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협력업체자료_2025년갱신\"/>
    </mc:Choice>
  </mc:AlternateContent>
  <bookViews>
    <workbookView xWindow="32760" yWindow="32760" windowWidth="32760" windowHeight="32760" activeTab="3"/>
  </bookViews>
  <sheets>
    <sheet name="서울" sheetId="1" r:id="rId1"/>
    <sheet name="경기" sheetId="2" r:id="rId2"/>
    <sheet name="인천" sheetId="3" r:id="rId3"/>
    <sheet name="강원" sheetId="4" r:id="rId4"/>
    <sheet name="충남" sheetId="5" r:id="rId5"/>
    <sheet name="충북" sheetId="6" r:id="rId6"/>
    <sheet name="대전" sheetId="7" r:id="rId7"/>
    <sheet name="부산" sheetId="8" r:id="rId8"/>
    <sheet name="경남" sheetId="9" r:id="rId9"/>
    <sheet name="경북" sheetId="10" r:id="rId10"/>
    <sheet name="전남" sheetId="11" r:id="rId11"/>
    <sheet name="전북" sheetId="12" r:id="rId12"/>
    <sheet name="광주" sheetId="13" r:id="rId13"/>
    <sheet name="울산" sheetId="14" r:id="rId14"/>
    <sheet name="대구" sheetId="15" r:id="rId15"/>
    <sheet name="세종" sheetId="16" r:id="rId16"/>
    <sheet name="제주" sheetId="17" r:id="rId17"/>
  </sheets>
  <definedNames>
    <definedName name="_xlnm.Print_Area" localSheetId="3">강원!$A$1:$M$33</definedName>
    <definedName name="_xlnm.Print_Area" localSheetId="1">경기!$A$1:$M$113</definedName>
    <definedName name="_xlnm.Print_Area" localSheetId="8">경남!$A$1:$M$17</definedName>
    <definedName name="_xlnm.Print_Area" localSheetId="9">경북!$A$1:$M$17</definedName>
    <definedName name="_xlnm.Print_Area" localSheetId="12">광주!$A$1:$M$17</definedName>
    <definedName name="_xlnm.Print_Area" localSheetId="14">대구!$A$1:$M$17</definedName>
    <definedName name="_xlnm.Print_Area" localSheetId="6">대전!$A$1:$M$17</definedName>
    <definedName name="_xlnm.Print_Area" localSheetId="7">부산!$A$1:$M$17</definedName>
    <definedName name="_xlnm.Print_Area" localSheetId="0">서울!$A$1:$M$97</definedName>
    <definedName name="_xlnm.Print_Area" localSheetId="15">세종!$A$1:$M$33</definedName>
    <definedName name="_xlnm.Print_Area" localSheetId="13">울산!$A$1:$M$17</definedName>
    <definedName name="_xlnm.Print_Area" localSheetId="2">인천!$A$1:$M$33</definedName>
    <definedName name="_xlnm.Print_Area" localSheetId="10">전남!$A$1:$M$33</definedName>
    <definedName name="_xlnm.Print_Area" localSheetId="11">전북!$A$1:$M$17</definedName>
    <definedName name="_xlnm.Print_Area" localSheetId="16">제주!$A$1:$M$17</definedName>
    <definedName name="_xlnm.Print_Area" localSheetId="4">충남!$A$1:$M$17</definedName>
    <definedName name="_xlnm.Print_Area" localSheetId="5">충북!$A$1:$M$17</definedName>
    <definedName name="_xlnm.Print_Titles" localSheetId="3">강원!$1:$2</definedName>
    <definedName name="_xlnm.Print_Titles" localSheetId="1">경기!$1:$2</definedName>
    <definedName name="_xlnm.Print_Titles" localSheetId="8">경남!$1:$2</definedName>
    <definedName name="_xlnm.Print_Titles" localSheetId="9">경북!$1:$2</definedName>
    <definedName name="_xlnm.Print_Titles" localSheetId="12">광주!$1:$2</definedName>
    <definedName name="_xlnm.Print_Titles" localSheetId="14">대구!$1:$2</definedName>
    <definedName name="_xlnm.Print_Titles" localSheetId="6">대전!$1:$2</definedName>
    <definedName name="_xlnm.Print_Titles" localSheetId="7">부산!$1:$2</definedName>
    <definedName name="_xlnm.Print_Titles" localSheetId="0">서울!$1:$2</definedName>
    <definedName name="_xlnm.Print_Titles" localSheetId="15">세종!$1:$2</definedName>
    <definedName name="_xlnm.Print_Titles" localSheetId="13">울산!$1:$2</definedName>
    <definedName name="_xlnm.Print_Titles" localSheetId="2">인천!$1:$2</definedName>
    <definedName name="_xlnm.Print_Titles" localSheetId="10">전남!$1:$2</definedName>
    <definedName name="_xlnm.Print_Titles" localSheetId="11">전북!$1:$2</definedName>
    <definedName name="_xlnm.Print_Titles" localSheetId="16">제주!$1:$2</definedName>
    <definedName name="_xlnm.Print_Titles" localSheetId="4">충남!$1:$2</definedName>
    <definedName name="_xlnm.Print_Titles" localSheetId="5">충북!$1:$2</definedName>
  </definedNames>
  <calcPr calcId="162913"/>
</workbook>
</file>

<file path=xl/calcChain.xml><?xml version="1.0" encoding="utf-8"?>
<calcChain xmlns="http://schemas.openxmlformats.org/spreadsheetml/2006/main">
  <c r="G8" i="16" l="1"/>
  <c r="F7" i="16"/>
  <c r="F8" i="16" s="1"/>
  <c r="D7" i="12"/>
  <c r="D8" i="12" s="1"/>
  <c r="C24" i="10"/>
  <c r="E10" i="5"/>
  <c r="E9" i="5"/>
  <c r="D7" i="4"/>
  <c r="D8" i="4" s="1"/>
  <c r="C151" i="2"/>
  <c r="C152" i="2" s="1"/>
  <c r="B151" i="2"/>
  <c r="B152" i="2" s="1"/>
  <c r="F120" i="2"/>
  <c r="G119" i="2"/>
  <c r="G120" i="2" s="1"/>
  <c r="H104" i="2"/>
  <c r="G104" i="2"/>
  <c r="F104" i="2"/>
  <c r="H103" i="2"/>
  <c r="G103" i="2"/>
  <c r="F103" i="2"/>
  <c r="H71" i="2"/>
  <c r="H72" i="2" s="1"/>
  <c r="C55" i="2"/>
  <c r="C56" i="2" s="1"/>
  <c r="M39" i="2"/>
  <c r="M40" i="2" s="1"/>
  <c r="H119" i="1"/>
  <c r="H120" i="1" s="1"/>
  <c r="B103" i="1"/>
  <c r="B104" i="1" s="1"/>
  <c r="E87" i="1"/>
  <c r="E88" i="1" s="1"/>
  <c r="G56" i="1"/>
  <c r="B40" i="1"/>
  <c r="L23" i="1"/>
  <c r="L24" i="1" s="1"/>
  <c r="F8" i="1"/>
  <c r="F7" i="1"/>
</calcChain>
</file>

<file path=xl/comments1.xml><?xml version="1.0" encoding="utf-8"?>
<comments xmlns="http://schemas.openxmlformats.org/spreadsheetml/2006/main">
  <authors>
    <author>정송인</author>
    <author>S.I. JEONG</author>
  </authors>
  <commentList>
    <comment ref="K2" authorId="0" shapeId="0">
      <text>
        <r>
          <rPr>
            <sz val="11"/>
            <rFont val="돋움"/>
            <family val="3"/>
            <charset val="129"/>
          </rPr>
          <t>농협 301 0073  5966 91</t>
        </r>
      </text>
    </comment>
    <comment ref="E114" authorId="1" shapeId="0">
      <text>
        <r>
          <rPr>
            <sz val="11"/>
            <rFont val="돋움"/>
            <family val="3"/>
            <charset val="129"/>
          </rPr>
          <t>효성아이티엑스㈜
신한은행
140-002-483585</t>
        </r>
      </text>
    </comment>
    <comment ref="M114" authorId="1" shapeId="0">
      <text>
        <r>
          <rPr>
            <sz val="11"/>
            <rFont val="돋움"/>
            <family val="3"/>
            <charset val="129"/>
          </rPr>
          <t>㈜시티건설
광주은행
210-127-009594</t>
        </r>
      </text>
    </comment>
    <comment ref="M117" authorId="1" shapeId="0">
      <text>
        <r>
          <rPr>
            <sz val="11"/>
            <rFont val="돋움"/>
            <family val="3"/>
            <charset val="129"/>
          </rPr>
          <t>화성&gt;서울</t>
        </r>
      </text>
    </comment>
  </commentList>
</comments>
</file>

<file path=xl/comments2.xml><?xml version="1.0" encoding="utf-8"?>
<comments xmlns="http://schemas.openxmlformats.org/spreadsheetml/2006/main">
  <authors>
    <author>정송인</author>
    <author>S.I. JEONG</author>
  </authors>
  <commentList>
    <comment ref="G50" authorId="0" shapeId="0">
      <text>
        <r>
          <rPr>
            <sz val="11"/>
            <rFont val="돋움"/>
            <family val="3"/>
            <charset val="129"/>
          </rPr>
          <t>국민
431837-01-014826</t>
        </r>
      </text>
    </comment>
    <comment ref="J50" authorId="0" shapeId="0">
      <text>
        <r>
          <rPr>
            <sz val="11"/>
            <rFont val="돋움"/>
            <family val="3"/>
            <charset val="129"/>
          </rPr>
          <t>은행명: 국민은행 
계좌: 008637-04-002011
예금주: 신원종합개발㈜</t>
        </r>
      </text>
    </comment>
    <comment ref="B66" authorId="1" shapeId="0">
      <text>
        <r>
          <rPr>
            <sz val="11"/>
            <rFont val="돋움"/>
            <family val="3"/>
            <charset val="129"/>
          </rPr>
          <t>은행명:국민
계좌번호:473-25-0005-312
예금주:선원건설㈜
충남&gt;경기</t>
        </r>
      </text>
    </comment>
  </commentList>
</comments>
</file>

<file path=xl/comments3.xml><?xml version="1.0" encoding="utf-8"?>
<comments xmlns="http://schemas.openxmlformats.org/spreadsheetml/2006/main">
  <authors>
    <author>정송인</author>
    <author>S.I. JEONG</author>
  </authors>
  <commentList>
    <comment ref="I2" authorId="0" shapeId="0">
      <text>
        <r>
          <rPr>
            <sz val="11"/>
            <rFont val="돋움"/>
            <family val="3"/>
            <charset val="129"/>
          </rPr>
          <t>은행명:국민
계좌번호:473-25-0005-312
예금주:선원건설㈜
충남&gt;경기</t>
        </r>
      </text>
    </comment>
    <comment ref="H21" authorId="1" shapeId="0">
      <text>
        <r>
          <rPr>
            <sz val="11"/>
            <rFont val="돋움"/>
            <family val="3"/>
            <charset val="129"/>
          </rPr>
          <t>경북에서 경기로 이전</t>
        </r>
      </text>
    </comment>
  </commentList>
</comments>
</file>

<file path=xl/comments4.xml><?xml version="1.0" encoding="utf-8"?>
<comments xmlns="http://schemas.openxmlformats.org/spreadsheetml/2006/main">
  <authors>
    <author>대흥</author>
    <author>정송인</author>
  </authors>
  <commentList>
    <comment ref="B2" authorId="0" shapeId="0">
      <text>
        <r>
          <rPr>
            <sz val="11"/>
            <rFont val="돋움"/>
            <family val="3"/>
            <charset val="129"/>
          </rPr>
          <t>경영상태 조회화면</t>
        </r>
      </text>
    </comment>
    <comment ref="G2" authorId="1" shapeId="0">
      <text>
        <r>
          <rPr>
            <sz val="11"/>
            <rFont val="돋움"/>
            <family val="3"/>
            <charset val="129"/>
          </rPr>
          <t xml:space="preserve">은행명 : 우리은행 
계좌 : 1005-200-927906 
예금주 : 코레일테크㈜
</t>
        </r>
      </text>
    </comment>
    <comment ref="B18" authorId="0" shapeId="0">
      <text>
        <r>
          <rPr>
            <sz val="11"/>
            <rFont val="돋움"/>
            <family val="3"/>
            <charset val="129"/>
          </rPr>
          <t>경영상태 조회화면</t>
        </r>
      </text>
    </comment>
    <comment ref="G18" authorId="1" shapeId="0">
      <text>
        <r>
          <rPr>
            <sz val="11"/>
            <rFont val="돋움"/>
            <family val="3"/>
            <charset val="129"/>
          </rPr>
          <t xml:space="preserve">은행명 : 우리은행 
계좌 : 1005-200-927906 
예금주 : 코레일테크㈜
</t>
        </r>
      </text>
    </comment>
  </commentList>
</comments>
</file>

<file path=xl/comments5.xml><?xml version="1.0" encoding="utf-8"?>
<comments xmlns="http://schemas.openxmlformats.org/spreadsheetml/2006/main">
  <authors>
    <author>S.I. JEONG</author>
  </authors>
  <commentList>
    <comment ref="E2" authorId="0" shapeId="0">
      <text>
        <r>
          <rPr>
            <sz val="11"/>
            <rFont val="돋움"/>
            <family val="3"/>
            <charset val="129"/>
          </rPr>
          <t>㈜대연이에프씨
하나은행
724-910024-15104</t>
        </r>
      </text>
    </comment>
    <comment ref="F2" authorId="0" shapeId="0">
      <text>
        <r>
          <rPr>
            <sz val="11"/>
            <rFont val="돋움"/>
            <family val="3"/>
            <charset val="129"/>
          </rPr>
          <t>㈜동형
우리은행
1005-401-162979</t>
        </r>
      </text>
    </comment>
    <comment ref="I2" authorId="0" shapeId="0">
      <text>
        <r>
          <rPr>
            <sz val="11"/>
            <rFont val="돋움"/>
            <family val="3"/>
            <charset val="129"/>
          </rPr>
          <t>상호변경:이지건설&gt;라인사업
지역변경:세종&gt;광주</t>
        </r>
      </text>
    </comment>
    <comment ref="K2" authorId="0" shapeId="0">
      <text>
        <r>
          <rPr>
            <sz val="11"/>
            <rFont val="돋움"/>
            <family val="3"/>
            <charset val="129"/>
          </rPr>
          <t>㈜브레인컨설팅(호남)
광주은행
140-127-001900</t>
        </r>
      </text>
    </comment>
    <comment ref="I12" authorId="0" shapeId="0">
      <text>
        <r>
          <rPr>
            <sz val="11"/>
            <rFont val="돋움"/>
            <family val="3"/>
            <charset val="129"/>
          </rPr>
          <t xml:space="preserve">구.이지건설 신용평가서만 있음. 
새로운 상호명인 라인산업의 신용평가서는 없음
</t>
        </r>
      </text>
    </comment>
  </commentList>
</comments>
</file>

<file path=xl/sharedStrings.xml><?xml version="1.0" encoding="utf-8"?>
<sst xmlns="http://schemas.openxmlformats.org/spreadsheetml/2006/main" count="5272" uniqueCount="3184">
  <si>
    <t>통  신 ( 서 울 )</t>
  </si>
  <si>
    <t>회사명</t>
  </si>
  <si>
    <t>경우전기㈜</t>
  </si>
  <si>
    <t>경인계측시스템㈜</t>
  </si>
  <si>
    <t>금송전기㈜</t>
  </si>
  <si>
    <t>건웅신호산전㈜</t>
  </si>
  <si>
    <t>거우전설㈜</t>
  </si>
  <si>
    <t>㈜강남전기공사</t>
  </si>
  <si>
    <t>㈜남양계전</t>
  </si>
  <si>
    <t>㈜남일기업</t>
  </si>
  <si>
    <t>㈜노드링크</t>
  </si>
  <si>
    <t>㈜도화엔지니어링</t>
  </si>
  <si>
    <t>동부엔텍㈜</t>
  </si>
  <si>
    <t>㈜두리이에프씨</t>
  </si>
  <si>
    <t>대표자</t>
  </si>
  <si>
    <t>김한정</t>
  </si>
  <si>
    <t>전무송</t>
  </si>
  <si>
    <t>신중현</t>
  </si>
  <si>
    <t>박정현</t>
  </si>
  <si>
    <t>김영훈</t>
  </si>
  <si>
    <t>나중안</t>
  </si>
  <si>
    <t>민강기</t>
  </si>
  <si>
    <t>이범석</t>
  </si>
  <si>
    <t>장용철</t>
  </si>
  <si>
    <t>박승우</t>
  </si>
  <si>
    <t>류광성</t>
  </si>
  <si>
    <t>김남진,김신</t>
  </si>
  <si>
    <t>사업자번호</t>
  </si>
  <si>
    <t>207-81-29117</t>
  </si>
  <si>
    <t>119-81-51253</t>
  </si>
  <si>
    <t>214-81-22316</t>
  </si>
  <si>
    <t>105-86-22531</t>
  </si>
  <si>
    <t>209-81-21862</t>
  </si>
  <si>
    <t>220-87-35083</t>
  </si>
  <si>
    <t>202-81-36758</t>
  </si>
  <si>
    <t>215-81-19769</t>
  </si>
  <si>
    <t>107-86-16772</t>
  </si>
  <si>
    <t>211-81-08009</t>
  </si>
  <si>
    <t>323-88-01633</t>
  </si>
  <si>
    <t>214-87-68143</t>
  </si>
  <si>
    <t>지역</t>
  </si>
  <si>
    <t>서울시 광진구</t>
  </si>
  <si>
    <t>서울시 금천구</t>
  </si>
  <si>
    <t>서울 서초</t>
  </si>
  <si>
    <t>서울</t>
  </si>
  <si>
    <t>서울 성북</t>
  </si>
  <si>
    <t>서울시 서초구</t>
  </si>
  <si>
    <t>서울시 송파구</t>
  </si>
  <si>
    <t>서울시 영등포구</t>
  </si>
  <si>
    <t>서울시 강남구</t>
  </si>
  <si>
    <t>통신시공능력</t>
  </si>
  <si>
    <t>3년간 실적액</t>
  </si>
  <si>
    <t>5년간 실적액</t>
  </si>
  <si>
    <t>부채비율</t>
  </si>
  <si>
    <t>유동비율</t>
  </si>
  <si>
    <t>영업기간
공사업등록일</t>
  </si>
  <si>
    <t>1996.06.15</t>
  </si>
  <si>
    <t>2011.11.10</t>
  </si>
  <si>
    <t>3년이상%</t>
  </si>
  <si>
    <t>10년이상%</t>
  </si>
  <si>
    <t>2020.10.28</t>
  </si>
  <si>
    <t>1994.06.04</t>
  </si>
  <si>
    <t>2001.12.28</t>
  </si>
  <si>
    <t>2005.04.25</t>
  </si>
  <si>
    <t>2011.01.28</t>
  </si>
  <si>
    <t>2020.08.19</t>
  </si>
  <si>
    <t>신용평가</t>
  </si>
  <si>
    <t>A-
(25.06.25~26.06.24)</t>
  </si>
  <si>
    <t>BBO
(16.15.16~17.05.15)</t>
  </si>
  <si>
    <t>BBB-
(14.05.29~15.05.28)</t>
  </si>
  <si>
    <t>BBB+
(25.04.09~26.04.08)</t>
  </si>
  <si>
    <t>B-
(22.04.05~23.04.04)</t>
  </si>
  <si>
    <t>AA0
(25.03.28~26.03.27)</t>
  </si>
  <si>
    <t>A-
(21.08.19~22.06.30)</t>
  </si>
  <si>
    <t>BB0
(22.07.25~23.06.30)</t>
  </si>
  <si>
    <t>여성기업</t>
  </si>
  <si>
    <t>건설고용지수</t>
  </si>
  <si>
    <t>일자리창출실적</t>
  </si>
  <si>
    <t>시공품질평가</t>
  </si>
  <si>
    <t>없음 (25.05.01)</t>
  </si>
  <si>
    <t>비 고</t>
  </si>
  <si>
    <t>김장섭</t>
  </si>
  <si>
    <t>김형기팀장
(010-4216-0778)</t>
  </si>
  <si>
    <t>윤명숙</t>
  </si>
  <si>
    <t>박근환</t>
  </si>
  <si>
    <t>박수현
중소기업확인서
(22.04.01~23.03.31)</t>
  </si>
  <si>
    <t>특1,고1,초3(23.01.09)</t>
  </si>
  <si>
    <t>김강훈</t>
  </si>
  <si>
    <t>두원이에프씨㈜</t>
  </si>
  <si>
    <t>대일전기산업㈜</t>
  </si>
  <si>
    <t>대신정보기술㈜</t>
  </si>
  <si>
    <t>㈜대용와트스</t>
  </si>
  <si>
    <t>대조전설㈜</t>
  </si>
  <si>
    <t>대성전기통신㈜</t>
  </si>
  <si>
    <t>대림아이앤에스㈜</t>
  </si>
  <si>
    <t>동아건설산업㈜</t>
  </si>
  <si>
    <t>동광전기건설㈜</t>
  </si>
  <si>
    <t>㈜링네트</t>
  </si>
  <si>
    <t>㈜링크엔존
테크놀러지</t>
  </si>
  <si>
    <t>㈜미동이엔씨</t>
  </si>
  <si>
    <t>황운천</t>
  </si>
  <si>
    <t>임태원</t>
  </si>
  <si>
    <t>김형섭</t>
  </si>
  <si>
    <t>남상태</t>
  </si>
  <si>
    <t>장철호</t>
  </si>
  <si>
    <t>김영옥</t>
  </si>
  <si>
    <t>이병찬</t>
  </si>
  <si>
    <t>이보근</t>
  </si>
  <si>
    <t>이동은</t>
  </si>
  <si>
    <t>이주석</t>
  </si>
  <si>
    <t>성장연</t>
  </si>
  <si>
    <t>이우희</t>
  </si>
  <si>
    <t>214-81-04884</t>
  </si>
  <si>
    <t>106-81-36902</t>
  </si>
  <si>
    <t>220-81-04161</t>
  </si>
  <si>
    <t>204-81-24559</t>
  </si>
  <si>
    <t>105-81-69109</t>
  </si>
  <si>
    <t>105-87-97140</t>
  </si>
  <si>
    <t>102-81-37345</t>
  </si>
  <si>
    <t>110-81-00214</t>
  </si>
  <si>
    <t>108-81-07572</t>
  </si>
  <si>
    <t>113-81-60244</t>
  </si>
  <si>
    <t>110-81-37685</t>
  </si>
  <si>
    <t>114-81-37654</t>
  </si>
  <si>
    <t>서울시 용산구</t>
  </si>
  <si>
    <t>서울시 마포구</t>
  </si>
  <si>
    <t>서울 성동</t>
  </si>
  <si>
    <t>서울시 구로구</t>
  </si>
  <si>
    <t>엽업기간</t>
  </si>
  <si>
    <t>1996.12.21</t>
  </si>
  <si>
    <t>2006.11.17</t>
  </si>
  <si>
    <t>1991.11.05</t>
  </si>
  <si>
    <t>2006.12.07</t>
  </si>
  <si>
    <t>2004.09.14</t>
  </si>
  <si>
    <t>10년이상</t>
  </si>
  <si>
    <t>2000.06.14</t>
  </si>
  <si>
    <t>1996.05.06</t>
  </si>
  <si>
    <t>A+
(19.05.26~20.05.25)</t>
  </si>
  <si>
    <t>BBB-
(18.05.11~19.05.10)</t>
  </si>
  <si>
    <t>BB0
(25.05.08~26.05.07)</t>
  </si>
  <si>
    <t>BB+
(21.04.07~22.04.06)</t>
  </si>
  <si>
    <t>A-
(13.04.29~14.06.30)</t>
  </si>
  <si>
    <t>BBB+
(12.04.19~13.04.18)</t>
  </si>
  <si>
    <t>A0
(25.05.09~26.05.08)</t>
  </si>
  <si>
    <t>시공품질평가점수:
93.27(2018)</t>
  </si>
  <si>
    <t>용화 김인용BJ</t>
  </si>
  <si>
    <t>철탑 범준호</t>
  </si>
  <si>
    <t>구본진</t>
  </si>
  <si>
    <t>이동훈, 특1,고11,초1</t>
  </si>
  <si>
    <t>주영중</t>
  </si>
  <si>
    <t>㈜미풍정보통신</t>
  </si>
  <si>
    <t>㈜벧엘정보통신</t>
  </si>
  <si>
    <t>세원전설㈜</t>
  </si>
  <si>
    <t>신신이앤씨㈜</t>
  </si>
  <si>
    <t>삼언전공㈜</t>
  </si>
  <si>
    <t>성민전기㈜</t>
  </si>
  <si>
    <t>㈜삼영기업</t>
  </si>
  <si>
    <t>승림이앤씨㈜</t>
  </si>
  <si>
    <t>㈜신보</t>
  </si>
  <si>
    <t>㈜세온이엠에스</t>
  </si>
  <si>
    <t>㈜삼화동력개발</t>
  </si>
  <si>
    <t>㈜신세계전기</t>
  </si>
  <si>
    <t>박세준</t>
  </si>
  <si>
    <t>채수진</t>
  </si>
  <si>
    <t>최영래</t>
  </si>
  <si>
    <t>하상청</t>
  </si>
  <si>
    <t>공석복</t>
  </si>
  <si>
    <t>김미영</t>
  </si>
  <si>
    <t>금동흠</t>
  </si>
  <si>
    <t>박기철</t>
  </si>
  <si>
    <t>정재문</t>
  </si>
  <si>
    <t>조상현</t>
  </si>
  <si>
    <t>정권봉</t>
  </si>
  <si>
    <t>구본주</t>
  </si>
  <si>
    <t>211-81-01156</t>
  </si>
  <si>
    <t>212-81-40491</t>
  </si>
  <si>
    <t>105-81-30768</t>
  </si>
  <si>
    <t>215-81-38510</t>
  </si>
  <si>
    <t>207-81-36393</t>
  </si>
  <si>
    <t>119-86-32979</t>
  </si>
  <si>
    <t>229-81-19166</t>
  </si>
  <si>
    <t>110-81-75433</t>
  </si>
  <si>
    <t>106-81-80878</t>
  </si>
  <si>
    <t>108-81-42910</t>
  </si>
  <si>
    <t>205-81-32431</t>
  </si>
  <si>
    <t>215-81-40525</t>
  </si>
  <si>
    <t>서울 강동</t>
  </si>
  <si>
    <t>서울시 관악구</t>
  </si>
  <si>
    <t>5년이상%</t>
  </si>
  <si>
    <t>1997.12.09</t>
  </si>
  <si>
    <t>2000.10.27</t>
  </si>
  <si>
    <t>2000.12.05</t>
  </si>
  <si>
    <t>2009.06.01</t>
  </si>
  <si>
    <t>2000.07.06</t>
  </si>
  <si>
    <t>2010.05.17</t>
  </si>
  <si>
    <t>1999.08.09</t>
  </si>
  <si>
    <t>2002.04.26</t>
  </si>
  <si>
    <t>1994.04.28</t>
  </si>
  <si>
    <t>2005.08.01</t>
  </si>
  <si>
    <t>BB+
(15.06.19~16.06.18)</t>
  </si>
  <si>
    <t>BBB-
(25.04.18~26.04.17)</t>
  </si>
  <si>
    <t>A-
(25.08.12~26.08.11)</t>
  </si>
  <si>
    <t>A+
(21.04.24~22.04.23)</t>
  </si>
  <si>
    <t>BBO
(16.07.01~17.06.30)</t>
  </si>
  <si>
    <t>A+
(22.05.31~23.05.30)</t>
  </si>
  <si>
    <t>BBB-
(25.04.11~26.04.10)</t>
  </si>
  <si>
    <t>BB-
(20.04.01~21.03.31)</t>
  </si>
  <si>
    <t>BBB-
(20.04.29~21.04.28)</t>
  </si>
  <si>
    <t>BBB-
(17.04.28~18.04.27)</t>
  </si>
  <si>
    <t>홍정구</t>
  </si>
  <si>
    <t>윤한봉</t>
  </si>
  <si>
    <t>신흥식</t>
  </si>
  <si>
    <t>김장섭
특1,고2,중0,초1
(23.09.06)</t>
  </si>
  <si>
    <t>강성법</t>
  </si>
  <si>
    <t>서권형
소프트웨어사업자
장애인기업
(23.12.01~26.11.30) 
중소기업
(24.04.01~25.03.31)</t>
  </si>
  <si>
    <t>송동은</t>
  </si>
  <si>
    <t>이동훈
중소기업확인서
(20.04.01~21.03.31)</t>
  </si>
  <si>
    <t>㈜세화넷</t>
  </si>
  <si>
    <t>송림기술㈜</t>
  </si>
  <si>
    <t>신신전기㈜</t>
  </si>
  <si>
    <t>㈜삼진일렉스</t>
  </si>
  <si>
    <t>㈜수화정보통신</t>
  </si>
  <si>
    <t>수호정보통신㈜</t>
  </si>
  <si>
    <t>승원시스템㈜</t>
  </si>
  <si>
    <t>세안이엔씨㈜</t>
  </si>
  <si>
    <t>(주)세아네트웍스</t>
  </si>
  <si>
    <t>세종텔레콤㈜</t>
  </si>
  <si>
    <t>우현전기㈜</t>
  </si>
  <si>
    <t>㈜오파스넷</t>
  </si>
  <si>
    <t>박경식</t>
  </si>
  <si>
    <t>김도현</t>
  </si>
  <si>
    <t>하대청</t>
  </si>
  <si>
    <t>김성관</t>
  </si>
  <si>
    <t>김승균</t>
  </si>
  <si>
    <t>김성수</t>
  </si>
  <si>
    <t>장인호</t>
  </si>
  <si>
    <t>이은상</t>
  </si>
  <si>
    <t>박의숙</t>
  </si>
  <si>
    <t>유기윤</t>
  </si>
  <si>
    <t>채광식</t>
  </si>
  <si>
    <t>장수현</t>
  </si>
  <si>
    <t>837-86-00745</t>
  </si>
  <si>
    <t>113-81-45530</t>
  </si>
  <si>
    <t>120-81-05711</t>
  </si>
  <si>
    <t>202-81-58261</t>
  </si>
  <si>
    <t>128-81-35320</t>
  </si>
  <si>
    <t>220-81-59759</t>
  </si>
  <si>
    <t>120-81-17027</t>
  </si>
  <si>
    <t>120-81-10951</t>
  </si>
  <si>
    <t>1213-81-28751</t>
  </si>
  <si>
    <t>205-81-39910</t>
  </si>
  <si>
    <t>204-81-88475</t>
  </si>
  <si>
    <t>서울 강남</t>
  </si>
  <si>
    <t>서울 관악</t>
  </si>
  <si>
    <t>서울 강남구</t>
  </si>
  <si>
    <t>서울시 강동구</t>
  </si>
  <si>
    <t>2015.06.04</t>
  </si>
  <si>
    <t>2004.02.12</t>
  </si>
  <si>
    <t>1997.03.04</t>
  </si>
  <si>
    <t>2003.04.18</t>
  </si>
  <si>
    <t>2010.08.16</t>
  </si>
  <si>
    <t>BBBO</t>
  </si>
  <si>
    <t>A+
(11.05.11~13.05.10)</t>
  </si>
  <si>
    <t>AA-
(13.04.16~14.04.15)</t>
  </si>
  <si>
    <t>BB-
(22.05.16~23.05.15)</t>
  </si>
  <si>
    <t>A+
(25.04.07~26.04.06)</t>
  </si>
  <si>
    <t>조동규</t>
  </si>
  <si>
    <t>김영택사장</t>
  </si>
  <si>
    <t>이동훈</t>
  </si>
  <si>
    <t>우선이엔씨㈜</t>
  </si>
  <si>
    <t>에스지씨이앤씨㈜</t>
  </si>
  <si>
    <t>아이크래프트㈜</t>
  </si>
  <si>
    <t>우성전기통신</t>
  </si>
  <si>
    <t>원진전력㈜</t>
  </si>
  <si>
    <t>㈜완일이씨에스</t>
  </si>
  <si>
    <t>양지전기㈜</t>
  </si>
  <si>
    <t>㈜우리피앤에스</t>
  </si>
  <si>
    <t>(주)용상전기통신</t>
  </si>
  <si>
    <t>우광기전㈜</t>
  </si>
  <si>
    <t>㈜엠프론티어</t>
  </si>
  <si>
    <t>오티씨테크놀로지㈜</t>
  </si>
  <si>
    <t>김광수</t>
  </si>
  <si>
    <t>이창모</t>
  </si>
  <si>
    <t>박우진</t>
  </si>
  <si>
    <t>박노선</t>
  </si>
  <si>
    <t>이희동</t>
  </si>
  <si>
    <t>김경창</t>
  </si>
  <si>
    <t>박승연</t>
  </si>
  <si>
    <t>신현석</t>
  </si>
  <si>
    <t>권혁기</t>
  </si>
  <si>
    <t>이기진</t>
  </si>
  <si>
    <t>안재환</t>
  </si>
  <si>
    <t>김희언</t>
  </si>
  <si>
    <t>219-81-28106</t>
  </si>
  <si>
    <t>214-81-89369</t>
  </si>
  <si>
    <t>220-81-75308</t>
  </si>
  <si>
    <t>229-01-62579</t>
  </si>
  <si>
    <t>201-86-14794</t>
  </si>
  <si>
    <t>109-86-03593</t>
  </si>
  <si>
    <t>220-88-69047</t>
  </si>
  <si>
    <t>218-81-00686</t>
  </si>
  <si>
    <t>113-81-75669</t>
  </si>
  <si>
    <t>119-81-18405</t>
  </si>
  <si>
    <t>120-86-11708</t>
  </si>
  <si>
    <t>215-81-33077</t>
  </si>
  <si>
    <t>서울시 중구</t>
  </si>
  <si>
    <t>서울시 강서구</t>
  </si>
  <si>
    <t>서울시 성동구</t>
  </si>
  <si>
    <t>1999.12.03</t>
  </si>
  <si>
    <t>2010.12.06</t>
  </si>
  <si>
    <t>2001.06.01</t>
  </si>
  <si>
    <t>1993.11.18</t>
  </si>
  <si>
    <t>2012.07.04</t>
  </si>
  <si>
    <t>2012.03.05</t>
  </si>
  <si>
    <t>2000.11.27</t>
  </si>
  <si>
    <t>2007.10.23</t>
  </si>
  <si>
    <t>2008.03.24</t>
  </si>
  <si>
    <t>2006.03.24</t>
  </si>
  <si>
    <t>2008.06.24</t>
  </si>
  <si>
    <t>1979.10.13</t>
  </si>
  <si>
    <t>BBB-
(21.04.15~22.04.14)</t>
  </si>
  <si>
    <t>A-
(25.06.20~26.06.19)</t>
  </si>
  <si>
    <t>BBB0
(21.03.26~22.03.25)</t>
  </si>
  <si>
    <t>BBB-
(19.06.21~20.06.20)</t>
  </si>
  <si>
    <t>AA-
(19.06.28~20.06.27)</t>
  </si>
  <si>
    <t>BBB-
(18.06.01~19.05.31)</t>
  </si>
  <si>
    <t>A-
(17.03.21~18.03.20)</t>
  </si>
  <si>
    <t>A+
(16.05.09~17.05.08)</t>
  </si>
  <si>
    <t>없음 (24.05.01)</t>
  </si>
  <si>
    <t>고2,중2,초7,기2
(23.01.09)</t>
  </si>
  <si>
    <t>보원 이재웅대리</t>
  </si>
  <si>
    <t>윤한봉
특2,고2(20.01.13)</t>
  </si>
  <si>
    <t>㈜에이디티캡스</t>
  </si>
  <si>
    <t>오리엔트정보통신㈜</t>
  </si>
  <si>
    <t>우민전기㈜</t>
  </si>
  <si>
    <t>에이스건설㈜</t>
  </si>
  <si>
    <t>에스케이텔레콤㈜</t>
  </si>
  <si>
    <t>유니넷텍㈜</t>
  </si>
  <si>
    <t>제일정보건설㈜</t>
  </si>
  <si>
    <t>진솔이앤에스㈜</t>
  </si>
  <si>
    <t>㈜진두아이에스</t>
  </si>
  <si>
    <t>정안전기㈜</t>
  </si>
  <si>
    <t>제이케이앤티
텔레콤㈜</t>
  </si>
  <si>
    <t>㈜지오</t>
  </si>
  <si>
    <t>브래들리 캔드 벅 월터</t>
  </si>
  <si>
    <t>이경미</t>
  </si>
  <si>
    <t>이학표</t>
  </si>
  <si>
    <t>김호영</t>
  </si>
  <si>
    <t>하성민</t>
  </si>
  <si>
    <t>김한호</t>
  </si>
  <si>
    <t>김진철</t>
  </si>
  <si>
    <t>김정현</t>
  </si>
  <si>
    <t>손관헌</t>
  </si>
  <si>
    <t>이학용</t>
  </si>
  <si>
    <t>전찬화</t>
  </si>
  <si>
    <t>오광연</t>
  </si>
  <si>
    <t>205-81-21711</t>
  </si>
  <si>
    <t>111-81-84994</t>
  </si>
  <si>
    <t>214-81-88924</t>
  </si>
  <si>
    <t>109-81-43173</t>
  </si>
  <si>
    <t>104-81-37225</t>
  </si>
  <si>
    <t>215-86-03049</t>
  </si>
  <si>
    <t xml:space="preserve">116-81-44224 </t>
  </si>
  <si>
    <t>119-86-58528</t>
  </si>
  <si>
    <t>105-86-47212</t>
  </si>
  <si>
    <t>220-81-10402</t>
  </si>
  <si>
    <t>119-81-65586</t>
  </si>
  <si>
    <t>114-81-89360</t>
  </si>
  <si>
    <t>서울 금천</t>
  </si>
  <si>
    <t>서울 서초구</t>
  </si>
  <si>
    <t>서울 영등포구</t>
  </si>
  <si>
    <t>서울 중랑구</t>
  </si>
  <si>
    <t>2001.11.21</t>
  </si>
  <si>
    <t>1983.09.27</t>
  </si>
  <si>
    <t>2013.01.11</t>
  </si>
  <si>
    <t>2004.07.05</t>
  </si>
  <si>
    <t>AA+
(14.01.09~15.01.08)</t>
  </si>
  <si>
    <t>BBB0
(14.05.29~15.05.28)</t>
  </si>
  <si>
    <t>A-
(24.06.05~25.06.04)</t>
  </si>
  <si>
    <t>BBB+
(14.05.09~15.05.08)</t>
  </si>
  <si>
    <t>AAA
(13.04.08~14.04.07)</t>
  </si>
  <si>
    <t>BB+
(18.04.04~19.04.03)</t>
  </si>
  <si>
    <t>A-
(17.04.14~18.04.13)</t>
  </si>
  <si>
    <t>A-
(15.04.21~16.04.20)</t>
  </si>
  <si>
    <t>BB+
(14.07.28~15.04.27)</t>
  </si>
  <si>
    <t>BB0
(14.06.26~15.06.25)</t>
  </si>
  <si>
    <t>임정빈부장</t>
  </si>
  <si>
    <t>㈜진명파워텍</t>
  </si>
  <si>
    <t>㈜지엔텔</t>
  </si>
  <si>
    <t>청음통신㈜</t>
  </si>
  <si>
    <t>㈜케이비에스비즈니스</t>
  </si>
  <si>
    <t>㈜케이씨씨건설</t>
  </si>
  <si>
    <t>㈜케이디파워</t>
  </si>
  <si>
    <t>태성전기통신㈜</t>
  </si>
  <si>
    <t>㈜태건씨앤씨</t>
  </si>
  <si>
    <t>㈜태호텔레콤</t>
  </si>
  <si>
    <t>㈜태정이앤아이</t>
  </si>
  <si>
    <t>㈜태경전업</t>
  </si>
  <si>
    <t>㈜파르이앤씨</t>
  </si>
  <si>
    <t>이명규</t>
  </si>
  <si>
    <t>오태영</t>
  </si>
  <si>
    <t>임광희</t>
  </si>
  <si>
    <t>박승규</t>
  </si>
  <si>
    <t>정몽열</t>
  </si>
  <si>
    <t>박기주</t>
  </si>
  <si>
    <t>이덕우</t>
  </si>
  <si>
    <t>김복수</t>
  </si>
  <si>
    <t>윤관로</t>
  </si>
  <si>
    <t>정태용</t>
  </si>
  <si>
    <t>정태홍</t>
  </si>
  <si>
    <t>김종훈</t>
  </si>
  <si>
    <t>206-81-84285</t>
  </si>
  <si>
    <t>123-81-95565</t>
  </si>
  <si>
    <t>104-81-20291</t>
  </si>
  <si>
    <t>109-81-20807</t>
  </si>
  <si>
    <t>214-81-69965</t>
  </si>
  <si>
    <t>206-81-49876</t>
  </si>
  <si>
    <t>201-81-47460</t>
  </si>
  <si>
    <t>201-81-90031</t>
  </si>
  <si>
    <t>117-81-52085</t>
  </si>
  <si>
    <t>318-86-00619</t>
  </si>
  <si>
    <t>110-81-54781</t>
  </si>
  <si>
    <t>803-86-00460</t>
  </si>
  <si>
    <t>서울 광진</t>
  </si>
  <si>
    <t>서울 서대문</t>
  </si>
  <si>
    <t>1980.05.28</t>
  </si>
  <si>
    <t>2009.04.01</t>
  </si>
  <si>
    <t>1981.12.14</t>
  </si>
  <si>
    <t>2013.07.17</t>
  </si>
  <si>
    <t>1979.10.24</t>
  </si>
  <si>
    <t>1994.02.07</t>
  </si>
  <si>
    <t>2008.05.06</t>
  </si>
  <si>
    <t>2019.01.31</t>
  </si>
  <si>
    <t>BB0
(14.06.30~15.06.29)</t>
  </si>
  <si>
    <t>BBB-
(18.05.28~19.05.27)</t>
  </si>
  <si>
    <t>A-
(25.06.23~26.06.22)</t>
  </si>
  <si>
    <t>A+
(15.05.06~16.05.04)</t>
  </si>
  <si>
    <t>BBB-
(13.05.14~14.05.13)</t>
  </si>
  <si>
    <t>BB0
(25.04.11~26.04.10)</t>
  </si>
  <si>
    <t>BB+
(18.04.17~19.04.16)</t>
  </si>
  <si>
    <t>90.70 (25.05.01)</t>
  </si>
  <si>
    <t>없음(24.05.01)</t>
  </si>
  <si>
    <t>박성균</t>
  </si>
  <si>
    <t>서보 조정부장</t>
  </si>
  <si>
    <t>안영식</t>
  </si>
  <si>
    <t xml:space="preserve">송용주, 보선 자회사 </t>
  </si>
  <si>
    <t>박성균이사, 특4명</t>
  </si>
  <si>
    <t>신대철, 특2명</t>
  </si>
  <si>
    <t>㈜파워일렉</t>
  </si>
  <si>
    <t>현대오토에버㈜</t>
  </si>
  <si>
    <t>㈜한라</t>
  </si>
  <si>
    <t>효성아이티엑스㈜</t>
  </si>
  <si>
    <t>㈜화산엔지니어링</t>
  </si>
  <si>
    <t>㈜효성</t>
  </si>
  <si>
    <t>한우리정보통신</t>
  </si>
  <si>
    <t>현대에이치디에스㈜</t>
  </si>
  <si>
    <t>한전케이디엔(주)</t>
  </si>
  <si>
    <t>거성일렉콤㈜</t>
  </si>
  <si>
    <t>㈜대한종합산전</t>
  </si>
  <si>
    <t>㈜시티건설</t>
  </si>
  <si>
    <t>이정림</t>
  </si>
  <si>
    <t>오일석</t>
  </si>
  <si>
    <t>이석민</t>
  </si>
  <si>
    <t>남경환</t>
  </si>
  <si>
    <t>이종윤</t>
  </si>
  <si>
    <t>이상운</t>
  </si>
  <si>
    <t>전막동</t>
  </si>
  <si>
    <t>이영문</t>
  </si>
  <si>
    <t>김병일</t>
  </si>
  <si>
    <t>박성래</t>
  </si>
  <si>
    <t>이섭</t>
  </si>
  <si>
    <t>안복홍</t>
  </si>
  <si>
    <t>105-87-46506</t>
  </si>
  <si>
    <t>104-81-53190</t>
  </si>
  <si>
    <t>215-81-40656</t>
  </si>
  <si>
    <t>120-81-73505</t>
  </si>
  <si>
    <t>215-81-96636</t>
  </si>
  <si>
    <t>105-81-59515</t>
  </si>
  <si>
    <t>106-24-75052</t>
  </si>
  <si>
    <t>102-81-35124</t>
  </si>
  <si>
    <t>116-81-32242</t>
  </si>
  <si>
    <t>211-86-91240</t>
  </si>
  <si>
    <t>105-81-62163</t>
  </si>
  <si>
    <t>211-88-79240</t>
  </si>
  <si>
    <t>서울 마포</t>
  </si>
  <si>
    <t>2004.03.18</t>
  </si>
  <si>
    <t>1994.04.30</t>
  </si>
  <si>
    <t>2012.09.07</t>
  </si>
  <si>
    <t>1년미만%</t>
  </si>
  <si>
    <t>10 년이상%</t>
  </si>
  <si>
    <t>2013.10.17</t>
  </si>
  <si>
    <t>2006.05.02</t>
  </si>
  <si>
    <t>2015.10.20</t>
  </si>
  <si>
    <t>AA-
(20.06.19~21.06.18)</t>
  </si>
  <si>
    <t>A+
(20.04.10~21.04.09)</t>
  </si>
  <si>
    <t>B+
(15.07.14~16.06.30)</t>
  </si>
  <si>
    <t>BB+
(14.07.09~15.06.30)</t>
  </si>
  <si>
    <t>A0
(13.09.27~14.09.26)</t>
  </si>
  <si>
    <t>BB0
(25.04.16~26.04.15)</t>
  </si>
  <si>
    <t>AO
(22.06.27~23.06.26)</t>
  </si>
  <si>
    <t>없음 (22.05.01)</t>
  </si>
  <si>
    <t>이재웅</t>
  </si>
  <si>
    <t>김희준
고5(21.08.09)</t>
  </si>
  <si>
    <t>송종윤</t>
  </si>
  <si>
    <t>이재웅, 구본진-조동규</t>
  </si>
  <si>
    <t>건설산업기본법 B.벌금이상의 행정형벌 등 
-2.0 (~23.04.07)</t>
  </si>
  <si>
    <t>대명지이씨㈜</t>
  </si>
  <si>
    <t>에이치디에스㈜</t>
  </si>
  <si>
    <t>㈜왕선전설</t>
  </si>
  <si>
    <t>㈜하나전기</t>
  </si>
  <si>
    <t>㈜우진파워텍</t>
  </si>
  <si>
    <t>장한전산㈜</t>
  </si>
  <si>
    <t>㈜성진정보통신</t>
  </si>
  <si>
    <t>삼익전자공업㈜</t>
  </si>
  <si>
    <t>㈜세계아이티씨</t>
  </si>
  <si>
    <t>㈜월드멀티넷</t>
  </si>
  <si>
    <t>도원이엔아이㈜</t>
  </si>
  <si>
    <t>김한욱</t>
  </si>
  <si>
    <t>조한봉</t>
  </si>
  <si>
    <t>박수영</t>
  </si>
  <si>
    <t>김선식</t>
  </si>
  <si>
    <t>한용일</t>
  </si>
  <si>
    <t>이상철</t>
  </si>
  <si>
    <t>문계철</t>
  </si>
  <si>
    <t>이재환</t>
  </si>
  <si>
    <t>김황기</t>
  </si>
  <si>
    <t>박영희</t>
  </si>
  <si>
    <t>최기동</t>
  </si>
  <si>
    <t>124-81-27925</t>
  </si>
  <si>
    <t>214-86-93742</t>
  </si>
  <si>
    <t>132-81-05709</t>
  </si>
  <si>
    <t>214-81-22183</t>
  </si>
  <si>
    <t>109-81-50581</t>
  </si>
  <si>
    <t>114-81-35087</t>
  </si>
  <si>
    <t>714-88-00617</t>
  </si>
  <si>
    <t>211-81-98423</t>
  </si>
  <si>
    <t>605-81-66688</t>
  </si>
  <si>
    <t>211-87-71649</t>
  </si>
  <si>
    <t>128-81-72024</t>
  </si>
  <si>
    <t>서울시 동작구</t>
  </si>
  <si>
    <t>2022.05.30</t>
  </si>
  <si>
    <t>2003.09.01</t>
  </si>
  <si>
    <t>2011.12.01</t>
  </si>
  <si>
    <t>2001.08.18</t>
  </si>
  <si>
    <t>2004.05.08</t>
  </si>
  <si>
    <t>2003.03.08</t>
  </si>
  <si>
    <t>1990.01.23</t>
  </si>
  <si>
    <t>1998.10.20</t>
  </si>
  <si>
    <t>2005.11.22</t>
  </si>
  <si>
    <t>2022.07.13</t>
  </si>
  <si>
    <t>A+
(25.04.03~26.04.02)</t>
  </si>
  <si>
    <t>BBBO
(20.05.14~21.05.13)</t>
  </si>
  <si>
    <t>BB0
(25.04.29~26.04.28)</t>
  </si>
  <si>
    <t>BBB-
(25.04.15~26.04.14)</t>
  </si>
  <si>
    <t>BB0
(25.04.03~26.04.02)</t>
  </si>
  <si>
    <t>박용규</t>
  </si>
  <si>
    <t>김기성</t>
  </si>
  <si>
    <t>김희준</t>
  </si>
  <si>
    <t>임태균</t>
  </si>
  <si>
    <t>박현식</t>
  </si>
  <si>
    <t>중소기업확인서
(23.04.01~24.03.31)</t>
  </si>
  <si>
    <t>㈜스타버킷</t>
  </si>
  <si>
    <t>일렉파워㈜</t>
  </si>
  <si>
    <t>이화공영㈜</t>
  </si>
  <si>
    <t>㈜세보엠이씨</t>
  </si>
  <si>
    <t>㈜통광</t>
  </si>
  <si>
    <t>㈜드림엔지니어링</t>
  </si>
  <si>
    <t>㈜넥스파시스템</t>
  </si>
  <si>
    <t>㈜네스터원</t>
  </si>
  <si>
    <t>㈜성우일렉콤</t>
  </si>
  <si>
    <t>㈜일신이앤드씨</t>
  </si>
  <si>
    <t>㈜연일전력</t>
  </si>
  <si>
    <t>김영섭</t>
  </si>
  <si>
    <t>김성호</t>
  </si>
  <si>
    <t>최삼규</t>
  </si>
  <si>
    <t>김우영</t>
  </si>
  <si>
    <t>박용준</t>
  </si>
  <si>
    <t>오진택</t>
  </si>
  <si>
    <t>손주섭</t>
  </si>
  <si>
    <t>박경웅</t>
  </si>
  <si>
    <t>최종국</t>
  </si>
  <si>
    <t>홍영남</t>
  </si>
  <si>
    <t>최희성</t>
  </si>
  <si>
    <t>119-86-87872</t>
  </si>
  <si>
    <t>212-81-53400</t>
  </si>
  <si>
    <t>105-81-11500</t>
  </si>
  <si>
    <t>118-81-00241</t>
  </si>
  <si>
    <t>209-81-13590</t>
  </si>
  <si>
    <t>108-86-12371</t>
  </si>
  <si>
    <t>206-81-88409</t>
  </si>
  <si>
    <t>105-86-79392</t>
  </si>
  <si>
    <t>262-88-02128</t>
  </si>
  <si>
    <t>220-81-10305</t>
  </si>
  <si>
    <t>212-81-66939</t>
  </si>
  <si>
    <t>서울 금천구</t>
  </si>
  <si>
    <t>서울 마포구</t>
  </si>
  <si>
    <t>서울 성복구</t>
  </si>
  <si>
    <t>서울 송파구</t>
  </si>
  <si>
    <t>2021.08.24</t>
  </si>
  <si>
    <t>2005.11.17</t>
  </si>
  <si>
    <t>2006.08.04</t>
  </si>
  <si>
    <t>2016.08.26</t>
  </si>
  <si>
    <t>1995.10.24</t>
  </si>
  <si>
    <t>2023.01.31</t>
  </si>
  <si>
    <t>2005.04.21</t>
  </si>
  <si>
    <t>2023.11.10</t>
  </si>
  <si>
    <t>2003.03.21</t>
  </si>
  <si>
    <t>2001.02.27</t>
  </si>
  <si>
    <t>2018.11.27</t>
  </si>
  <si>
    <t>BB0
(25.04.22~26.04.21)</t>
  </si>
  <si>
    <t>BBO
(25.06.26~26.02.25)</t>
  </si>
  <si>
    <t>BBB+
(24.04.12~25.04.11)</t>
  </si>
  <si>
    <t>A-
(24.06.21~25.06.20)</t>
  </si>
  <si>
    <t>A0
(24.04.26~25.04.25)</t>
  </si>
  <si>
    <t>BB+
(23.04.25~24.04.24)</t>
  </si>
  <si>
    <t>BBB+
(23.05.04~24.05.03)</t>
  </si>
  <si>
    <t>BB0
(24.05.22~25.05.21)</t>
  </si>
  <si>
    <t>BB+
(23.05.04~24.05.03)</t>
  </si>
  <si>
    <t>BB0
(24.04.22~25.04.21)</t>
  </si>
  <si>
    <t>최진규</t>
  </si>
  <si>
    <t>김성훈</t>
  </si>
  <si>
    <t>서보조정</t>
  </si>
  <si>
    <t>중소기업확인서
(23.03.31~24.03.31)</t>
  </si>
  <si>
    <t>서권형</t>
  </si>
  <si>
    <t>박재웅</t>
  </si>
  <si>
    <t>오엔씨네트웍스㈜</t>
  </si>
  <si>
    <t>㈜에스에이치전기</t>
  </si>
  <si>
    <t>오리엔트㈜</t>
  </si>
  <si>
    <t>(주)페리도트테크</t>
  </si>
  <si>
    <t>（주)케이이에스전기공사</t>
  </si>
  <si>
    <t>써큐리티㈜</t>
  </si>
  <si>
    <t>신원전설㈜</t>
  </si>
  <si>
    <t>㈜테스콤엔지니어링</t>
  </si>
  <si>
    <t>㈜정안디엔씨</t>
  </si>
  <si>
    <t>썬비트에너지</t>
  </si>
  <si>
    <t>㈜대한전력</t>
  </si>
  <si>
    <t>㈜경천일렉콤</t>
  </si>
  <si>
    <t>김정서</t>
  </si>
  <si>
    <t>김성태</t>
  </si>
  <si>
    <t>이경호</t>
  </si>
  <si>
    <t>석민기</t>
  </si>
  <si>
    <t>강성진</t>
  </si>
  <si>
    <t>공승길</t>
  </si>
  <si>
    <t>신인호</t>
  </si>
  <si>
    <t>박영복</t>
  </si>
  <si>
    <t>이학용 외 1인</t>
  </si>
  <si>
    <t>박성숙</t>
  </si>
  <si>
    <t>김미경</t>
  </si>
  <si>
    <t>유건준</t>
  </si>
  <si>
    <t>215-81-94400</t>
  </si>
  <si>
    <t>110-81-75767</t>
  </si>
  <si>
    <t>111-81-24994</t>
  </si>
  <si>
    <t>461-81-00261</t>
  </si>
  <si>
    <t>214-87-05513</t>
  </si>
  <si>
    <t>362-87-00817</t>
  </si>
  <si>
    <t>111-81-01759</t>
  </si>
  <si>
    <t>229-81-09203</t>
  </si>
  <si>
    <t>129-81-70451</t>
  </si>
  <si>
    <t>106-81-27039</t>
  </si>
  <si>
    <t>210-81-73069</t>
  </si>
  <si>
    <t>231-81-06475</t>
  </si>
  <si>
    <t>서울 은평구</t>
  </si>
  <si>
    <t>서울특별시 송파구</t>
  </si>
  <si>
    <t>서울특별시 용산구</t>
  </si>
  <si>
    <t>서울특별시 도봉구</t>
  </si>
  <si>
    <t>2000.09.21</t>
  </si>
  <si>
    <t>2016.05.03</t>
  </si>
  <si>
    <t>1996.10.12</t>
  </si>
  <si>
    <t>2022.11.18</t>
  </si>
  <si>
    <t>2011.11.22</t>
  </si>
  <si>
    <t>2017.12.12</t>
  </si>
  <si>
    <t>2005.10.11</t>
  </si>
  <si>
    <t>2013.03.04</t>
  </si>
  <si>
    <t>2005.12.22</t>
  </si>
  <si>
    <t>BB+
(23.05.19~24.05.18)</t>
  </si>
  <si>
    <t>BBB-
(24.05.21~25.05.20)</t>
  </si>
  <si>
    <t>BB0
(24.04.01~25.03.31)</t>
  </si>
  <si>
    <t>BBB-
(25.04.07~26.04.06)</t>
  </si>
  <si>
    <t>BB-
(24.05.08~25.05.07)</t>
  </si>
  <si>
    <t>BBB-
(24.05.08~25.05.07)</t>
  </si>
  <si>
    <t>BB+
(25.04.14~26.04.13)</t>
  </si>
  <si>
    <t>없음(25.05.01)</t>
  </si>
  <si>
    <t>김광훈</t>
  </si>
  <si>
    <t>신종석</t>
  </si>
  <si>
    <t>최철종</t>
  </si>
  <si>
    <t>유형민</t>
  </si>
  <si>
    <t>임정빈</t>
  </si>
  <si>
    <t>정석</t>
  </si>
  <si>
    <t>㈜성민전기통신</t>
  </si>
  <si>
    <t>홍종애</t>
  </si>
  <si>
    <t>213-88-00230</t>
  </si>
  <si>
    <t>서울특별시 강북구</t>
  </si>
  <si>
    <t>통 신 ( 경 기 )</t>
  </si>
  <si>
    <t>㈜건양전기신호</t>
  </si>
  <si>
    <t>㈜금화전통</t>
  </si>
  <si>
    <t>경림이엔씨㈜</t>
  </si>
  <si>
    <t>㈜건일에너지</t>
  </si>
  <si>
    <t>건일이엔지㈜</t>
  </si>
  <si>
    <t>고려개발㈜</t>
  </si>
  <si>
    <t>㈜남양이앤씨</t>
  </si>
  <si>
    <t>㈜녹십자이엠</t>
  </si>
  <si>
    <t>㈜낙원이엔지</t>
  </si>
  <si>
    <t>㈜대흥디씨티</t>
  </si>
  <si>
    <t>대동종합전설㈜</t>
  </si>
  <si>
    <t>㈜동양건설산업</t>
  </si>
  <si>
    <t>홍순양</t>
  </si>
  <si>
    <t>송영준</t>
  </si>
  <si>
    <t>정은희</t>
  </si>
  <si>
    <t>염정일</t>
  </si>
  <si>
    <t>김종오</t>
  </si>
  <si>
    <t>원용선</t>
  </si>
  <si>
    <t>박충권</t>
  </si>
  <si>
    <t>이은수</t>
  </si>
  <si>
    <t>박준석</t>
  </si>
  <si>
    <t>박광태</t>
  </si>
  <si>
    <t>209-81-32016</t>
  </si>
  <si>
    <t>678-87-00537</t>
  </si>
  <si>
    <t>305-81-95959</t>
  </si>
  <si>
    <t>132-86-34475</t>
  </si>
  <si>
    <t>132-86-22775</t>
  </si>
  <si>
    <t>106-81-44682</t>
  </si>
  <si>
    <t>132-81-01794</t>
  </si>
  <si>
    <t>135-81-44619</t>
  </si>
  <si>
    <t>214-86-34229</t>
  </si>
  <si>
    <t>127-81-95155</t>
  </si>
  <si>
    <t>214-81-08857</t>
  </si>
  <si>
    <t>138-81-08534</t>
  </si>
  <si>
    <t>경기도 의정부시</t>
  </si>
  <si>
    <t>경기도 화성시</t>
  </si>
  <si>
    <t>경기도 남양주시</t>
  </si>
  <si>
    <t>경기 용인</t>
  </si>
  <si>
    <t>경기도 구리시</t>
  </si>
  <si>
    <t>경기도 성남시</t>
  </si>
  <si>
    <t>경기 고양</t>
  </si>
  <si>
    <t>경기도 양평군</t>
  </si>
  <si>
    <t>경기도 수원시</t>
  </si>
  <si>
    <t>2003.05.06</t>
  </si>
  <si>
    <t>1997.02.25</t>
  </si>
  <si>
    <t>2002.07.24</t>
  </si>
  <si>
    <t>2012.02.06</t>
  </si>
  <si>
    <t>2007.05.29</t>
  </si>
  <si>
    <t>1996.09.13</t>
  </si>
  <si>
    <t>2016.10.07</t>
  </si>
  <si>
    <t>2003.03.04</t>
  </si>
  <si>
    <t>2008.08.11</t>
  </si>
  <si>
    <t>2000.03.03</t>
  </si>
  <si>
    <t>BBB+
(14.06.19~15.06.18)</t>
  </si>
  <si>
    <t>BBB0
(24.04.08~25.04.07)</t>
  </si>
  <si>
    <t>A+
(25.05.29~26.05.25)</t>
  </si>
  <si>
    <t>BBB-
(25.05.09~26.05.08)</t>
  </si>
  <si>
    <t>BB0
(25.05.28~26.05.27)</t>
  </si>
  <si>
    <t>O</t>
  </si>
  <si>
    <t>88.65 (24.05.01)</t>
  </si>
  <si>
    <t>비  고</t>
  </si>
  <si>
    <t>허민선</t>
  </si>
  <si>
    <t>용화전기통신 자회사</t>
  </si>
  <si>
    <t>범진 자회사</t>
  </si>
  <si>
    <t>고1,중3, 초1 (23.08.01)</t>
  </si>
  <si>
    <t>㈜대해전기통신</t>
  </si>
  <si>
    <t>대우조선해양건설㈜</t>
  </si>
  <si>
    <t>대보정보통신㈜</t>
  </si>
  <si>
    <t>동인이엔씨㈜</t>
  </si>
  <si>
    <t>㈜대성엔이씨</t>
  </si>
  <si>
    <t>㈜디씨에스</t>
  </si>
  <si>
    <t>㈜데일리블록체인</t>
  </si>
  <si>
    <t>㈜대양종합전기</t>
  </si>
  <si>
    <t>대성이엔씨㈜</t>
  </si>
  <si>
    <t>㈜디에스원</t>
  </si>
  <si>
    <t>대아티아이㈜</t>
  </si>
  <si>
    <t>㈜동보안전</t>
  </si>
  <si>
    <t>김상문</t>
  </si>
  <si>
    <t>서복남</t>
  </si>
  <si>
    <t>김상욱</t>
  </si>
  <si>
    <t>이찬호</t>
  </si>
  <si>
    <t>구명자</t>
  </si>
  <si>
    <t>박은규</t>
  </si>
  <si>
    <t>김남진</t>
  </si>
  <si>
    <t>김춘근</t>
  </si>
  <si>
    <t>이계순</t>
  </si>
  <si>
    <t>박준하</t>
  </si>
  <si>
    <t>최진우</t>
  </si>
  <si>
    <t>장동엽</t>
  </si>
  <si>
    <t>132-81-41933</t>
  </si>
  <si>
    <t>214-86-55210</t>
  </si>
  <si>
    <t>135-81-19406</t>
  </si>
  <si>
    <t xml:space="preserve">142-81-20712 </t>
  </si>
  <si>
    <t>212-81-68465</t>
  </si>
  <si>
    <t>124-87-28038</t>
  </si>
  <si>
    <t>138-81-32903</t>
  </si>
  <si>
    <t>222-81-28913</t>
  </si>
  <si>
    <t>141-88-00046</t>
  </si>
  <si>
    <t>706-81-00034</t>
  </si>
  <si>
    <t>116-81-37494</t>
  </si>
  <si>
    <t>132-81-31639</t>
  </si>
  <si>
    <t>경기도 용인시</t>
  </si>
  <si>
    <t>경기도 여주시</t>
  </si>
  <si>
    <t>경기도 안양시</t>
  </si>
  <si>
    <t>경기 부천</t>
  </si>
  <si>
    <t>경기 남양주</t>
  </si>
  <si>
    <t>2003.05.09</t>
  </si>
  <si>
    <t>1992.08.27</t>
  </si>
  <si>
    <t>1997.04.01</t>
  </si>
  <si>
    <t>2007.08.03</t>
  </si>
  <si>
    <t>1999.10.25</t>
  </si>
  <si>
    <t>1999.04.02</t>
  </si>
  <si>
    <t>2006.03.21</t>
  </si>
  <si>
    <t>2005.11.18</t>
  </si>
  <si>
    <t>2000.02.28</t>
  </si>
  <si>
    <t>2002.02.22</t>
  </si>
  <si>
    <t>BBB-
(16.07.06~17.06.30)</t>
  </si>
  <si>
    <t>BBB+
(22.04.14~23.04.13)</t>
  </si>
  <si>
    <t>AA-
(23.04.26~24.04.25)</t>
  </si>
  <si>
    <t>BB+
(24.04.26~25.04.25)</t>
  </si>
  <si>
    <t>BBB-
(16.06.17~17.06.16)</t>
  </si>
  <si>
    <t>이명전기 서재복</t>
  </si>
  <si>
    <t>범진에너지건설</t>
  </si>
  <si>
    <t>김용길</t>
  </si>
  <si>
    <t>㈜디원이엔티</t>
  </si>
  <si>
    <t>(합)동화</t>
  </si>
  <si>
    <t>㈜만양</t>
  </si>
  <si>
    <t>미송전기㈜</t>
  </si>
  <si>
    <t>㈜미진</t>
  </si>
  <si>
    <t>맥스㈜</t>
  </si>
  <si>
    <t>㈜모아종합전설</t>
  </si>
  <si>
    <t>㈜비제이정보통신</t>
  </si>
  <si>
    <t>범진에너지건설(주)</t>
  </si>
  <si>
    <t>빛탑건설㈜</t>
  </si>
  <si>
    <t>㈜부신전력</t>
  </si>
  <si>
    <t>범진종합건설㈜</t>
  </si>
  <si>
    <t>이영재</t>
  </si>
  <si>
    <t>김연희</t>
  </si>
  <si>
    <t>이상미</t>
  </si>
  <si>
    <t>곽태신</t>
  </si>
  <si>
    <t>황선옥</t>
  </si>
  <si>
    <t>유범규</t>
  </si>
  <si>
    <t>이근효</t>
  </si>
  <si>
    <t>조범준</t>
  </si>
  <si>
    <t>박경원</t>
  </si>
  <si>
    <t>윤영배</t>
  </si>
  <si>
    <t>김의근</t>
  </si>
  <si>
    <t>132-86-28411</t>
  </si>
  <si>
    <t>138-81-00487</t>
  </si>
  <si>
    <t>126-86-50320</t>
  </si>
  <si>
    <t>125-81-64544</t>
  </si>
  <si>
    <t>137-86-08370</t>
  </si>
  <si>
    <t>135-86-04626</t>
  </si>
  <si>
    <t>204-81-47116</t>
  </si>
  <si>
    <t>279-87-01566</t>
  </si>
  <si>
    <t>134-86-18826</t>
  </si>
  <si>
    <t>120-86-54411</t>
  </si>
  <si>
    <t xml:space="preserve">209-81-25664 </t>
  </si>
  <si>
    <t>314-86-18826</t>
  </si>
  <si>
    <t>경기 안양</t>
  </si>
  <si>
    <t>경기도 양주시</t>
  </si>
  <si>
    <t>경기도 평택시</t>
  </si>
  <si>
    <t>경기도 김포시</t>
  </si>
  <si>
    <t>경기 화성</t>
  </si>
  <si>
    <t>경기도 광명시</t>
  </si>
  <si>
    <t>2004.04.26</t>
  </si>
  <si>
    <t>2016.02.17</t>
  </si>
  <si>
    <t>2009.05.13</t>
  </si>
  <si>
    <t>2002.02.27</t>
  </si>
  <si>
    <t>2000.09.08</t>
  </si>
  <si>
    <t>2009.02.05</t>
  </si>
  <si>
    <t>2011.03.16</t>
  </si>
  <si>
    <t>A-
(14.05.08~15.05.07)</t>
  </si>
  <si>
    <t>BB-
(25.07.03~26.06.30)</t>
  </si>
  <si>
    <t>BB0
(19.06.14~20.06.13)</t>
  </si>
  <si>
    <t>BBO
(17.06.15~18.06.14)</t>
  </si>
  <si>
    <t>BB-
(15.05.26~16.05.25)</t>
  </si>
  <si>
    <t>BBB-
(15.09.02~16.06.30)</t>
  </si>
  <si>
    <t>BB+
(20.06.16~21.06.15)</t>
  </si>
  <si>
    <t>BBB-
13.06.27~14.06.26)</t>
  </si>
  <si>
    <t>이동훈
특1,고1,중1,초1
(23.11.08)</t>
  </si>
  <si>
    <t>채석훈팀장</t>
  </si>
  <si>
    <t>이승용부장</t>
  </si>
  <si>
    <t>조재진</t>
  </si>
  <si>
    <t>밝은전기㈜</t>
  </si>
  <si>
    <t>㈜베이스인
네트웍스</t>
  </si>
  <si>
    <t>㈜벽상이앤씨</t>
  </si>
  <si>
    <t>㈜송원이앤씨</t>
  </si>
  <si>
    <t>㈜시티</t>
  </si>
  <si>
    <t>㈜시티종합건설</t>
  </si>
  <si>
    <t>세진네오텍㈜</t>
  </si>
  <si>
    <t>㈜세진종합이엔씨</t>
  </si>
  <si>
    <t>신원종합개발㈜</t>
  </si>
  <si>
    <t>㈜신성</t>
  </si>
  <si>
    <t>성일전기㈜</t>
  </si>
  <si>
    <t>수자원기술㈜</t>
  </si>
  <si>
    <t>임순수</t>
  </si>
  <si>
    <t>이금미</t>
  </si>
  <si>
    <t>구본경</t>
  </si>
  <si>
    <t>강래길</t>
  </si>
  <si>
    <t>박기호</t>
  </si>
  <si>
    <t>박근덕</t>
  </si>
  <si>
    <t>김성민</t>
  </si>
  <si>
    <t>신홍균</t>
  </si>
  <si>
    <t>윤원자</t>
  </si>
  <si>
    <t>최원식</t>
  </si>
  <si>
    <t>120-86-20056</t>
  </si>
  <si>
    <t>113-81-76237</t>
  </si>
  <si>
    <t>403-81-41077</t>
  </si>
  <si>
    <t>132-81-73997</t>
  </si>
  <si>
    <t>409-81-21119</t>
  </si>
  <si>
    <t>132-86-34193</t>
  </si>
  <si>
    <t>119-86-65219</t>
  </si>
  <si>
    <t>105-81-17479</t>
  </si>
  <si>
    <t>239-87-00443</t>
  </si>
  <si>
    <t>126-81-54864</t>
  </si>
  <si>
    <t>212-81-50572</t>
  </si>
  <si>
    <t>경기 성남</t>
  </si>
  <si>
    <t>경기 안성</t>
  </si>
  <si>
    <t>충남 보령시</t>
  </si>
  <si>
    <t>경기 성남시</t>
  </si>
  <si>
    <t>3년미만%</t>
  </si>
  <si>
    <t>2011.08.22</t>
  </si>
  <si>
    <t>2017.03.16</t>
  </si>
  <si>
    <t>2010.08.19</t>
  </si>
  <si>
    <t>2011.08.16</t>
  </si>
  <si>
    <t>2019.01.24</t>
  </si>
  <si>
    <t>2020.05.07</t>
  </si>
  <si>
    <t>2017.07.13</t>
  </si>
  <si>
    <t>2007.11.22</t>
  </si>
  <si>
    <t>BB+
(25.04.18~26.04.17)</t>
  </si>
  <si>
    <t>BBB+
(22.05.20~23.05.19)</t>
  </si>
  <si>
    <t>BB+
(25.06.19~26.06.18)</t>
  </si>
  <si>
    <t>AO
(22.06.24~23.06.23)</t>
  </si>
  <si>
    <t>BBO
(20.05.20~21.05.19)</t>
  </si>
  <si>
    <t>A+
(13.04.24~14.04.23)</t>
  </si>
  <si>
    <t>24.06.27~27.06.26</t>
  </si>
  <si>
    <t>이동훈
고2,초3,기1(23.11.09)</t>
  </si>
  <si>
    <t>건설산업기본법 B.벌금이상의 행정형벌 등 -2.0 (~23.04.07)</t>
  </si>
  <si>
    <t>소프트웨어사업자
서권형
고3,중1(23.07.13)
중소기업 확인서
(24.04.01~25.03.31)</t>
  </si>
  <si>
    <t>선원건설㈜</t>
  </si>
  <si>
    <t>㈜스마트비전</t>
  </si>
  <si>
    <t>㈜새한이엔씨</t>
  </si>
  <si>
    <t>㈜성화정보통신</t>
  </si>
  <si>
    <t>선텔레콤㈜</t>
  </si>
  <si>
    <t>㈜서율</t>
  </si>
  <si>
    <t>시너지네트워크</t>
  </si>
  <si>
    <t>㈜성암전력</t>
  </si>
  <si>
    <t>신동아건설㈜</t>
  </si>
  <si>
    <t>㈜씨앤씨전력</t>
  </si>
  <si>
    <t>아람이엔테크㈜</t>
  </si>
  <si>
    <t>㈜이앤엠테크</t>
  </si>
  <si>
    <t>맹학열</t>
  </si>
  <si>
    <t>김동철</t>
  </si>
  <si>
    <t>김현미</t>
  </si>
  <si>
    <t>홍호유</t>
  </si>
  <si>
    <t>박종선</t>
  </si>
  <si>
    <t>복문수</t>
  </si>
  <si>
    <t>정선경</t>
  </si>
  <si>
    <t>박상호</t>
  </si>
  <si>
    <t>진현기 외 1인</t>
  </si>
  <si>
    <t>정행엽</t>
  </si>
  <si>
    <t>정충선</t>
  </si>
  <si>
    <t>312-81-42071</t>
  </si>
  <si>
    <t>215-86-37817</t>
  </si>
  <si>
    <t>132-81-39378</t>
  </si>
  <si>
    <t>135-86-06599</t>
  </si>
  <si>
    <t>127-81-45956</t>
  </si>
  <si>
    <t>129-86-89542</t>
  </si>
  <si>
    <t>126-24-63735</t>
  </si>
  <si>
    <t>214-87-98652</t>
  </si>
  <si>
    <t>106-81-33808</t>
  </si>
  <si>
    <t>128-81-47108</t>
  </si>
  <si>
    <t>119-86-35582</t>
  </si>
  <si>
    <t>344-87-00497</t>
  </si>
  <si>
    <t>경기도 가평군</t>
  </si>
  <si>
    <t>경기도 하남시</t>
  </si>
  <si>
    <t>경기 안산</t>
  </si>
  <si>
    <t>경기 이천</t>
  </si>
  <si>
    <t>경기 시흥</t>
  </si>
  <si>
    <t>경기도 고양시</t>
  </si>
  <si>
    <t>2008.08.06</t>
  </si>
  <si>
    <t>2003.05.16</t>
  </si>
  <si>
    <t>2008.03.19</t>
  </si>
  <si>
    <t>2009.07.17</t>
  </si>
  <si>
    <t>2010.02.22</t>
  </si>
  <si>
    <t>AO
(19.09.18~20.06.27)</t>
  </si>
  <si>
    <t>BBB0
(15.00.00~16.00.00)</t>
  </si>
  <si>
    <t>BBB-
(22.07.14~23.06.30)</t>
  </si>
  <si>
    <t>A+
(24.04.05~25.04.04)</t>
  </si>
  <si>
    <t>BB+
(22.06.14~23.06.13)</t>
  </si>
  <si>
    <t>BB+
(25.06.02~26.06.01)</t>
  </si>
  <si>
    <t>A-
(24.04.04~25.04.03)</t>
  </si>
  <si>
    <t>91.78(25.05.01)</t>
  </si>
  <si>
    <t>이기우</t>
  </si>
  <si>
    <t>고2, 중3, 초1(23.08.01)</t>
  </si>
  <si>
    <t>㈜영전사</t>
  </si>
  <si>
    <t>유영이앤씨㈜</t>
  </si>
  <si>
    <t>㈜아이텍파워</t>
  </si>
  <si>
    <t>㈜이예스피</t>
  </si>
  <si>
    <t>㈜에이스</t>
  </si>
  <si>
    <t>㈜우진기전</t>
  </si>
  <si>
    <t>㈜용화전기통신</t>
  </si>
  <si>
    <t>일진종합전설㈜</t>
  </si>
  <si>
    <t>유피이엔씨㈜</t>
  </si>
  <si>
    <t>엠에스텔레콤㈜</t>
  </si>
  <si>
    <t>㈜일진</t>
  </si>
  <si>
    <t>㈜에이원정보통신</t>
  </si>
  <si>
    <t>김명호</t>
  </si>
  <si>
    <t>김은숙</t>
  </si>
  <si>
    <t>정찬원</t>
  </si>
  <si>
    <t>민은정</t>
  </si>
  <si>
    <t>조윤주</t>
  </si>
  <si>
    <t>장창익</t>
  </si>
  <si>
    <t>송승길</t>
  </si>
  <si>
    <t>이종웅</t>
  </si>
  <si>
    <t>박정선</t>
  </si>
  <si>
    <t>이형순</t>
  </si>
  <si>
    <t>정옥근</t>
  </si>
  <si>
    <t>123-86-17491</t>
  </si>
  <si>
    <t>142-81-31387</t>
  </si>
  <si>
    <t>220-87-16640</t>
  </si>
  <si>
    <t>215-87-53003</t>
  </si>
  <si>
    <t>353-88-00713</t>
  </si>
  <si>
    <t>106-81-23348</t>
  </si>
  <si>
    <t>123-81-96749</t>
  </si>
  <si>
    <t>211-81-66538</t>
  </si>
  <si>
    <t>122-86-15184</t>
  </si>
  <si>
    <t>134-81-68919</t>
  </si>
  <si>
    <t>134-87-06365</t>
  </si>
  <si>
    <t>125-81-91959</t>
  </si>
  <si>
    <t>경기도 군포시</t>
  </si>
  <si>
    <t>경기도 파주시</t>
  </si>
  <si>
    <t>경기도 광주시</t>
  </si>
  <si>
    <t>경기도 시흥시</t>
  </si>
  <si>
    <t>경기 파주</t>
  </si>
  <si>
    <t>경기 평택</t>
  </si>
  <si>
    <t>2007.11.26</t>
  </si>
  <si>
    <t>2015.10.29</t>
  </si>
  <si>
    <t>2010.03.03</t>
  </si>
  <si>
    <t>2006.05.01</t>
  </si>
  <si>
    <t>2012.12.11</t>
  </si>
  <si>
    <t>2016.09.27</t>
  </si>
  <si>
    <t>2005.04.11</t>
  </si>
  <si>
    <t>2004.04.06</t>
  </si>
  <si>
    <t>BBO
(21.04.26~22.04.25)</t>
  </si>
  <si>
    <t>BBB-
(23.03.27~24.03.26)</t>
  </si>
  <si>
    <t>BBB0
(25.04.11~26.04.10)</t>
  </si>
  <si>
    <t>A0
(25.04.25~26.04.24)</t>
  </si>
  <si>
    <t>BBBO
(18.07.06~19.06.30)</t>
  </si>
  <si>
    <t>BBB-
(25.05.07~26.05.06)</t>
  </si>
  <si>
    <t>BBO</t>
  </si>
  <si>
    <t>한재호부장, 송종윤</t>
  </si>
  <si>
    <t>서권형
특2,고4,초1,기1(23.07.13)
중소기업 확인서
(23.04.01~24.03.31)</t>
  </si>
  <si>
    <t>서권형
소프트웨어사업자
중소기업 확인서
(24.04.01~25.03.31)</t>
  </si>
  <si>
    <t>정해룡(송원)</t>
  </si>
  <si>
    <t>미송곽사장</t>
  </si>
  <si>
    <t>㈜에스제이이엔씨</t>
  </si>
  <si>
    <t>㈜이명전기</t>
  </si>
  <si>
    <t>㈜유앤테크</t>
  </si>
  <si>
    <t>㈜우성텔레콤</t>
  </si>
  <si>
    <t>㈜에스제이</t>
  </si>
  <si>
    <t>㈜아이콘트롤스</t>
  </si>
  <si>
    <t>㈜양지종합전설</t>
  </si>
  <si>
    <t>지음이엔아이㈜</t>
  </si>
  <si>
    <t>(주)지앤에스이엔지</t>
  </si>
  <si>
    <t>㈜지오투정보기술</t>
  </si>
  <si>
    <t>중흥종합건설㈜</t>
  </si>
  <si>
    <t>지앤티테크㈜</t>
  </si>
  <si>
    <t>강경석</t>
  </si>
  <si>
    <t>이명덕</t>
  </si>
  <si>
    <t>지승현</t>
  </si>
  <si>
    <t>송상의</t>
  </si>
  <si>
    <t>정한섭</t>
  </si>
  <si>
    <t>이창우</t>
  </si>
  <si>
    <t>윤덕길</t>
  </si>
  <si>
    <t>전종수</t>
  </si>
  <si>
    <t>김정욱</t>
  </si>
  <si>
    <t>정원철</t>
  </si>
  <si>
    <t>엄귀용</t>
  </si>
  <si>
    <t>128-87-01064</t>
  </si>
  <si>
    <t>121-81-50354</t>
  </si>
  <si>
    <t>130-86-34130</t>
  </si>
  <si>
    <t>128-86-02824</t>
  </si>
  <si>
    <t>132-81-82462</t>
  </si>
  <si>
    <t>120-81-93646</t>
  </si>
  <si>
    <t>105-81-59732</t>
  </si>
  <si>
    <t>132-81-79967</t>
  </si>
  <si>
    <t>105-86-40413</t>
  </si>
  <si>
    <t>123-81-95245</t>
  </si>
  <si>
    <t>128-81-60023</t>
  </si>
  <si>
    <t>경기 구리</t>
  </si>
  <si>
    <t>경기 가평</t>
  </si>
  <si>
    <t>2010.07.22</t>
  </si>
  <si>
    <t>2007.12.26</t>
  </si>
  <si>
    <t>2001.09.03</t>
  </si>
  <si>
    <t>BBB-
(18.04.23~19.04.22)</t>
  </si>
  <si>
    <t>BB+
(24.06.21~25.06.20)</t>
  </si>
  <si>
    <t>BB0
(15.06.03~16.06.02)</t>
  </si>
  <si>
    <t>BBB-
(14.05.08~15.05.07)</t>
  </si>
  <si>
    <t>A-
14.05.08~15.05.07)</t>
  </si>
  <si>
    <t>BBB0
(25.06.13~26.06.12)</t>
  </si>
  <si>
    <t>BBB-
(15.06.29~16.06.28)</t>
  </si>
  <si>
    <t>BBB+
(14.02.04~15.02.03)</t>
  </si>
  <si>
    <t>BBB+
15.05.29~16.05.28)</t>
  </si>
  <si>
    <t>윤병일</t>
  </si>
  <si>
    <t>특1, 고1, 주2, 초1, 기1
(23.08.01)</t>
  </si>
  <si>
    <t>㈜제이제이</t>
  </si>
  <si>
    <t>지승건설㈜</t>
  </si>
  <si>
    <t>㈜철탑</t>
  </si>
  <si>
    <t>창전이앤시㈜</t>
  </si>
  <si>
    <t>㈜창원기전</t>
  </si>
  <si>
    <t>㈜창우</t>
  </si>
  <si>
    <t>㈜창성에이스산업</t>
  </si>
  <si>
    <t>㈜코원건설</t>
  </si>
  <si>
    <t>㈜케이에스이엔씨</t>
  </si>
  <si>
    <t>코오롱글로벌㈜</t>
  </si>
  <si>
    <t>코오롱환경서비스㈜</t>
  </si>
  <si>
    <t>㈜트래콘건설</t>
  </si>
  <si>
    <t>임영준</t>
  </si>
  <si>
    <t>권민석</t>
  </si>
  <si>
    <t>권용선</t>
  </si>
  <si>
    <t>김인자</t>
  </si>
  <si>
    <t>김귀범</t>
  </si>
  <si>
    <t>이의용</t>
  </si>
  <si>
    <t>이규식</t>
  </si>
  <si>
    <t>박복순</t>
  </si>
  <si>
    <t>윤창운</t>
  </si>
  <si>
    <t>김화중</t>
  </si>
  <si>
    <t>김종필</t>
  </si>
  <si>
    <t>130-86-09515</t>
  </si>
  <si>
    <t>137-81-79658</t>
  </si>
  <si>
    <t>610-86-00214</t>
  </si>
  <si>
    <t>129-81-45379</t>
  </si>
  <si>
    <t>126-81-45759</t>
  </si>
  <si>
    <t>123-86-21388</t>
  </si>
  <si>
    <t>212-81-21494</t>
  </si>
  <si>
    <t>123-81-78983</t>
  </si>
  <si>
    <t>105-87-66161</t>
  </si>
  <si>
    <t>120-81-50012</t>
  </si>
  <si>
    <t>123-81-75138</t>
  </si>
  <si>
    <t xml:space="preserve"> 214-81-64674  </t>
  </si>
  <si>
    <t>경기 과천</t>
  </si>
  <si>
    <t>-</t>
  </si>
  <si>
    <t>2012.09.26</t>
  </si>
  <si>
    <t>2011.07.22</t>
  </si>
  <si>
    <t>2007.02.15</t>
  </si>
  <si>
    <t>1999.07.19</t>
  </si>
  <si>
    <t>-년이상%</t>
  </si>
  <si>
    <t>2014.02.17</t>
  </si>
  <si>
    <t>A0
(13.04.19~14.04.18)</t>
  </si>
  <si>
    <t>BB0
(24.06.28~25.06.27)</t>
  </si>
  <si>
    <t>BBB-
(17.06.26~18.06.25)</t>
  </si>
  <si>
    <t>AA-
(14.04.30~15.04.29)</t>
  </si>
  <si>
    <t>BB+
(14.06.26~15.06.25)</t>
  </si>
  <si>
    <t>BBB-
14.04.16~15.04.15)</t>
  </si>
  <si>
    <t>BB0
(25.07.01~26.06.30)</t>
  </si>
  <si>
    <t>BBB+
(14.06.27~15.06.26)</t>
  </si>
  <si>
    <t>A0
(13.04.16~14.04.15)</t>
  </si>
  <si>
    <t>BBB+
(24.07.03~25.06.30)</t>
  </si>
  <si>
    <t>(24.06.26~27.06.25)</t>
  </si>
  <si>
    <t>(15.03.16~18.03.15)</t>
  </si>
  <si>
    <t>이원호</t>
  </si>
  <si>
    <t>송종윤,유형민</t>
  </si>
  <si>
    <t>송종윤, 강성법</t>
  </si>
  <si>
    <t>정부형
중소기업확인서
(23.05.04~24.03.31)</t>
  </si>
  <si>
    <t>㈜태영건설</t>
  </si>
  <si>
    <t>㈜피앤케이파워시스</t>
  </si>
  <si>
    <t>㈜파워네트웍</t>
  </si>
  <si>
    <t>㈜포탈세이프티</t>
  </si>
  <si>
    <t>한국텔레콤㈜</t>
  </si>
  <si>
    <t>㈜해오름이엔씨</t>
  </si>
  <si>
    <t>하모니씨앤씨㈜</t>
  </si>
  <si>
    <t>(주)해창건설</t>
  </si>
  <si>
    <t>㈜해피로드</t>
  </si>
  <si>
    <t>한양이엔지㈜</t>
  </si>
  <si>
    <t>한동건설㈜</t>
  </si>
  <si>
    <t>행복네트웍스㈜</t>
  </si>
  <si>
    <t>김외곤</t>
  </si>
  <si>
    <t>구본관</t>
  </si>
  <si>
    <t>강인석</t>
  </si>
  <si>
    <t>김옥선</t>
  </si>
  <si>
    <t>김용호</t>
  </si>
  <si>
    <t>김길수</t>
  </si>
  <si>
    <t>박과희</t>
  </si>
  <si>
    <t>조현희</t>
  </si>
  <si>
    <t>백혜진</t>
  </si>
  <si>
    <t>김형욱</t>
  </si>
  <si>
    <t>신항철</t>
  </si>
  <si>
    <t>김정숙</t>
  </si>
  <si>
    <t>105-81-74543</t>
  </si>
  <si>
    <t>107-86-93987</t>
  </si>
  <si>
    <t>128-86-15450</t>
  </si>
  <si>
    <t>124-87-14892</t>
  </si>
  <si>
    <t>225-81-13160</t>
  </si>
  <si>
    <t>214-81-94561</t>
  </si>
  <si>
    <t>126-81-80867</t>
  </si>
  <si>
    <t>118-81-11277</t>
  </si>
  <si>
    <t>543-81-00336</t>
  </si>
  <si>
    <t>124-81-37874</t>
  </si>
  <si>
    <t>135-81-01930</t>
  </si>
  <si>
    <t>134-87-07665</t>
  </si>
  <si>
    <t>경기 수원</t>
  </si>
  <si>
    <t>∞</t>
  </si>
  <si>
    <t>2010.12.09</t>
  </si>
  <si>
    <t>2006.10.17</t>
  </si>
  <si>
    <t>1995.11.14</t>
  </si>
  <si>
    <t>2000.04.04</t>
  </si>
  <si>
    <t>2009.09.18</t>
  </si>
  <si>
    <t>2005.02.18</t>
  </si>
  <si>
    <t>2013.11.20.</t>
  </si>
  <si>
    <t>BBB-
(24.04.29~25.04.28)</t>
  </si>
  <si>
    <t>BB+
(18.04.30~19.04.29)</t>
  </si>
  <si>
    <t>BB+
(15.04.15~16.04.14)</t>
  </si>
  <si>
    <t>BBB0
(24.06.21~25.06.20)</t>
  </si>
  <si>
    <t>A-
(25.04.14~26.04.13)</t>
  </si>
  <si>
    <t>BB0
(22.06.24~23.06.23)</t>
  </si>
  <si>
    <t>A0
(15.04.08~16.04.07)</t>
  </si>
  <si>
    <t>AA-
(14.05.09~15.05.08)</t>
  </si>
  <si>
    <t>(18.11.08~21.11.07)</t>
  </si>
  <si>
    <t>90.71 (24.05.01)</t>
  </si>
  <si>
    <t>전영덕
중소기업확인서
(23.04.01 ~ 24.03.31)</t>
  </si>
  <si>
    <t>엄태룡과장(010-8922-0505)</t>
  </si>
  <si>
    <t>한국정보기술㈜</t>
  </si>
  <si>
    <t>현대위성네트워크㈜</t>
  </si>
  <si>
    <t>㈜경진</t>
  </si>
  <si>
    <t>㈜그리마건설</t>
  </si>
  <si>
    <t>㈜가보테크</t>
  </si>
  <si>
    <t>㈜낙원통신</t>
  </si>
  <si>
    <t>㈜서경에스지씨</t>
  </si>
  <si>
    <t>일광이앤씨㈜</t>
  </si>
  <si>
    <t>일광전기통신</t>
  </si>
  <si>
    <t>㈜이림엔지니어링</t>
  </si>
  <si>
    <t>㈜코럽시스템</t>
  </si>
  <si>
    <t>㈜티지오</t>
  </si>
  <si>
    <t>김제호</t>
  </si>
  <si>
    <t>전임선</t>
  </si>
  <si>
    <t>장천섭</t>
  </si>
  <si>
    <t>김부휘</t>
  </si>
  <si>
    <t>김종만</t>
  </si>
  <si>
    <t>장미선</t>
  </si>
  <si>
    <t>송용주</t>
  </si>
  <si>
    <t>반극헌</t>
  </si>
  <si>
    <t>이동기</t>
  </si>
  <si>
    <t xml:space="preserve">이선주 </t>
  </si>
  <si>
    <t>조만희</t>
  </si>
  <si>
    <t>김규삼</t>
  </si>
  <si>
    <t>129-86-38418</t>
  </si>
  <si>
    <t>134-86-45982</t>
  </si>
  <si>
    <t>403-81-57021</t>
  </si>
  <si>
    <t>110-81-32720</t>
  </si>
  <si>
    <t xml:space="preserve">129-81-67669 </t>
  </si>
  <si>
    <t>230-88-00235</t>
  </si>
  <si>
    <t>820-87-00953</t>
  </si>
  <si>
    <t>612-87-00347</t>
  </si>
  <si>
    <t>124-35-95649</t>
  </si>
  <si>
    <t xml:space="preserve">124-86-85589 </t>
  </si>
  <si>
    <t xml:space="preserve">125-81-40479 </t>
  </si>
  <si>
    <t>105-81-95043</t>
  </si>
  <si>
    <t>경기도 오산시</t>
  </si>
  <si>
    <t>경기도 안성시</t>
  </si>
  <si>
    <t>2011.01.20</t>
  </si>
  <si>
    <t>2006.02.02</t>
  </si>
  <si>
    <t>1995.09.14</t>
  </si>
  <si>
    <t>2019.07.23</t>
  </si>
  <si>
    <t>2009.12.17</t>
  </si>
  <si>
    <t>2004.07.29</t>
  </si>
  <si>
    <t>2017.03.31</t>
  </si>
  <si>
    <t>2013.08.20</t>
  </si>
  <si>
    <t>2001.04.02</t>
  </si>
  <si>
    <t>BBB-
(14.06.30~15.06.29)</t>
  </si>
  <si>
    <t>BB-
(14.04.28~14.04.27)</t>
  </si>
  <si>
    <t>B+
(23.07.05~24.06.30)</t>
  </si>
  <si>
    <t>BBB-
(20.04.24~21.04.23)</t>
  </si>
  <si>
    <t>BB0
(25.05.30~26.05.29)</t>
  </si>
  <si>
    <t>A-
(25.05.29~26.05.28)</t>
  </si>
  <si>
    <t>대보 자회사</t>
  </si>
  <si>
    <t>신대철</t>
  </si>
  <si>
    <t>㈜대상전력</t>
  </si>
  <si>
    <t>유티정보㈜</t>
  </si>
  <si>
    <t>㈜상아전력</t>
  </si>
  <si>
    <t>㈜온세이엔씨</t>
  </si>
  <si>
    <t>㈜라온텍</t>
  </si>
  <si>
    <t>㈜주영일렉트로닉</t>
  </si>
  <si>
    <t>㈜은지정보통신</t>
  </si>
  <si>
    <t>㈜코맥스</t>
  </si>
  <si>
    <t>태평양개발㈜</t>
  </si>
  <si>
    <t>태영건설산업㈜</t>
  </si>
  <si>
    <t>㈜이현테크원</t>
  </si>
  <si>
    <t>㈜에이치투테크</t>
  </si>
  <si>
    <t>박인정</t>
  </si>
  <si>
    <t>길기순</t>
  </si>
  <si>
    <t>임명규</t>
  </si>
  <si>
    <t>이경석</t>
  </si>
  <si>
    <t>박창식</t>
  </si>
  <si>
    <t>이명옥</t>
  </si>
  <si>
    <t>변우석</t>
  </si>
  <si>
    <t>이원석</t>
  </si>
  <si>
    <t>이기용</t>
  </si>
  <si>
    <t>강준석</t>
  </si>
  <si>
    <t>김성미</t>
  </si>
  <si>
    <t>216-81-15499</t>
  </si>
  <si>
    <t>124-81-84571</t>
  </si>
  <si>
    <t>129-81-43857</t>
  </si>
  <si>
    <t>142-81-28387</t>
  </si>
  <si>
    <t>212-81-89591</t>
  </si>
  <si>
    <t>123-81-80378</t>
  </si>
  <si>
    <t>868-87-01240</t>
  </si>
  <si>
    <t>129-81-01726</t>
  </si>
  <si>
    <t>220-81-25657</t>
  </si>
  <si>
    <t>132-86-04705</t>
  </si>
  <si>
    <t>690-81-00966</t>
  </si>
  <si>
    <t>749-86-01302</t>
  </si>
  <si>
    <t>ㄴ</t>
  </si>
  <si>
    <t>2016.02.23</t>
  </si>
  <si>
    <t>2021.02.16</t>
  </si>
  <si>
    <t>2020.08.31</t>
  </si>
  <si>
    <t>2019.09.10</t>
  </si>
  <si>
    <t>2008.09.11</t>
  </si>
  <si>
    <t>2003.01.25</t>
  </si>
  <si>
    <t>1979.11.10</t>
  </si>
  <si>
    <t>2018.08.22</t>
  </si>
  <si>
    <t>2021.02.08</t>
  </si>
  <si>
    <t>2021.02.17</t>
  </si>
  <si>
    <t>BB0
(25.06.12~26.06.11)</t>
  </si>
  <si>
    <t>BBB+
(25.03.25~26.03.24)</t>
  </si>
  <si>
    <t>BBB-
(25.05.12~26.05.11)</t>
  </si>
  <si>
    <t>BB+
(22.04.11~23.04.10)</t>
  </si>
  <si>
    <t>B-
(24.07.18~25.06.30)</t>
  </si>
  <si>
    <t>A+
(24.06.28~25.06.27)</t>
  </si>
  <si>
    <t>BBB-
(22.04.11~23.04.10)</t>
  </si>
  <si>
    <t>24.08.08~</t>
  </si>
  <si>
    <t>박충재</t>
  </si>
  <si>
    <t>조재진
부정당 ~ 25.04.30</t>
  </si>
  <si>
    <t>㈜우광이엔씨</t>
  </si>
  <si>
    <t>㈜비츠로이에스</t>
  </si>
  <si>
    <t>㈜현대종합기술</t>
  </si>
  <si>
    <t>㈜광원</t>
  </si>
  <si>
    <t>㈜계명</t>
  </si>
  <si>
    <t>㈜대운전설</t>
  </si>
  <si>
    <t xml:space="preserve">금동전기㈜ </t>
  </si>
  <si>
    <t>㈜동명이엔씨</t>
  </si>
  <si>
    <t>㈜케이피에스보안시스템</t>
  </si>
  <si>
    <t>㈜와치캠</t>
  </si>
  <si>
    <t>㈜화진티엔아이</t>
  </si>
  <si>
    <t>㈜서희건설</t>
  </si>
  <si>
    <t>김태현</t>
  </si>
  <si>
    <t>장택수</t>
  </si>
  <si>
    <t>한경화</t>
  </si>
  <si>
    <t>윤차숙</t>
  </si>
  <si>
    <t>이완용</t>
  </si>
  <si>
    <t>김지환</t>
  </si>
  <si>
    <t>김명자</t>
  </si>
  <si>
    <t>김현문</t>
  </si>
  <si>
    <t>박치만</t>
  </si>
  <si>
    <t>최지훈</t>
  </si>
  <si>
    <t>최영열</t>
  </si>
  <si>
    <t>김원철,김팔수</t>
  </si>
  <si>
    <t>144-81-08903</t>
  </si>
  <si>
    <t>263-88-01817</t>
  </si>
  <si>
    <t>404-81-30985</t>
  </si>
  <si>
    <t>774-87-02279</t>
  </si>
  <si>
    <t>124-81-52176</t>
  </si>
  <si>
    <t>128-81-66463</t>
  </si>
  <si>
    <t>540-88-00603</t>
  </si>
  <si>
    <t>123-81-63705</t>
  </si>
  <si>
    <t>140-81-39821</t>
  </si>
  <si>
    <t>130-86-74020</t>
  </si>
  <si>
    <t>220-87-32956</t>
  </si>
  <si>
    <t>220-81-19330</t>
  </si>
  <si>
    <t>경기도 안산시</t>
  </si>
  <si>
    <t>경기도 부천시</t>
  </si>
  <si>
    <t>2020.12.02</t>
  </si>
  <si>
    <t>2022.05.19</t>
  </si>
  <si>
    <t>2010.08.26</t>
  </si>
  <si>
    <t>2022.11.23</t>
  </si>
  <si>
    <t>2016.12.14</t>
  </si>
  <si>
    <t>2011.06.23</t>
  </si>
  <si>
    <t>2001.02.21</t>
  </si>
  <si>
    <t>2013.01.02</t>
  </si>
  <si>
    <t>2017.05.29</t>
  </si>
  <si>
    <t>2007.01.18</t>
  </si>
  <si>
    <t>2005.05.07</t>
  </si>
  <si>
    <t>BBBO
(21.04.21~22.04.20)</t>
  </si>
  <si>
    <t>BB+
(24.06.28~25.06.27)</t>
  </si>
  <si>
    <t>BB+
(22.04.20~23.04.19)</t>
  </si>
  <si>
    <t>BB-
(22.04.15~23.04.14)</t>
  </si>
  <si>
    <t>BB+
(22.06.16~23.06.15)</t>
  </si>
  <si>
    <t>BBB0
(22.06.30~23.06.29)</t>
  </si>
  <si>
    <t>AA+
(24.06.24~25.06.23)</t>
  </si>
  <si>
    <t>22.12.19~25.12.18</t>
  </si>
  <si>
    <t>김용환</t>
  </si>
  <si>
    <t>임정빈 상무</t>
  </si>
  <si>
    <t>구본진
중소기업확인서
(22.04.01~23.03.31)</t>
  </si>
  <si>
    <t>김명규</t>
  </si>
  <si>
    <t>㈜대상파워텍</t>
  </si>
  <si>
    <t>봉등전기㈜</t>
  </si>
  <si>
    <t>오경이에스티㈜</t>
  </si>
  <si>
    <t>혜윰이엔씨㈜</t>
  </si>
  <si>
    <t>금강산업㈜</t>
  </si>
  <si>
    <t>㈜극동이앤씨</t>
  </si>
  <si>
    <t>우리전력㈜</t>
  </si>
  <si>
    <t>㈜신화전공</t>
  </si>
  <si>
    <t>(합)부원전기</t>
  </si>
  <si>
    <t>일메테크㈜</t>
  </si>
  <si>
    <t>㈜유리시스템즈</t>
  </si>
  <si>
    <t>㈜한신이엔씨</t>
  </si>
  <si>
    <t>김형석</t>
  </si>
  <si>
    <t>정기선</t>
  </si>
  <si>
    <t>김영광</t>
  </si>
  <si>
    <t>김유현</t>
  </si>
  <si>
    <t>국동성</t>
  </si>
  <si>
    <t>최성학</t>
  </si>
  <si>
    <t>최형진</t>
  </si>
  <si>
    <t>김용민</t>
  </si>
  <si>
    <t>김대성</t>
  </si>
  <si>
    <t>김하나</t>
  </si>
  <si>
    <t>한완수</t>
  </si>
  <si>
    <t>142-81-72845</t>
  </si>
  <si>
    <t>111-81-11994</t>
  </si>
  <si>
    <t>657-86-02002</t>
  </si>
  <si>
    <t>213-87-02304</t>
  </si>
  <si>
    <t>138-81-04843</t>
  </si>
  <si>
    <t>551-88-02256</t>
  </si>
  <si>
    <t>126-81-75947</t>
  </si>
  <si>
    <t>135-81-74490</t>
  </si>
  <si>
    <t>218-81-08562</t>
  </si>
  <si>
    <t>214-87-07544</t>
  </si>
  <si>
    <t>305-81-91201</t>
  </si>
  <si>
    <t>626-87-00953</t>
  </si>
  <si>
    <t>경기도 과천시</t>
  </si>
  <si>
    <t>2002.12.20</t>
  </si>
  <si>
    <t>1991.10.17</t>
  </si>
  <si>
    <t>2015.05.04</t>
  </si>
  <si>
    <t>1986.01.24</t>
  </si>
  <si>
    <t>2002.04.16</t>
  </si>
  <si>
    <t>2005.09.15</t>
  </si>
  <si>
    <t>2017.05.08</t>
  </si>
  <si>
    <t>2007.04.18</t>
  </si>
  <si>
    <t>2008.03.31</t>
  </si>
  <si>
    <t>2022.08.05</t>
  </si>
  <si>
    <t>BBB-
(23.04.07~24.04.06)</t>
  </si>
  <si>
    <t>BB0
(23.05.31~24.05.30)</t>
  </si>
  <si>
    <t>BB0
(23.06.20~24.06.19)</t>
  </si>
  <si>
    <t>A-
(23.06.02~24.06.01)</t>
  </si>
  <si>
    <t>BBB-
(23.04.10~24.04.09)</t>
  </si>
  <si>
    <t>BBB-
(24.12.31~25.12.30)</t>
  </si>
  <si>
    <t>BBB+
(23.04.27~24.04.26)</t>
  </si>
  <si>
    <t>BB0
(24.03.29~25.03.28)</t>
  </si>
  <si>
    <t>주용건</t>
  </si>
  <si>
    <t>㈜선우이엔씨</t>
  </si>
  <si>
    <t>㈜다현정보통신</t>
  </si>
  <si>
    <t>㈜정석</t>
  </si>
  <si>
    <t>㈜해솔이에프씨</t>
  </si>
  <si>
    <t>청강전기㈜</t>
  </si>
  <si>
    <t>㈜솔루윈</t>
  </si>
  <si>
    <t>㈜가온테크</t>
  </si>
  <si>
    <t>㈜개성건설</t>
  </si>
  <si>
    <t>㈜경원</t>
  </si>
  <si>
    <t>㈜지구정보기술</t>
  </si>
  <si>
    <t>㈜다온누리</t>
  </si>
  <si>
    <t>㈜에쓰엔씨정보기술</t>
  </si>
  <si>
    <t>송영주</t>
  </si>
  <si>
    <t>정지혜</t>
  </si>
  <si>
    <t>정인경</t>
  </si>
  <si>
    <t>최매순</t>
  </si>
  <si>
    <t>박부삼</t>
  </si>
  <si>
    <t>장양순</t>
  </si>
  <si>
    <t>박형국</t>
  </si>
  <si>
    <t>안귀영</t>
  </si>
  <si>
    <t>조남성</t>
  </si>
  <si>
    <t>허경만</t>
  </si>
  <si>
    <t>조필호</t>
  </si>
  <si>
    <t>125-86-01976</t>
  </si>
  <si>
    <t>125-81-63128</t>
  </si>
  <si>
    <t>688-88-00486</t>
  </si>
  <si>
    <t>713-86-01303</t>
  </si>
  <si>
    <t>120-86-9541</t>
  </si>
  <si>
    <t>129-86-65195</t>
  </si>
  <si>
    <t>127-86-12810</t>
  </si>
  <si>
    <t>110-81-31639</t>
  </si>
  <si>
    <t>129-81-48041</t>
  </si>
  <si>
    <t>128-81-65066</t>
  </si>
  <si>
    <t>119-81-80947</t>
  </si>
  <si>
    <t>138-81-38998</t>
  </si>
  <si>
    <t>경기도 연천군</t>
  </si>
  <si>
    <t>2018.11.13</t>
  </si>
  <si>
    <t>2007.03.30</t>
  </si>
  <si>
    <t>2019.06.25</t>
  </si>
  <si>
    <t>2011.05.06</t>
  </si>
  <si>
    <t>2011.10.13</t>
  </si>
  <si>
    <t>2011.10.17</t>
  </si>
  <si>
    <t>2022.05.20</t>
  </si>
  <si>
    <t>2013.06.27</t>
  </si>
  <si>
    <t>2002.08.07</t>
  </si>
  <si>
    <t>1999.04.16</t>
  </si>
  <si>
    <t>2011.04.20</t>
  </si>
  <si>
    <t>BB0
(24.05.10~25.05.09)</t>
  </si>
  <si>
    <t>BBB-
(24.06.13~25.06.12)</t>
  </si>
  <si>
    <t>B-
(24.05.02~25.05.01)</t>
  </si>
  <si>
    <t>나의상</t>
  </si>
  <si>
    <t>㈜에스알티</t>
  </si>
  <si>
    <t>하나로기술㈜</t>
  </si>
  <si>
    <t>㈜서왕이노베이션</t>
  </si>
  <si>
    <t>㈜지인테크</t>
  </si>
  <si>
    <t>㈜싸이몬</t>
  </si>
  <si>
    <t>㈜에스티엔비</t>
  </si>
  <si>
    <t>은성산업㈜</t>
  </si>
  <si>
    <t>㈜우진일렉트</t>
  </si>
  <si>
    <t>일성건설㈜</t>
  </si>
  <si>
    <t>세아전기㈜</t>
  </si>
  <si>
    <t>(주)씨엔에프텍</t>
  </si>
  <si>
    <t>한국전자통신</t>
  </si>
  <si>
    <t>박용균</t>
  </si>
  <si>
    <t>배장명</t>
  </si>
  <si>
    <t>이원선</t>
  </si>
  <si>
    <t>박지현</t>
  </si>
  <si>
    <t>안재봉</t>
  </si>
  <si>
    <t>김유철</t>
  </si>
  <si>
    <t>이동준</t>
  </si>
  <si>
    <t>백종탁</t>
  </si>
  <si>
    <t>강미성</t>
  </si>
  <si>
    <t>노재명</t>
  </si>
  <si>
    <t>김기태</t>
  </si>
  <si>
    <t>134-86-26364</t>
  </si>
  <si>
    <t>123-86-42082</t>
  </si>
  <si>
    <t>130-86-37608</t>
  </si>
  <si>
    <t>134-86-68520</t>
  </si>
  <si>
    <t>229-81-38071</t>
  </si>
  <si>
    <t>123-81-94585</t>
  </si>
  <si>
    <t>133-81-22735</t>
  </si>
  <si>
    <t>135-81-40632</t>
  </si>
  <si>
    <t>105-81-29640</t>
  </si>
  <si>
    <t>411-81-64071</t>
  </si>
  <si>
    <t>206-81-24083</t>
  </si>
  <si>
    <t>125-02-95585</t>
  </si>
  <si>
    <t>경기도 의왕시</t>
  </si>
  <si>
    <t>2009.04.22</t>
  </si>
  <si>
    <t>2005.02.11</t>
  </si>
  <si>
    <t>2008.11.05</t>
  </si>
  <si>
    <t>2012.02.13</t>
  </si>
  <si>
    <t>2009.12.04</t>
  </si>
  <si>
    <t>2016.03.22</t>
  </si>
  <si>
    <t>1995.08.10</t>
  </si>
  <si>
    <t>BB-
(25.04.19~26.04.18)</t>
  </si>
  <si>
    <t>BBB-
(24.06.21~25.06.20)</t>
  </si>
  <si>
    <t>A-
(24.06.18~25.06.17)</t>
  </si>
  <si>
    <t>BB+
(25.06.26~26.06.25)</t>
  </si>
  <si>
    <t>BBB-
(25.06.27~26.06.26)</t>
  </si>
  <si>
    <t>BBB+
(25.06.23~26.06.22)</t>
  </si>
  <si>
    <t>BB+
(25.04.08~26.04.07)</t>
  </si>
  <si>
    <t>조세희</t>
  </si>
  <si>
    <t>최철중</t>
  </si>
  <si>
    <t>김대용과장</t>
  </si>
  <si>
    <t>고2, 중1, 초1, 기1
(23.08.01)</t>
  </si>
  <si>
    <t>정석 (면허만 보유 (수의협상입찰만))</t>
  </si>
  <si>
    <t>(주)서경에스지씨</t>
  </si>
  <si>
    <t>㈜우진이엔씨</t>
  </si>
  <si>
    <t>김정훈</t>
  </si>
  <si>
    <t>653-81-01160</t>
  </si>
  <si>
    <t>경기도 포천시</t>
  </si>
  <si>
    <t>B0
(25.05.21~26.05.20)</t>
  </si>
  <si>
    <t>통 신 ( 인 천 )</t>
  </si>
  <si>
    <t>㈜건화티에스</t>
  </si>
  <si>
    <t>㈜강남전기</t>
  </si>
  <si>
    <t>㈜대동전력</t>
  </si>
  <si>
    <t>(합)동양통신</t>
  </si>
  <si>
    <t>㈜대경기전</t>
  </si>
  <si>
    <t>동하정보기술㈜</t>
  </si>
  <si>
    <t>㈜부현전기</t>
  </si>
  <si>
    <t>벽산건설㈜</t>
  </si>
  <si>
    <t>새천년이엔씨㈜</t>
  </si>
  <si>
    <t>삼영통신㈜</t>
  </si>
  <si>
    <t>㈜세영</t>
  </si>
  <si>
    <t>세종기업㈜</t>
  </si>
  <si>
    <t>이건우</t>
  </si>
  <si>
    <t>김형철</t>
  </si>
  <si>
    <t>윤영학</t>
  </si>
  <si>
    <t>최필규</t>
  </si>
  <si>
    <t>함문상</t>
  </si>
  <si>
    <t>최하길</t>
  </si>
  <si>
    <t>김홍수</t>
  </si>
  <si>
    <t>장성각</t>
  </si>
  <si>
    <t>정임재</t>
  </si>
  <si>
    <t>최병길</t>
  </si>
  <si>
    <t>김진영</t>
  </si>
  <si>
    <t>김종수</t>
  </si>
  <si>
    <t>131-81-53299</t>
  </si>
  <si>
    <t>101-86-04036</t>
  </si>
  <si>
    <t>139-81-35771</t>
  </si>
  <si>
    <t>122-81-36791</t>
  </si>
  <si>
    <t>121-81-29661</t>
  </si>
  <si>
    <t>219-81-28426</t>
  </si>
  <si>
    <t>118-81-21173</t>
  </si>
  <si>
    <t>116-81-25566</t>
  </si>
  <si>
    <t>121-81-66104</t>
  </si>
  <si>
    <t>429-81-02135</t>
  </si>
  <si>
    <t>354-86-00954</t>
  </si>
  <si>
    <t>136-81-17283</t>
  </si>
  <si>
    <t>인천광역시 남동구</t>
  </si>
  <si>
    <t>인천 남동</t>
  </si>
  <si>
    <t>인천광역시 부평구</t>
  </si>
  <si>
    <t>인천 남구</t>
  </si>
  <si>
    <t>인천시 부평구</t>
  </si>
  <si>
    <t>인천 연수</t>
  </si>
  <si>
    <t>인천광역시 미추홀구</t>
  </si>
  <si>
    <t>인천광역시 서구</t>
  </si>
  <si>
    <t>인천 계양</t>
  </si>
  <si>
    <t>2014.05.29</t>
  </si>
  <si>
    <t>2010.05.31</t>
  </si>
  <si>
    <t>2005.02.04</t>
  </si>
  <si>
    <t>2000.03.28</t>
  </si>
  <si>
    <t>2013.02.07</t>
  </si>
  <si>
    <t>2018.03.06</t>
  </si>
  <si>
    <t>BB+
(25.05.13~26.05.12)</t>
  </si>
  <si>
    <t>BB-
(25.04.14~26.04.13)</t>
  </si>
  <si>
    <t>BB-
(25.04.07~26.04.06)</t>
  </si>
  <si>
    <t>BBB+
(25.04.01~26.03.31)</t>
  </si>
  <si>
    <t>BB0
(25.04.01~26.03.31)</t>
  </si>
  <si>
    <t>B-
(17.06.26~18.06.25)</t>
  </si>
  <si>
    <t>윤명숙
중소기업확인서
(24.04.01~25.03.31)</t>
  </si>
  <si>
    <t>송원섭</t>
  </si>
  <si>
    <t>서권형
고1,초3 (23.07.13)
중소기업확인서
(24.04.01~25.03.31)</t>
  </si>
  <si>
    <t>김장섭
중소기업확인서
(24.04.01~25.03.31)</t>
  </si>
  <si>
    <t>김용길
특10, 고6</t>
  </si>
  <si>
    <t>(주)솔로몬시스템</t>
  </si>
  <si>
    <t>㈜에스피에스</t>
  </si>
  <si>
    <t>㈜유성계전</t>
  </si>
  <si>
    <t>㈜유니스타</t>
  </si>
  <si>
    <t>영전기업㈜</t>
  </si>
  <si>
    <t>제이케이이엔씨㈜</t>
  </si>
  <si>
    <t>케이에프이㈜</t>
  </si>
  <si>
    <t>㈜케이디이앤씨</t>
  </si>
  <si>
    <t>㈜태호이앤씨</t>
  </si>
  <si>
    <t>㈜한백엔지니어링</t>
  </si>
  <si>
    <t>㈜한마루이엔씨</t>
  </si>
  <si>
    <t>김종화</t>
  </si>
  <si>
    <t>이 선</t>
  </si>
  <si>
    <t>이진락</t>
  </si>
  <si>
    <t>이남순</t>
  </si>
  <si>
    <t>김건모</t>
  </si>
  <si>
    <t>고재운</t>
  </si>
  <si>
    <t>강민식</t>
  </si>
  <si>
    <t>송수정</t>
  </si>
  <si>
    <t>이건수</t>
  </si>
  <si>
    <t>김광욱</t>
  </si>
  <si>
    <t>131-81-91503</t>
  </si>
  <si>
    <t>137-86-15401</t>
  </si>
  <si>
    <t>137-81-13015</t>
  </si>
  <si>
    <t>121-81-48649</t>
  </si>
  <si>
    <t>121-81-82220</t>
  </si>
  <si>
    <t>474-87-00406</t>
  </si>
  <si>
    <t xml:space="preserve"> 132-81-42679  </t>
  </si>
  <si>
    <t>131-81-98850</t>
  </si>
  <si>
    <t>410-86-11144</t>
  </si>
  <si>
    <t>131-81-58635</t>
  </si>
  <si>
    <t>113-81-53141</t>
  </si>
  <si>
    <t>인천광역시 계양구</t>
  </si>
  <si>
    <t>인천 남동구</t>
  </si>
  <si>
    <t>인천 서구</t>
  </si>
  <si>
    <t>인천광역시 동구</t>
  </si>
  <si>
    <t>2015.05.18</t>
  </si>
  <si>
    <t>2007.12.04</t>
  </si>
  <si>
    <t>2016.06.17</t>
  </si>
  <si>
    <t>2014.04.28</t>
  </si>
  <si>
    <t>1995.12.13</t>
  </si>
  <si>
    <t>2014.08.12</t>
  </si>
  <si>
    <t>2016.06.16</t>
  </si>
  <si>
    <t>BB+
(20.04.29~21.04.28)</t>
  </si>
  <si>
    <t>B+</t>
  </si>
  <si>
    <t>BBB-
(23.06.07~24.06.06)</t>
  </si>
  <si>
    <t>BB+
(16.04.05~17.04.04)</t>
  </si>
  <si>
    <t>BBB-
(21.05.25~22.05.24)</t>
  </si>
  <si>
    <t>BB+
(23.04.14~24.04.13)</t>
  </si>
  <si>
    <t>새천년이엔씨
소프트웨어사업자</t>
  </si>
  <si>
    <t>한기수010-2204-8598</t>
  </si>
  <si>
    <t>보선 자회사</t>
  </si>
  <si>
    <t>킹스엔지니어링㈜</t>
  </si>
  <si>
    <t>㈜문형이엔씨</t>
  </si>
  <si>
    <t>㈜에스엠텔</t>
  </si>
  <si>
    <t>㈜디에이건설</t>
  </si>
  <si>
    <t>중양산업건설㈜</t>
  </si>
  <si>
    <t xml:space="preserve"> ㈜다올엠에스</t>
  </si>
  <si>
    <t>㈜인우이앤지</t>
  </si>
  <si>
    <t>㈜선경기전</t>
  </si>
  <si>
    <t>세이콘㈜</t>
  </si>
  <si>
    <t>가을정보통신</t>
  </si>
  <si>
    <t>대일코리아㈜</t>
  </si>
  <si>
    <t>㈜대연이노텍</t>
  </si>
  <si>
    <t>안상범</t>
  </si>
  <si>
    <t>안문희</t>
  </si>
  <si>
    <t>정혜경</t>
  </si>
  <si>
    <t xml:space="preserve"> 김용주</t>
  </si>
  <si>
    <t>나양종</t>
  </si>
  <si>
    <t>류현정</t>
  </si>
  <si>
    <t>방인석</t>
  </si>
  <si>
    <t>양부석</t>
  </si>
  <si>
    <t>강주현</t>
  </si>
  <si>
    <t>신예지</t>
  </si>
  <si>
    <t>장미화</t>
  </si>
  <si>
    <t>임선자</t>
  </si>
  <si>
    <t>113-81-60040</t>
  </si>
  <si>
    <t>558-86-00575</t>
  </si>
  <si>
    <t>121-81-65819</t>
  </si>
  <si>
    <t xml:space="preserve"> 131-81-22840</t>
  </si>
  <si>
    <t>119-81-15733</t>
  </si>
  <si>
    <t>465-87-01788</t>
  </si>
  <si>
    <t>137-81-92795</t>
  </si>
  <si>
    <t>122-86-42172</t>
  </si>
  <si>
    <t>310-81-2843</t>
  </si>
  <si>
    <t>687-28-01682</t>
  </si>
  <si>
    <t>121-81-83781</t>
  </si>
  <si>
    <t>823-86-02064</t>
  </si>
  <si>
    <t>인천광역시 미추훌구</t>
  </si>
  <si>
    <t>인천광역시 연수구</t>
  </si>
  <si>
    <t>2015.01.26</t>
  </si>
  <si>
    <t>2017.11.02</t>
  </si>
  <si>
    <t>2002.03.22</t>
  </si>
  <si>
    <t>2020.09.11</t>
  </si>
  <si>
    <t>2023.02.23</t>
  </si>
  <si>
    <t>2018.11.21</t>
  </si>
  <si>
    <t>2006.03.23</t>
  </si>
  <si>
    <t>2023.12.20</t>
  </si>
  <si>
    <t>2017.07.04</t>
  </si>
  <si>
    <t>2023.05.04</t>
  </si>
  <si>
    <t>2007.11.27</t>
  </si>
  <si>
    <t>2022.05.11</t>
  </si>
  <si>
    <t>A-
(22.04.26~23.04.25)</t>
  </si>
  <si>
    <t>BB0
(22.06.22~23.06.21)</t>
  </si>
  <si>
    <t>BB0
(23.05.26~24.05.25)</t>
  </si>
  <si>
    <t>BB0
(24.06.26~25.06.25)</t>
  </si>
  <si>
    <t>BB0
(25.04.21~26.04.20)</t>
  </si>
  <si>
    <t>BB0
(25.04.10~26.04.09)</t>
  </si>
  <si>
    <t>여인백</t>
  </si>
  <si>
    <t>중소기업확인서
(23.03.23~24.03.31)
서권형</t>
  </si>
  <si>
    <t>㈜호성</t>
  </si>
  <si>
    <t>신원아</t>
  </si>
  <si>
    <t>639-88-00811</t>
  </si>
  <si>
    <t>인천광역시 중구</t>
  </si>
  <si>
    <t>2022.08.19</t>
  </si>
  <si>
    <t>통 신 ( 강 원 )</t>
  </si>
  <si>
    <t>㈜기전사</t>
  </si>
  <si>
    <t>㈜대영통신건설</t>
  </si>
  <si>
    <t>㈜동성이앤씨</t>
  </si>
  <si>
    <t>동해전기㈜</t>
  </si>
  <si>
    <t>㈜삼현</t>
  </si>
  <si>
    <t>㈜상건</t>
  </si>
  <si>
    <t>㈜성광전력</t>
  </si>
  <si>
    <t>송암시스콤㈜</t>
  </si>
  <si>
    <t>㈜서경이엔씨</t>
  </si>
  <si>
    <t>샤프통신</t>
  </si>
  <si>
    <t>에스엔티㈜</t>
  </si>
  <si>
    <t>㈜유남전력</t>
  </si>
  <si>
    <t>임만심</t>
  </si>
  <si>
    <t>최순호</t>
  </si>
  <si>
    <t>윤자영</t>
  </si>
  <si>
    <t>천남영</t>
  </si>
  <si>
    <t>김희주</t>
  </si>
  <si>
    <t>서상진</t>
  </si>
  <si>
    <t>신은섭</t>
  </si>
  <si>
    <t>이해규</t>
  </si>
  <si>
    <t>이일선</t>
  </si>
  <si>
    <t>김엄석</t>
  </si>
  <si>
    <t>김순교</t>
  </si>
  <si>
    <t>곽남신</t>
  </si>
  <si>
    <t>301-81-82388</t>
  </si>
  <si>
    <t>224-81-49893</t>
  </si>
  <si>
    <t>303-81-44866</t>
  </si>
  <si>
    <t>222-81-01743</t>
  </si>
  <si>
    <t>127-86-07414</t>
  </si>
  <si>
    <t>224-81-25227</t>
  </si>
  <si>
    <t>223-81-10018</t>
  </si>
  <si>
    <t>138-81-12998</t>
  </si>
  <si>
    <t>231-81-04123</t>
  </si>
  <si>
    <t>226-33-07452</t>
  </si>
  <si>
    <t>226-81-37976</t>
  </si>
  <si>
    <t>505-87-00355</t>
  </si>
  <si>
    <t>강원 춘천</t>
  </si>
  <si>
    <t>강원도 원주시</t>
  </si>
  <si>
    <t>강원 인제</t>
  </si>
  <si>
    <t>강원 동해</t>
  </si>
  <si>
    <t>강원 철원군</t>
  </si>
  <si>
    <t>강원도 홍천군</t>
  </si>
  <si>
    <t>강원도 철원군</t>
  </si>
  <si>
    <t>강원 강릉</t>
  </si>
  <si>
    <t>강원도 강릉시</t>
  </si>
  <si>
    <t>2008.02.27</t>
  </si>
  <si>
    <t>2011.03.22</t>
  </si>
  <si>
    <t>2015.09.24</t>
  </si>
  <si>
    <t>2009.03.11</t>
  </si>
  <si>
    <t>2015.03.16</t>
  </si>
  <si>
    <t>2012.03.13</t>
  </si>
  <si>
    <t>2008.06.11</t>
  </si>
  <si>
    <t>2016.09.23</t>
  </si>
  <si>
    <t>BBBO
(16.04.14~17.04.13)</t>
  </si>
  <si>
    <t>AA-
(16.05.27~17.05.26)</t>
  </si>
  <si>
    <t>BB-
(25.06.27~26.06.26)</t>
  </si>
  <si>
    <t>BB+
(21.04.29~22.04.28)</t>
  </si>
  <si>
    <t>(15.12.01~18.11.30)</t>
  </si>
  <si>
    <t>김대열</t>
  </si>
  <si>
    <t>이동훈
특1,고2(21.08.09)</t>
  </si>
  <si>
    <t>㈜용두애브컴</t>
  </si>
  <si>
    <t>㈜영진</t>
  </si>
  <si>
    <t>지에스네트웍스㈜</t>
  </si>
  <si>
    <t>정웅전기공사</t>
  </si>
  <si>
    <t>㈜제이아이티</t>
  </si>
  <si>
    <t>㈜주안정보기술</t>
  </si>
  <si>
    <t>㈜중앙개발</t>
  </si>
  <si>
    <t>한덕철광산업㈜</t>
  </si>
  <si>
    <t>㈜석미</t>
  </si>
  <si>
    <t>㈜라인</t>
  </si>
  <si>
    <t>㈜울트라정보통신</t>
  </si>
  <si>
    <t>엄성철</t>
  </si>
  <si>
    <t>배상욱</t>
  </si>
  <si>
    <t>윤병준</t>
  </si>
  <si>
    <t>최돈웅</t>
  </si>
  <si>
    <t>김은화</t>
  </si>
  <si>
    <t>송경자</t>
  </si>
  <si>
    <t>최미선</t>
  </si>
  <si>
    <t>김철홍</t>
  </si>
  <si>
    <t>원현주</t>
  </si>
  <si>
    <t>임원정</t>
  </si>
  <si>
    <t>이순주</t>
  </si>
  <si>
    <t>221-81-16734</t>
  </si>
  <si>
    <t>224-81-17993</t>
  </si>
  <si>
    <t>221-81-04072</t>
  </si>
  <si>
    <t>224-06-33389</t>
  </si>
  <si>
    <t>224-81-55532</t>
  </si>
  <si>
    <t>224-81-43531</t>
  </si>
  <si>
    <t>223-81-01300</t>
  </si>
  <si>
    <t>225-81-13326</t>
  </si>
  <si>
    <t>221-81-24554</t>
  </si>
  <si>
    <t>785-81-00885</t>
  </si>
  <si>
    <t>129-86-27930</t>
  </si>
  <si>
    <t>강원 원주</t>
  </si>
  <si>
    <t>강원 춘천시</t>
  </si>
  <si>
    <t>강원 횡성</t>
  </si>
  <si>
    <t>강원 홍천</t>
  </si>
  <si>
    <t>강원도 정선군</t>
  </si>
  <si>
    <t>강원도 춘천시</t>
  </si>
  <si>
    <t>영업기간 
공사업등록일</t>
  </si>
  <si>
    <t>2010.11.16</t>
  </si>
  <si>
    <t>2006.06.02</t>
  </si>
  <si>
    <t>2017.08.17</t>
  </si>
  <si>
    <t>A-
(24.05.10~25.05.09)</t>
  </si>
  <si>
    <t>BB0
(25.06.20~26.06.19)</t>
  </si>
  <si>
    <t>22.06.24~25.06.23</t>
  </si>
  <si>
    <t>이제연</t>
  </si>
  <si>
    <t>정웅 최돈웅</t>
  </si>
  <si>
    <t>㈜신왕</t>
  </si>
  <si>
    <t>㈜동아사무기와알파문구</t>
  </si>
  <si>
    <t>성원정보통신㈜</t>
  </si>
  <si>
    <t>티앤에스정보통신㈜</t>
  </si>
  <si>
    <t>라온이엔씨㈜</t>
  </si>
  <si>
    <t>㈜유수</t>
  </si>
  <si>
    <t>삼아산업㈜</t>
  </si>
  <si>
    <t>㈜태승</t>
  </si>
  <si>
    <t>㈜청화이엔씨</t>
  </si>
  <si>
    <t>㈜위택</t>
  </si>
  <si>
    <t>㈜동지전력</t>
  </si>
  <si>
    <t>㈜세진전설</t>
  </si>
  <si>
    <t>이지영</t>
  </si>
  <si>
    <t>이용석</t>
  </si>
  <si>
    <t>김성원</t>
  </si>
  <si>
    <t>전인숙</t>
  </si>
  <si>
    <t>권성미</t>
  </si>
  <si>
    <t>박만식</t>
  </si>
  <si>
    <t>김진홍</t>
  </si>
  <si>
    <t>황경선</t>
  </si>
  <si>
    <t>박혜영</t>
  </si>
  <si>
    <t>최길인</t>
  </si>
  <si>
    <t>구자성</t>
  </si>
  <si>
    <t>김종한</t>
  </si>
  <si>
    <t>221-81-42775</t>
  </si>
  <si>
    <t>224-81-47143</t>
  </si>
  <si>
    <t>225-81-14475</t>
  </si>
  <si>
    <t>186-88-00409</t>
  </si>
  <si>
    <t>414-81-06158</t>
  </si>
  <si>
    <t>772-88-00215</t>
  </si>
  <si>
    <t>127-81-41891</t>
  </si>
  <si>
    <t>224-81-61733</t>
  </si>
  <si>
    <t>230-86-00449</t>
  </si>
  <si>
    <t>605-86-34143</t>
  </si>
  <si>
    <t>217-88-00358</t>
  </si>
  <si>
    <t>127-81-84508</t>
  </si>
  <si>
    <t>강원 원주시</t>
  </si>
  <si>
    <t>강원 평창군</t>
  </si>
  <si>
    <t>강원도 영월군</t>
  </si>
  <si>
    <t>강원도 인제군</t>
  </si>
  <si>
    <t>강원도 홍청군</t>
  </si>
  <si>
    <t>2007.07.23</t>
  </si>
  <si>
    <t>2010.09.29</t>
  </si>
  <si>
    <t>1994.04.20</t>
  </si>
  <si>
    <t>2016.08.10</t>
  </si>
  <si>
    <t>2011.05.30</t>
  </si>
  <si>
    <t>2016.02.24</t>
  </si>
  <si>
    <t>2012.08.24</t>
  </si>
  <si>
    <t>2011.09.19</t>
  </si>
  <si>
    <t>2003.07.07</t>
  </si>
  <si>
    <t>2011.07.20</t>
  </si>
  <si>
    <t>2008.03.18</t>
  </si>
  <si>
    <t>2002.07.31</t>
  </si>
  <si>
    <t>BB+
(23.06.20~24.06.19)</t>
  </si>
  <si>
    <t>BB+
(24.06.13~25.06.12)</t>
  </si>
  <si>
    <t>BBB-
(25.04.22~26.04.21)</t>
  </si>
  <si>
    <t>김용복</t>
  </si>
  <si>
    <t>김용복-장애인기업</t>
  </si>
  <si>
    <t>㈜재경이엔씨</t>
  </si>
  <si>
    <t>이민경</t>
  </si>
  <si>
    <t>648-86-00505</t>
  </si>
  <si>
    <t>통 신 ( 충 남 )</t>
  </si>
  <si>
    <t>㈜광전사</t>
  </si>
  <si>
    <t>㈜강산아이티</t>
  </si>
  <si>
    <t>경남기업㈜</t>
  </si>
  <si>
    <t>극동건설㈜</t>
  </si>
  <si>
    <t>광연㈜</t>
  </si>
  <si>
    <t>두원이엔지㈜</t>
  </si>
  <si>
    <t>㈜화승전력</t>
  </si>
  <si>
    <t>㈜서해전력</t>
  </si>
  <si>
    <t>㈜우주전기통신</t>
  </si>
  <si>
    <t>박현석</t>
  </si>
  <si>
    <t>임영미</t>
  </si>
  <si>
    <t>이성희</t>
  </si>
  <si>
    <t>박상철</t>
  </si>
  <si>
    <t>권태욱</t>
  </si>
  <si>
    <t>조형수</t>
  </si>
  <si>
    <t>성호복</t>
  </si>
  <si>
    <t>최동순</t>
  </si>
  <si>
    <t>조성호</t>
  </si>
  <si>
    <t>안복형</t>
  </si>
  <si>
    <t>312-81-54505</t>
  </si>
  <si>
    <t>129-86-24156</t>
  </si>
  <si>
    <t>116-81-05522</t>
  </si>
  <si>
    <t>201-81-45083</t>
  </si>
  <si>
    <t>125-81-67333</t>
  </si>
  <si>
    <t>311-81-40518</t>
  </si>
  <si>
    <t>314-86-43386</t>
  </si>
  <si>
    <t>218-87-02240</t>
  </si>
  <si>
    <t>310-81-02715</t>
  </si>
  <si>
    <t>313-81-26093</t>
  </si>
  <si>
    <t>충남 천안시</t>
  </si>
  <si>
    <t>충남 아산시</t>
  </si>
  <si>
    <t>충남 공주시</t>
  </si>
  <si>
    <t>충남 당진시</t>
  </si>
  <si>
    <t>충남 태안군</t>
  </si>
  <si>
    <t>충남 홍성군</t>
  </si>
  <si>
    <t>2002.03.06</t>
  </si>
  <si>
    <t>2004.10.06</t>
  </si>
  <si>
    <t>1979.09.19</t>
  </si>
  <si>
    <t>2014.12.01</t>
  </si>
  <si>
    <t>2005.05.17</t>
  </si>
  <si>
    <t>2019.05.08</t>
  </si>
  <si>
    <t>1991.06.12</t>
  </si>
  <si>
    <t>BB-
(24.06.27~25.06.26)</t>
  </si>
  <si>
    <t>BBB-
(15.06.30~16.06.29)</t>
  </si>
  <si>
    <t>AO
(19.05.26~20.05.25)</t>
  </si>
  <si>
    <t>A-
(18.06.29~19.06.28)</t>
  </si>
  <si>
    <t>BBB-
(25.04.16~26.04.15)</t>
  </si>
  <si>
    <t>고1(18.07.31)</t>
  </si>
  <si>
    <t>송원 정해룡차장</t>
  </si>
  <si>
    <t>일광전설㈜</t>
  </si>
  <si>
    <t>㈜진미</t>
  </si>
  <si>
    <t>㈜한국전기</t>
  </si>
  <si>
    <t>동성건설㈜</t>
  </si>
  <si>
    <t>에스아이시정보통신인켈피에이</t>
  </si>
  <si>
    <t>㈜새한전기
통신공사</t>
  </si>
  <si>
    <t>송암산업㈜</t>
  </si>
  <si>
    <t>승아전기㈜</t>
  </si>
  <si>
    <t>㈜경동이앤지</t>
  </si>
  <si>
    <t>㈜에스아이테크</t>
  </si>
  <si>
    <t>㈜대한이엔지</t>
  </si>
  <si>
    <t>㈜용천전력</t>
  </si>
  <si>
    <t>이제생</t>
  </si>
  <si>
    <t>조진찬</t>
  </si>
  <si>
    <t>서정옥</t>
  </si>
  <si>
    <t>김주환, 이영찬</t>
  </si>
  <si>
    <t>박동진</t>
  </si>
  <si>
    <t>유병근</t>
  </si>
  <si>
    <t>김남규</t>
  </si>
  <si>
    <t>김태훈</t>
  </si>
  <si>
    <t>황일재</t>
  </si>
  <si>
    <t>주우명</t>
  </si>
  <si>
    <t>이기영</t>
  </si>
  <si>
    <t>이용천</t>
  </si>
  <si>
    <t>312-81-19473</t>
  </si>
  <si>
    <t>313-81-19710</t>
  </si>
  <si>
    <t>308-81-04379</t>
  </si>
  <si>
    <t>310-03-91786</t>
  </si>
  <si>
    <t>511-81-13173</t>
  </si>
  <si>
    <t>610-81-63892</t>
  </si>
  <si>
    <t>119-81-07631</t>
  </si>
  <si>
    <t>311-81-48126</t>
  </si>
  <si>
    <t>203-81-59958</t>
  </si>
  <si>
    <t>312-86-18483</t>
  </si>
  <si>
    <t>411-81-43703</t>
  </si>
  <si>
    <t>충남 천안</t>
  </si>
  <si>
    <t>충남 서산시</t>
  </si>
  <si>
    <t>1991.10.10</t>
  </si>
  <si>
    <t>2007.11.30</t>
  </si>
  <si>
    <t>2021.12.09</t>
  </si>
  <si>
    <t>2012.02.01</t>
  </si>
  <si>
    <t>2006.07.10</t>
  </si>
  <si>
    <t>2021.04.13</t>
  </si>
  <si>
    <t>2007,08,22</t>
  </si>
  <si>
    <t>2022.02.25</t>
  </si>
  <si>
    <t>1997.09.11</t>
  </si>
  <si>
    <t>2020.06.01</t>
  </si>
  <si>
    <t>BB-
(22.07.01)</t>
  </si>
  <si>
    <t>B0
(24.08.20~25.06.30)</t>
  </si>
  <si>
    <t>BB0
(25.05.07~26.05.06)</t>
  </si>
  <si>
    <t>BB0
(24.04.23~25.04.22)</t>
  </si>
  <si>
    <t>BB+
(24.05.03~25.05.02)</t>
  </si>
  <si>
    <t>BB0
(14.07.24~15.06.30)</t>
  </si>
  <si>
    <t>김상곤
중소기업확인서
(24.03.29~25.03.31)</t>
  </si>
  <si>
    <t>통 신 ( 충 북 )</t>
  </si>
  <si>
    <t>㈜건주</t>
  </si>
  <si>
    <t>㈜금광테크</t>
  </si>
  <si>
    <t>㈜대흥종합건설</t>
  </si>
  <si>
    <t>㈜다라정보통신</t>
  </si>
  <si>
    <t>㈜성근테크</t>
  </si>
  <si>
    <t>㈜성창통신</t>
  </si>
  <si>
    <t>㈜우람</t>
  </si>
  <si>
    <t>㈜우진산전</t>
  </si>
  <si>
    <t>㈜아이티아이에스</t>
  </si>
  <si>
    <t>㈜예지</t>
  </si>
  <si>
    <t>대원전기㈜</t>
  </si>
  <si>
    <t>㈜대승정보</t>
  </si>
  <si>
    <t>안병만</t>
  </si>
  <si>
    <t>오승용</t>
  </si>
  <si>
    <t>김정우</t>
  </si>
  <si>
    <t>김동영</t>
  </si>
  <si>
    <t>강성호</t>
  </si>
  <si>
    <t>이재진</t>
  </si>
  <si>
    <t>신지온</t>
  </si>
  <si>
    <t>김영창</t>
  </si>
  <si>
    <t>조종식</t>
  </si>
  <si>
    <t>조현정</t>
  </si>
  <si>
    <t>권세원</t>
  </si>
  <si>
    <t>최은숙</t>
  </si>
  <si>
    <t>304-81-04362</t>
  </si>
  <si>
    <t>317-81-22027</t>
  </si>
  <si>
    <t>303-81-10876</t>
  </si>
  <si>
    <t>305-81-98261</t>
  </si>
  <si>
    <t>301-81-97047</t>
  </si>
  <si>
    <t>315-81-32849</t>
  </si>
  <si>
    <t>304-81-18134</t>
  </si>
  <si>
    <t>317-81-19217</t>
  </si>
  <si>
    <t>301-81-57725</t>
  </si>
  <si>
    <t>301-81-95980</t>
  </si>
  <si>
    <t>301-80-10579</t>
  </si>
  <si>
    <t>510-81-36310</t>
  </si>
  <si>
    <t>충북 제천시</t>
  </si>
  <si>
    <t>충북 청주시</t>
  </si>
  <si>
    <t>충북 충주시</t>
  </si>
  <si>
    <t>충북 괴산</t>
  </si>
  <si>
    <t>2011.05.17</t>
  </si>
  <si>
    <t>2002.09.05</t>
  </si>
  <si>
    <t>2016.02.16</t>
  </si>
  <si>
    <t>2005.07.06</t>
  </si>
  <si>
    <t>2019.05.20</t>
  </si>
  <si>
    <t>BBB0
(25.04.02~26.04.01)</t>
  </si>
  <si>
    <t>BBB+
(17.06.21~18.06.20)</t>
  </si>
  <si>
    <t>BB-
(13.05.20~14.05.19)</t>
  </si>
  <si>
    <t>A-
(23.06.20~24.06.19)</t>
  </si>
  <si>
    <t>안태혁</t>
  </si>
  <si>
    <t>통신기술자(17.9.4)
고1</t>
  </si>
  <si>
    <t>송원섭 부장</t>
  </si>
  <si>
    <t>이시성</t>
  </si>
  <si>
    <t>㈜이지전력</t>
  </si>
  <si>
    <t>㈜경기종합기술</t>
  </si>
  <si>
    <t>㈜건우전력</t>
  </si>
  <si>
    <t>㈜동우이앤에스</t>
  </si>
  <si>
    <t>이브이시스㈜</t>
  </si>
  <si>
    <t>㈜성진</t>
  </si>
  <si>
    <t>유용승</t>
  </si>
  <si>
    <t>남운성</t>
  </si>
  <si>
    <t>김영선</t>
  </si>
  <si>
    <t>김민경</t>
  </si>
  <si>
    <t>오영식</t>
  </si>
  <si>
    <t>신철순</t>
  </si>
  <si>
    <t>288-81-00462</t>
  </si>
  <si>
    <t>413-86-02644</t>
  </si>
  <si>
    <t>303-81-50581</t>
  </si>
  <si>
    <t>302-81-27525</t>
  </si>
  <si>
    <t>111-81-21018</t>
  </si>
  <si>
    <t>304-81-16306</t>
  </si>
  <si>
    <t>충북 영동군</t>
  </si>
  <si>
    <t>충북 단양군</t>
  </si>
  <si>
    <t>2009.03.19</t>
  </si>
  <si>
    <t>2003.01.09</t>
  </si>
  <si>
    <t>2013.09.13</t>
  </si>
  <si>
    <t>2017.04.21</t>
  </si>
  <si>
    <t>2009.03.24</t>
  </si>
  <si>
    <t>2006.03.02</t>
  </si>
  <si>
    <t>BBB+
(25.04.18~26.04.17)</t>
  </si>
  <si>
    <t>B-
(25.07.01~26.06.30)</t>
  </si>
  <si>
    <t>BBB-
(24.04.05~25.04.04)</t>
  </si>
  <si>
    <t>BBB0
(24.04.12~25.04.11)</t>
  </si>
  <si>
    <t>통 신 ( 대 전 )</t>
  </si>
  <si>
    <t>금성건설㈜</t>
  </si>
  <si>
    <t>(유)다함</t>
  </si>
  <si>
    <t>㈜서진전기</t>
  </si>
  <si>
    <t>㈜에스유아이디</t>
  </si>
  <si>
    <t>제이에스엔텍㈜</t>
  </si>
  <si>
    <t>코레일테크㈜</t>
  </si>
  <si>
    <t>태양넷콤㈜</t>
  </si>
  <si>
    <t>㈜하나월드
정보통신</t>
  </si>
  <si>
    <t>드림솔루션</t>
  </si>
  <si>
    <t>㈜엑소텍</t>
  </si>
  <si>
    <t>㈜피에스정보</t>
  </si>
  <si>
    <t>㈜동우텍</t>
  </si>
  <si>
    <t>김주일</t>
  </si>
  <si>
    <t>박성화</t>
  </si>
  <si>
    <t>송근희</t>
  </si>
  <si>
    <t>김선국</t>
  </si>
  <si>
    <t>최석보</t>
  </si>
  <si>
    <t>류영수</t>
  </si>
  <si>
    <t>이정수</t>
  </si>
  <si>
    <t>김제수</t>
  </si>
  <si>
    <t>이당재</t>
  </si>
  <si>
    <t>동은성</t>
  </si>
  <si>
    <t>정효상</t>
  </si>
  <si>
    <t>전광규</t>
  </si>
  <si>
    <t>305-81-01484</t>
  </si>
  <si>
    <t>305-86-14580</t>
  </si>
  <si>
    <t>314-81-21000</t>
  </si>
  <si>
    <t>314-86-16818</t>
  </si>
  <si>
    <t>314-86-20442</t>
  </si>
  <si>
    <t>305-81-73178</t>
  </si>
  <si>
    <t>306-81-06411</t>
  </si>
  <si>
    <t>305-81-85373</t>
  </si>
  <si>
    <t>746-81-02632</t>
  </si>
  <si>
    <t>812-88-01619</t>
  </si>
  <si>
    <t>604-86-01479</t>
  </si>
  <si>
    <t>305-81-34549</t>
  </si>
  <si>
    <t>대전시 중구</t>
  </si>
  <si>
    <t>대전 중구</t>
  </si>
  <si>
    <t>대전 유성구</t>
  </si>
  <si>
    <t>대전 서구</t>
  </si>
  <si>
    <t>대전 유성</t>
  </si>
  <si>
    <t>대전광역시 중구</t>
  </si>
  <si>
    <t>대전 동구</t>
  </si>
  <si>
    <t>2016.03.21</t>
  </si>
  <si>
    <t>2009.08.17</t>
  </si>
  <si>
    <t>2005.02.16</t>
  </si>
  <si>
    <t>2007.03.12</t>
  </si>
  <si>
    <t>2022.03.24</t>
  </si>
  <si>
    <t>2021.05.17</t>
  </si>
  <si>
    <t>1997.00.00</t>
  </si>
  <si>
    <t>2022.08.18</t>
  </si>
  <si>
    <t>BBB+
(17.05.02~18.05.01)</t>
  </si>
  <si>
    <t>AAA
(25.04.30~26.04.29)</t>
  </si>
  <si>
    <t>BB0
(23.04.10~24.04.09)</t>
  </si>
  <si>
    <t>BB0
(25.05.26~26.05.25)</t>
  </si>
  <si>
    <t>중1,초2,기능1(18.09.28)</t>
  </si>
  <si>
    <t>특9,고15,중6,초3
(22.10.17)</t>
  </si>
  <si>
    <t>이진구 부장</t>
  </si>
  <si>
    <t>㈜명인정보통신</t>
  </si>
  <si>
    <t>㈜아이디스</t>
  </si>
  <si>
    <t>오영택</t>
  </si>
  <si>
    <t>김영달</t>
  </si>
  <si>
    <t>787-81-00222</t>
  </si>
  <si>
    <t>314-86-25786</t>
  </si>
  <si>
    <t>대전광역시 유성구</t>
  </si>
  <si>
    <t>2016.01.26</t>
  </si>
  <si>
    <t>2011.12.16</t>
  </si>
  <si>
    <t>BBB+
(25.06.20~26.06.19)</t>
  </si>
  <si>
    <t>통 신 ( 부 산 )</t>
  </si>
  <si>
    <t>(합)기전사</t>
  </si>
  <si>
    <t>㈜금양이앤에스</t>
  </si>
  <si>
    <t>㈜노노</t>
  </si>
  <si>
    <t>대진전자통신㈜</t>
  </si>
  <si>
    <t>동남통신건설</t>
  </si>
  <si>
    <t>㈜박전사</t>
  </si>
  <si>
    <t>비호시스템㈜</t>
  </si>
  <si>
    <t>산돌전기㈜</t>
  </si>
  <si>
    <t>㈜이지에버텍</t>
  </si>
  <si>
    <t>청호㈜</t>
  </si>
  <si>
    <t>㈜케이티서브마린</t>
  </si>
  <si>
    <t>㈜한진중공업</t>
  </si>
  <si>
    <t>성환규</t>
  </si>
  <si>
    <t>강용환</t>
  </si>
  <si>
    <t>장문석</t>
  </si>
  <si>
    <t>설진길</t>
  </si>
  <si>
    <t>박현운</t>
  </si>
  <si>
    <t>강정규</t>
  </si>
  <si>
    <t>강선욱</t>
  </si>
  <si>
    <t>조충현</t>
  </si>
  <si>
    <t>장원미</t>
  </si>
  <si>
    <t>최우희</t>
  </si>
  <si>
    <t>이철규</t>
  </si>
  <si>
    <t>안진규</t>
  </si>
  <si>
    <t>607-81-06008</t>
  </si>
  <si>
    <t>617-86-07445</t>
  </si>
  <si>
    <t>607-81-50085</t>
  </si>
  <si>
    <t>605-81-62912</t>
  </si>
  <si>
    <t>603-08-94356</t>
  </si>
  <si>
    <t>607-81-33413</t>
  </si>
  <si>
    <t>607-81-47799</t>
  </si>
  <si>
    <t>608-81-44378</t>
  </si>
  <si>
    <t>621-86-09118</t>
  </si>
  <si>
    <t>621-81-96637</t>
  </si>
  <si>
    <t>618-81-18519</t>
  </si>
  <si>
    <t>602-81-42993</t>
  </si>
  <si>
    <t>부산광역시 동래구</t>
  </si>
  <si>
    <t>부산광역시 해운대구</t>
  </si>
  <si>
    <t>부산광역시 부산진구</t>
  </si>
  <si>
    <t>부산 사상</t>
  </si>
  <si>
    <t>부산 남구</t>
  </si>
  <si>
    <t>부산 기장</t>
  </si>
  <si>
    <t>부산시 해운대구</t>
  </si>
  <si>
    <t>부산 영도</t>
  </si>
  <si>
    <t>2020.07.31</t>
  </si>
  <si>
    <t>1988.10.09</t>
  </si>
  <si>
    <t>2011.04.08</t>
  </si>
  <si>
    <t>1998.02.25</t>
  </si>
  <si>
    <t>1997.06.17</t>
  </si>
  <si>
    <t>1996.04.12</t>
  </si>
  <si>
    <t>1999.09.01</t>
  </si>
  <si>
    <t>BB+
(25.06.27~26.06.26)</t>
  </si>
  <si>
    <t>BBO
(20.04.17~21.04.16)</t>
  </si>
  <si>
    <t>BBB+
(15.07.10~16.06.30)</t>
  </si>
  <si>
    <t>BBB+
(19.05.16~20.05.15)</t>
  </si>
  <si>
    <t>배성광
-특2,고2(20.10.26)
-중소기업확인인서
(20.04.01~21.03.31)</t>
  </si>
  <si>
    <t>㈜화신전기</t>
  </si>
  <si>
    <t>한울림네트웍㈜</t>
  </si>
  <si>
    <t>㈜씨에이치테크</t>
  </si>
  <si>
    <t>휴먼아이티에스㈜</t>
  </si>
  <si>
    <t>㈜드림정보기술</t>
  </si>
  <si>
    <t>(자)명신건설</t>
  </si>
  <si>
    <t>이장춘</t>
  </si>
  <si>
    <t>정운용</t>
  </si>
  <si>
    <t>박회성</t>
  </si>
  <si>
    <t>도기환</t>
  </si>
  <si>
    <t>김주철</t>
  </si>
  <si>
    <t>손동준</t>
  </si>
  <si>
    <t>617-81-03406</t>
  </si>
  <si>
    <t>606-81-91384</t>
  </si>
  <si>
    <t>605-81-52466</t>
  </si>
  <si>
    <t>605-81-51851</t>
  </si>
  <si>
    <t>605-86-29830</t>
  </si>
  <si>
    <t>606-81-09069</t>
  </si>
  <si>
    <t>부산 해운대</t>
  </si>
  <si>
    <t>부산 금정구</t>
  </si>
  <si>
    <t>부산 해운대구</t>
  </si>
  <si>
    <t>부산 기장군</t>
  </si>
  <si>
    <t>부산 사상구</t>
  </si>
  <si>
    <t>2006.12.12</t>
  </si>
  <si>
    <t>2015.10.22</t>
  </si>
  <si>
    <t>2004.05.04</t>
  </si>
  <si>
    <t>2014.08.25</t>
  </si>
  <si>
    <t>2016.05.11</t>
  </si>
  <si>
    <t>조정</t>
  </si>
  <si>
    <t>통 신 ( 경 남 )</t>
  </si>
  <si>
    <t>대경건설㈜</t>
  </si>
  <si>
    <t>대성정보기술㈜</t>
  </si>
  <si>
    <t>대성아이넷㈜</t>
  </si>
  <si>
    <t>㈜새한아이엔씨</t>
  </si>
  <si>
    <t>㈜세진기업</t>
  </si>
  <si>
    <t>수이건설㈜</t>
  </si>
  <si>
    <t>대신네트윅스㈜</t>
  </si>
  <si>
    <t>(합)세기전력</t>
  </si>
  <si>
    <t>㈜태양전력</t>
  </si>
  <si>
    <t>㈜제일정보통신</t>
  </si>
  <si>
    <t>㈜세안정보통신전기</t>
  </si>
  <si>
    <t>㈜대아전력</t>
  </si>
  <si>
    <t>이윤우</t>
  </si>
  <si>
    <t>임광수</t>
  </si>
  <si>
    <t>김영태</t>
  </si>
  <si>
    <t>박미란</t>
  </si>
  <si>
    <t>강필혜</t>
  </si>
  <si>
    <t>임아영</t>
  </si>
  <si>
    <t>김영식</t>
  </si>
  <si>
    <t>하상길</t>
  </si>
  <si>
    <t>김연주</t>
  </si>
  <si>
    <t>박재길</t>
  </si>
  <si>
    <t>류해경</t>
  </si>
  <si>
    <t>추길호</t>
  </si>
  <si>
    <t>613-81-23526</t>
  </si>
  <si>
    <t>609-81-96452</t>
  </si>
  <si>
    <t>609-81-90287</t>
  </si>
  <si>
    <t>613-81-78166</t>
  </si>
  <si>
    <t>613-81-20835</t>
  </si>
  <si>
    <t>615-81-39437</t>
  </si>
  <si>
    <t>608-81-18002</t>
  </si>
  <si>
    <t>613-81-20233</t>
  </si>
  <si>
    <t>613-81-70238</t>
  </si>
  <si>
    <t>622-81-12606</t>
  </si>
  <si>
    <t>615-81-68835</t>
  </si>
  <si>
    <t>612-81-19034</t>
  </si>
  <si>
    <t>경남 진주</t>
  </si>
  <si>
    <t>경남 창원</t>
  </si>
  <si>
    <t>경남 사천</t>
  </si>
  <si>
    <t>경남</t>
  </si>
  <si>
    <t>경남 창원시</t>
  </si>
  <si>
    <t>경남 진주시</t>
  </si>
  <si>
    <t>경남 통영시</t>
  </si>
  <si>
    <t>경남 김해시</t>
  </si>
  <si>
    <t>2000.07.21</t>
  </si>
  <si>
    <t>1994.05.02</t>
  </si>
  <si>
    <t>2010.02.25</t>
  </si>
  <si>
    <t>2012.06.25</t>
  </si>
  <si>
    <t>1994.03.08</t>
  </si>
  <si>
    <t>2000.08.07</t>
  </si>
  <si>
    <t>2008.08.07</t>
  </si>
  <si>
    <t>A-
(23.07.13~24.07.12)</t>
  </si>
  <si>
    <t>㈜명천전기통신</t>
  </si>
  <si>
    <t>㈜보금</t>
  </si>
  <si>
    <t>㈜만성전기공사</t>
  </si>
  <si>
    <t>㈜경봉</t>
  </si>
  <si>
    <t>청방네트웍스㈜</t>
  </si>
  <si>
    <t>태임전설㈜</t>
  </si>
  <si>
    <t>㈜렉터슨</t>
  </si>
  <si>
    <t>㈜광진티앤씨</t>
  </si>
  <si>
    <t>정복순</t>
  </si>
  <si>
    <t>박규비</t>
  </si>
  <si>
    <t>김자령</t>
  </si>
  <si>
    <t>김익기</t>
  </si>
  <si>
    <t>안재홍</t>
  </si>
  <si>
    <t>이기숙</t>
  </si>
  <si>
    <t>김동률</t>
  </si>
  <si>
    <t>공호영</t>
  </si>
  <si>
    <t>`</t>
  </si>
  <si>
    <t>283-81-00472</t>
  </si>
  <si>
    <t>608-81-81112</t>
  </si>
  <si>
    <t>612-81-29250</t>
  </si>
  <si>
    <t>613-81-64018</t>
  </si>
  <si>
    <t>608-81-55031</t>
  </si>
  <si>
    <t>517-81-00415</t>
  </si>
  <si>
    <t>220-81-92122</t>
  </si>
  <si>
    <t>621-81-81963</t>
  </si>
  <si>
    <t>경남 사천시</t>
  </si>
  <si>
    <t>경남 창녕군</t>
  </si>
  <si>
    <t>경남 고성군</t>
  </si>
  <si>
    <t>2007.11.20</t>
  </si>
  <si>
    <t>2010.05.20</t>
  </si>
  <si>
    <t>2019.03.12</t>
  </si>
  <si>
    <t>2012.04.06</t>
  </si>
  <si>
    <t>2004.04.14</t>
  </si>
  <si>
    <t>2022.08.16</t>
  </si>
  <si>
    <t>1994.04.09</t>
  </si>
  <si>
    <t>BB+
(25.05.23~26.05.22)</t>
  </si>
  <si>
    <t>BB0
(25.04.14~26.04.16)</t>
  </si>
  <si>
    <t>22.11.01 ~ 25.10.31</t>
  </si>
  <si>
    <t>25.08.11~28.08.10</t>
  </si>
  <si>
    <t>태임 박혜경 대리
010 7682 7777</t>
  </si>
  <si>
    <t>통 신 ( 경 북 )</t>
  </si>
  <si>
    <t>광명이엔씨㈜</t>
  </si>
  <si>
    <t>경일전력㈜</t>
  </si>
  <si>
    <t>㈜길호</t>
  </si>
  <si>
    <t>경일엔지니어링㈜</t>
  </si>
  <si>
    <t>다온이엔씨㈜</t>
  </si>
  <si>
    <t>동우정보통신</t>
  </si>
  <si>
    <t>로얄무선통신</t>
  </si>
  <si>
    <t>㈜삼영전업사</t>
  </si>
  <si>
    <t>㈜이현정보통신</t>
  </si>
  <si>
    <t>우성통신</t>
  </si>
  <si>
    <t>야베스정보통신㈜</t>
  </si>
  <si>
    <t>㈜이코우</t>
  </si>
  <si>
    <t>김형근</t>
  </si>
  <si>
    <t>박한선</t>
  </si>
  <si>
    <t>이우규</t>
  </si>
  <si>
    <t>이숙희</t>
  </si>
  <si>
    <t>최옥순</t>
  </si>
  <si>
    <t>한상조</t>
  </si>
  <si>
    <t>권준찬</t>
  </si>
  <si>
    <t>황보현철</t>
  </si>
  <si>
    <t>고임종</t>
  </si>
  <si>
    <t>김경규</t>
  </si>
  <si>
    <t>513-81-39015</t>
  </si>
  <si>
    <t>506-81-34574</t>
  </si>
  <si>
    <t>514-88-01511</t>
  </si>
  <si>
    <t>506-81-17920</t>
  </si>
  <si>
    <t>615-81-11439</t>
  </si>
  <si>
    <t>502-18-73057</t>
  </si>
  <si>
    <t>513-01-74892</t>
  </si>
  <si>
    <t>508-81-01201</t>
  </si>
  <si>
    <t>517-86-00462</t>
  </si>
  <si>
    <t xml:space="preserve">505-03-71807 </t>
  </si>
  <si>
    <t>515-81-23203</t>
  </si>
  <si>
    <t>503-81-34949</t>
  </si>
  <si>
    <t>경북 구미시</t>
  </si>
  <si>
    <t>경북 포항시</t>
  </si>
  <si>
    <t>경북 안동시</t>
  </si>
  <si>
    <t>경북 청송군</t>
  </si>
  <si>
    <t>경북 영덕군</t>
  </si>
  <si>
    <t>경북 구미</t>
  </si>
  <si>
    <t>경북 경주시</t>
  </si>
  <si>
    <t>경북 경산시</t>
  </si>
  <si>
    <t>경북 성주</t>
  </si>
  <si>
    <t>2001.08.17</t>
  </si>
  <si>
    <t>2015.11.20</t>
  </si>
  <si>
    <t>1983.03.18</t>
  </si>
  <si>
    <t>2021.02.01</t>
  </si>
  <si>
    <t>1997.11.27</t>
  </si>
  <si>
    <t>2005.11.30</t>
  </si>
  <si>
    <t>2011.02.18</t>
  </si>
  <si>
    <t>2017.01.25</t>
  </si>
  <si>
    <t>1999.01.25</t>
  </si>
  <si>
    <t>1998.01.20</t>
  </si>
  <si>
    <t>2011.06.10</t>
  </si>
  <si>
    <t>BBB-
(24.05.16~25.05.15)</t>
  </si>
  <si>
    <t>BBB-
(24.04.30~25.04.29)</t>
  </si>
  <si>
    <t>이동훈
철도안전 전문인력 보유</t>
  </si>
  <si>
    <t>김진일</t>
  </si>
  <si>
    <t>김용길
특2,고9</t>
  </si>
  <si>
    <t>㈜지케이이</t>
  </si>
  <si>
    <t>㈜제닉인프라</t>
  </si>
  <si>
    <t>㈜정우비앤에스</t>
  </si>
  <si>
    <t>㈜팔공</t>
  </si>
  <si>
    <t>㈜포스코ICT</t>
  </si>
  <si>
    <t>한국개발㈜</t>
  </si>
  <si>
    <t>㈜한남전기통신공사</t>
  </si>
  <si>
    <t>한솔티엔씨㈜</t>
  </si>
  <si>
    <t>황제전기통신</t>
  </si>
  <si>
    <t>㈜영남전기공사</t>
  </si>
  <si>
    <t>㈜디엔알</t>
  </si>
  <si>
    <t>㈜대영정보통신</t>
  </si>
  <si>
    <t>이지규</t>
  </si>
  <si>
    <t>박정미</t>
  </si>
  <si>
    <t>최금순</t>
  </si>
  <si>
    <t>최두환</t>
  </si>
  <si>
    <t>윤영호</t>
  </si>
  <si>
    <t>이승재</t>
  </si>
  <si>
    <t>도원준</t>
  </si>
  <si>
    <t>이상태</t>
  </si>
  <si>
    <t>김영주</t>
  </si>
  <si>
    <t>이경문</t>
  </si>
  <si>
    <t>표인숙</t>
  </si>
  <si>
    <t>515-81-29814</t>
  </si>
  <si>
    <t>127-86-09047</t>
  </si>
  <si>
    <t>508-81-20192</t>
  </si>
  <si>
    <t>556-87-02405</t>
  </si>
  <si>
    <t>219-81-00428</t>
  </si>
  <si>
    <t>515-81-00777</t>
  </si>
  <si>
    <t>502-86-16623</t>
  </si>
  <si>
    <t>613-81-17534</t>
  </si>
  <si>
    <t>505-11-66731</t>
  </si>
  <si>
    <t>503-81-95456</t>
  </si>
  <si>
    <t>513-81-37259</t>
  </si>
  <si>
    <t>105-86-19152</t>
  </si>
  <si>
    <t>경북 울진군</t>
  </si>
  <si>
    <t>경북 영천시</t>
  </si>
  <si>
    <t>경북 포항</t>
  </si>
  <si>
    <t>경북 경주</t>
  </si>
  <si>
    <t>경북 의성군</t>
  </si>
  <si>
    <t>2000.10.04</t>
  </si>
  <si>
    <t>2008.05.21</t>
  </si>
  <si>
    <t>1999.09.20</t>
  </si>
  <si>
    <t>1990.01.08</t>
  </si>
  <si>
    <t>1999.08.11</t>
  </si>
  <si>
    <t>2000.02.24</t>
  </si>
  <si>
    <t>1997.12.12</t>
  </si>
  <si>
    <t>2015.10.08</t>
  </si>
  <si>
    <t>2010.03.11</t>
  </si>
  <si>
    <t>2003.09.22</t>
  </si>
  <si>
    <t>이장형</t>
  </si>
  <si>
    <t>서보 조정</t>
  </si>
  <si>
    <t>㈜유성건설</t>
  </si>
  <si>
    <t>㈜현진이앤씨</t>
  </si>
  <si>
    <t>㈜코러싱</t>
  </si>
  <si>
    <t>㈜서보</t>
  </si>
  <si>
    <t>㈜룩스정보</t>
  </si>
  <si>
    <t>㈜북경</t>
  </si>
  <si>
    <t>에이스정보통신</t>
  </si>
  <si>
    <t>태성미디어</t>
  </si>
  <si>
    <t>㈜명신전기통신</t>
  </si>
  <si>
    <t>㈜지성전설</t>
  </si>
  <si>
    <t>㈜로뎀씨엔씨</t>
  </si>
  <si>
    <t>김준태</t>
  </si>
  <si>
    <t>이미현</t>
  </si>
  <si>
    <t>박정희, 박동식</t>
  </si>
  <si>
    <t>이덕록</t>
  </si>
  <si>
    <t>전은희</t>
  </si>
  <si>
    <t>박순선</t>
  </si>
  <si>
    <t>장영현</t>
  </si>
  <si>
    <t>지태웅</t>
  </si>
  <si>
    <t>전상렬</t>
  </si>
  <si>
    <t>서혜란</t>
  </si>
  <si>
    <t>오세용</t>
  </si>
  <si>
    <t>김득수</t>
  </si>
  <si>
    <t>505-81-06323</t>
  </si>
  <si>
    <t>502-81-78115</t>
  </si>
  <si>
    <t>515-81-48470</t>
  </si>
  <si>
    <t>510-81-01219</t>
  </si>
  <si>
    <t>338-86-01077</t>
  </si>
  <si>
    <t>508-81-19491</t>
  </si>
  <si>
    <t>511-08-75929</t>
  </si>
  <si>
    <t>504-09-99861</t>
  </si>
  <si>
    <t>507-81-11521</t>
  </si>
  <si>
    <t>513-81-37036</t>
  </si>
  <si>
    <t>411-81-47261</t>
  </si>
  <si>
    <t>510-81-22475</t>
  </si>
  <si>
    <t>경북 고령군</t>
  </si>
  <si>
    <t>경북 성주군</t>
  </si>
  <si>
    <t>경북 상주시</t>
  </si>
  <si>
    <t>경북 김천시</t>
  </si>
  <si>
    <t>1991.06.28</t>
  </si>
  <si>
    <t>2005.01.27</t>
  </si>
  <si>
    <t>2018.06.22</t>
  </si>
  <si>
    <t>2015.03.05</t>
  </si>
  <si>
    <t>2012.06.08</t>
  </si>
  <si>
    <t>2003.02.26</t>
  </si>
  <si>
    <t>2012.08.27</t>
  </si>
  <si>
    <t>2002.04.25</t>
  </si>
  <si>
    <t>2007.04.25</t>
  </si>
  <si>
    <t>2021.04.26</t>
  </si>
  <si>
    <t>BBB0
(21.06.04~22.06.03)</t>
  </si>
  <si>
    <t>BB-
(21.04.26~22.04.25)</t>
  </si>
  <si>
    <t>BBB+
(25.05.09~26.05.08)</t>
  </si>
  <si>
    <t>BBB-
(22.06.29~23.06.28)</t>
  </si>
  <si>
    <t>㈜글로벌텍</t>
  </si>
  <si>
    <t>김은실</t>
  </si>
  <si>
    <t>441-81-02362</t>
  </si>
  <si>
    <t>통 신 ( 전 남 )</t>
  </si>
  <si>
    <t>남해종합개발</t>
  </si>
  <si>
    <t>건영전기㈜</t>
  </si>
  <si>
    <t>대호전기㈜</t>
  </si>
  <si>
    <t>동도전력㈜</t>
  </si>
  <si>
    <t>㈜대양정보통신</t>
  </si>
  <si>
    <t>㈜리드텍</t>
  </si>
  <si>
    <t>㈜라인건설</t>
  </si>
  <si>
    <t>㈜백두기연</t>
  </si>
  <si>
    <t>㈜보선</t>
  </si>
  <si>
    <t>㈜신한전기</t>
  </si>
  <si>
    <t>㈜원탑</t>
  </si>
  <si>
    <t>㈜원탑정보기술</t>
  </si>
  <si>
    <t>김응서</t>
  </si>
  <si>
    <t>김병곤</t>
  </si>
  <si>
    <t>최윤채,이기상</t>
  </si>
  <si>
    <t>김동주</t>
  </si>
  <si>
    <t>주양로</t>
  </si>
  <si>
    <t>양규영</t>
  </si>
  <si>
    <t>강영식</t>
  </si>
  <si>
    <t>양정승</t>
  </si>
  <si>
    <t>신현출</t>
  </si>
  <si>
    <t>박귀남</t>
  </si>
  <si>
    <t>박진영</t>
  </si>
  <si>
    <t>756-87-01137</t>
  </si>
  <si>
    <t>417-81-20877</t>
  </si>
  <si>
    <t>409-81-18123</t>
  </si>
  <si>
    <t>413-81-00603</t>
  </si>
  <si>
    <t>411-81-28191</t>
  </si>
  <si>
    <t>409-81-98525</t>
  </si>
  <si>
    <t>616-81-03970</t>
  </si>
  <si>
    <t>411-81-34354</t>
  </si>
  <si>
    <t>408-81-45457</t>
  </si>
  <si>
    <t>409-81-49835</t>
  </si>
  <si>
    <t>415-81-50657</t>
  </si>
  <si>
    <t>848-88-02413</t>
  </si>
  <si>
    <t>전남 화순군</t>
  </si>
  <si>
    <t>전남 여수시</t>
  </si>
  <si>
    <t>전남 영광군</t>
  </si>
  <si>
    <t>전남 보성</t>
  </si>
  <si>
    <t>전남 목포</t>
  </si>
  <si>
    <t>전남 담양군</t>
  </si>
  <si>
    <t>전남 목포시</t>
  </si>
  <si>
    <t>전남 무안군</t>
  </si>
  <si>
    <t>전남 담양</t>
  </si>
  <si>
    <t>전남 강진군</t>
  </si>
  <si>
    <t>전남 함평군</t>
  </si>
  <si>
    <t>2000.04.14</t>
  </si>
  <si>
    <t>2021.05.26</t>
  </si>
  <si>
    <t>2009.06.04</t>
  </si>
  <si>
    <t>2002.10.16</t>
  </si>
  <si>
    <t>2016.05.02</t>
  </si>
  <si>
    <t>1997.04.07</t>
  </si>
  <si>
    <t>2019.11.05</t>
  </si>
  <si>
    <t>2021.08.28</t>
  </si>
  <si>
    <t>A-
(22.06.18~23.06.17)</t>
  </si>
  <si>
    <t>BBB0
(25.05.29~26.05.28)</t>
  </si>
  <si>
    <t>A+</t>
  </si>
  <si>
    <t xml:space="preserve">BBB0
</t>
  </si>
  <si>
    <t>BB+
(13.04.02~14.04.01)</t>
  </si>
  <si>
    <t xml:space="preserve"> BB+
(22.05.18~23.05.17) </t>
  </si>
  <si>
    <t>AAO
(20.06.26~21.06.25)</t>
  </si>
  <si>
    <t xml:space="preserve"> BB+
(24.06.02~25.06.01) </t>
  </si>
  <si>
    <t>BBB-
(21.04.21~22.04.20)</t>
  </si>
  <si>
    <t>BB-
(25.04.03~26.04.02)</t>
  </si>
  <si>
    <t>고1(20.04.08)</t>
  </si>
  <si>
    <t>신갑철부장</t>
  </si>
  <si>
    <t>서건형</t>
  </si>
  <si>
    <t>김화성</t>
  </si>
  <si>
    <t>송용주
특1,초3(22.08.01)</t>
  </si>
  <si>
    <t>신갑철</t>
  </si>
  <si>
    <t>㈜유동</t>
  </si>
  <si>
    <t>아주통신㈜</t>
  </si>
  <si>
    <t>㈜용산전력</t>
  </si>
  <si>
    <t>㈜에스제이이엔지</t>
  </si>
  <si>
    <t>온누리㈜</t>
  </si>
  <si>
    <t>㈜운경건설</t>
  </si>
  <si>
    <t>㈜진도전력</t>
  </si>
  <si>
    <t>㈜서원이엔지</t>
  </si>
  <si>
    <t>(합)자유이엔씨</t>
  </si>
  <si>
    <t>중흥건설㈜</t>
  </si>
  <si>
    <t>중흥토건㈜</t>
  </si>
  <si>
    <t>천지전력정보㈜</t>
  </si>
  <si>
    <t>고성동</t>
  </si>
  <si>
    <t>김순식</t>
  </si>
  <si>
    <t>송경종</t>
  </si>
  <si>
    <t>설영임</t>
  </si>
  <si>
    <t>임대형</t>
  </si>
  <si>
    <t>이종근</t>
  </si>
  <si>
    <t>우경아</t>
  </si>
  <si>
    <t>안혜란</t>
  </si>
  <si>
    <t>김재필</t>
  </si>
  <si>
    <t>백승권</t>
  </si>
  <si>
    <t>장세면</t>
  </si>
  <si>
    <t>배숙희</t>
  </si>
  <si>
    <t>215-87-57237</t>
  </si>
  <si>
    <t>416-81-44691</t>
  </si>
  <si>
    <t>409-81-32649</t>
  </si>
  <si>
    <t>401-81-30201</t>
  </si>
  <si>
    <t>409-81-49397</t>
  </si>
  <si>
    <t>408-81-09960</t>
  </si>
  <si>
    <t>408-81-78981</t>
  </si>
  <si>
    <t>850-81-02101</t>
  </si>
  <si>
    <t>409-81-09207</t>
  </si>
  <si>
    <t>409-81-08436</t>
  </si>
  <si>
    <t>416-81-13368</t>
  </si>
  <si>
    <t>410-81-52233</t>
  </si>
  <si>
    <t>전남 순천</t>
  </si>
  <si>
    <t>전남 화순</t>
  </si>
  <si>
    <t>전남 장성</t>
  </si>
  <si>
    <t>전남 곡성</t>
  </si>
  <si>
    <t>전남 완도군</t>
  </si>
  <si>
    <t>전남 나주</t>
  </si>
  <si>
    <t>경영빠짐</t>
  </si>
  <si>
    <t>2002.03.12</t>
  </si>
  <si>
    <t>2011.02.08</t>
  </si>
  <si>
    <t>2021.08.07</t>
  </si>
  <si>
    <t>1995.10.31</t>
  </si>
  <si>
    <t>1999.01.30</t>
  </si>
  <si>
    <t>2013.04.30</t>
  </si>
  <si>
    <t>B+
(24.04.26~25.04.25)</t>
  </si>
  <si>
    <t>BB+</t>
  </si>
  <si>
    <t>BBB-
(13.03.29~14.03.28)</t>
  </si>
  <si>
    <t>BBBO
(19.06.28~20.06.27)</t>
  </si>
  <si>
    <t>AA-
(16.06.27~17.06.26)</t>
  </si>
  <si>
    <t>A+
(16.04.19~17.04.18)</t>
  </si>
  <si>
    <t>BB0
(13.06.27~14.06.26)</t>
  </si>
  <si>
    <t>김영균부장</t>
  </si>
  <si>
    <t>탑솔라㈜</t>
  </si>
  <si>
    <t>㈜한국종합전기</t>
  </si>
  <si>
    <t>㈜한백통신</t>
  </si>
  <si>
    <t>해동건설㈜</t>
  </si>
  <si>
    <t>㈜수수전력</t>
  </si>
  <si>
    <t>㈜에스엠소프트</t>
  </si>
  <si>
    <t>(유)한빛이엔씨</t>
  </si>
  <si>
    <t>㈜아이씨티</t>
  </si>
  <si>
    <t>㈜담장</t>
  </si>
  <si>
    <t>㈜무강기업</t>
  </si>
  <si>
    <t>한결정보기술㈜</t>
  </si>
  <si>
    <t>㈜마루종합전기</t>
  </si>
  <si>
    <t>오형석</t>
  </si>
  <si>
    <t>김동현</t>
  </si>
  <si>
    <t>김정호</t>
  </si>
  <si>
    <t>박 찬</t>
  </si>
  <si>
    <t>신인수</t>
  </si>
  <si>
    <t>박영님</t>
  </si>
  <si>
    <t>조은아</t>
  </si>
  <si>
    <t>윤선아</t>
  </si>
  <si>
    <t>이승희</t>
  </si>
  <si>
    <t>박생봉</t>
  </si>
  <si>
    <t>정병호</t>
  </si>
  <si>
    <t>남도우</t>
  </si>
  <si>
    <t>408-81-54131</t>
  </si>
  <si>
    <t>412-81-04305</t>
  </si>
  <si>
    <t>410-81-61746</t>
  </si>
  <si>
    <t>417-81-03015</t>
  </si>
  <si>
    <t>888-88-01009</t>
  </si>
  <si>
    <t>411-81-41592</t>
  </si>
  <si>
    <t>125-87-00218</t>
  </si>
  <si>
    <t>107-88-41751</t>
  </si>
  <si>
    <t>350-86-01102</t>
  </si>
  <si>
    <t>410-86-31193</t>
  </si>
  <si>
    <t>298-81-00246</t>
  </si>
  <si>
    <t>410-81-44048</t>
  </si>
  <si>
    <t>전남 나주시</t>
  </si>
  <si>
    <t>전남 강진</t>
  </si>
  <si>
    <t>전남 영광</t>
  </si>
  <si>
    <t>전남 순천시</t>
  </si>
  <si>
    <t>전남 영암군</t>
  </si>
  <si>
    <t>전남 장성군</t>
  </si>
  <si>
    <t>전남 장흥군</t>
  </si>
  <si>
    <t xml:space="preserve"> ㅜ</t>
  </si>
  <si>
    <t>2005.08.17</t>
  </si>
  <si>
    <t>2020.03.19</t>
  </si>
  <si>
    <t>2022.03.02</t>
  </si>
  <si>
    <t>2022.10.18</t>
  </si>
  <si>
    <t>2015.12.10</t>
  </si>
  <si>
    <t>2019.02.27</t>
  </si>
  <si>
    <t>2013.07.18</t>
  </si>
  <si>
    <t>2017.06.20</t>
  </si>
  <si>
    <t>A+
(21.04.28~22.04.27)</t>
  </si>
  <si>
    <t>BB-
(13.05.07~14.05.06)</t>
  </si>
  <si>
    <t>A0
(25.04.11~26.04.10)</t>
  </si>
  <si>
    <t>B+
(24.06.20~25.06.19)</t>
  </si>
  <si>
    <t xml:space="preserve">BB0
(23.05.26~24.05.25) </t>
  </si>
  <si>
    <t>구본진,윤명숙</t>
  </si>
  <si>
    <t>아이오티씨큐(유)</t>
  </si>
  <si>
    <t>로이앤테크㈜</t>
  </si>
  <si>
    <t>㈜유동전력통신</t>
  </si>
  <si>
    <t>㈜가람이앤씨</t>
  </si>
  <si>
    <t>㈜호반엔지니어링</t>
  </si>
  <si>
    <t>㈜인성시스템</t>
  </si>
  <si>
    <t>(유)엔젤시스템</t>
  </si>
  <si>
    <t>㈜아름전력</t>
  </si>
  <si>
    <t>㈜가온이알텍</t>
  </si>
  <si>
    <t>이도행</t>
  </si>
  <si>
    <t>정민주</t>
  </si>
  <si>
    <t>문영덕</t>
  </si>
  <si>
    <t>조이환</t>
  </si>
  <si>
    <t>서성인</t>
  </si>
  <si>
    <t>강미진</t>
  </si>
  <si>
    <t>박민희</t>
  </si>
  <si>
    <t>박형재</t>
  </si>
  <si>
    <t>404-81-25503</t>
  </si>
  <si>
    <t>440-81-02641</t>
  </si>
  <si>
    <t>310-81-18032</t>
  </si>
  <si>
    <t>409-81-99714</t>
  </si>
  <si>
    <t>756-88-00829</t>
  </si>
  <si>
    <t>410-86-38288</t>
  </si>
  <si>
    <t>411-81-23181</t>
  </si>
  <si>
    <t>411-81-23497</t>
  </si>
  <si>
    <t>411-81-59258</t>
  </si>
  <si>
    <t>전남 신안군</t>
  </si>
  <si>
    <t>전남 해남군</t>
  </si>
  <si>
    <t>전남 광양시</t>
  </si>
  <si>
    <t>2008.05.15</t>
  </si>
  <si>
    <t>2022.11.17</t>
  </si>
  <si>
    <t>2009.12.21</t>
  </si>
  <si>
    <t>2015.03.30</t>
  </si>
  <si>
    <t>2021.09.05</t>
  </si>
  <si>
    <t>2010.10.18</t>
  </si>
  <si>
    <t>2008.06.23</t>
  </si>
  <si>
    <t>2019.10.10</t>
  </si>
  <si>
    <t>B+
(23.05.22~24.05.21)</t>
  </si>
  <si>
    <t>B0
(23.07.05~24.06.30)</t>
  </si>
  <si>
    <t>통 신 ( 전 북 )</t>
  </si>
  <si>
    <t>금부㈜</t>
  </si>
  <si>
    <t>㈜더블유제이이엔에스</t>
  </si>
  <si>
    <t>(유)라인정보통신</t>
  </si>
  <si>
    <t>(유)바울전기통신</t>
  </si>
  <si>
    <t>상명이엔씨㈜</t>
  </si>
  <si>
    <t>삼오전기㈜</t>
  </si>
  <si>
    <t>(유)시원</t>
  </si>
  <si>
    <t>㈜신세기
엔지니어링</t>
  </si>
  <si>
    <t>㈜에이치케이</t>
  </si>
  <si>
    <t>(유)태림통신</t>
  </si>
  <si>
    <t>(유)테마이엔씨</t>
  </si>
  <si>
    <t>진창자</t>
  </si>
  <si>
    <t>장정단</t>
  </si>
  <si>
    <t>강우진</t>
  </si>
  <si>
    <t>최신정</t>
  </si>
  <si>
    <t>이율재</t>
  </si>
  <si>
    <t>김은하</t>
  </si>
  <si>
    <t>김형모</t>
  </si>
  <si>
    <t>이원일</t>
  </si>
  <si>
    <t>고봉석</t>
  </si>
  <si>
    <t>김안석</t>
  </si>
  <si>
    <t>임종명</t>
  </si>
  <si>
    <t>404-81-11936</t>
  </si>
  <si>
    <t>410-81-21706</t>
  </si>
  <si>
    <t>102-81-24535</t>
  </si>
  <si>
    <t>401-81-30031</t>
  </si>
  <si>
    <t>403-81-33505</t>
  </si>
  <si>
    <t>410-81-17482</t>
  </si>
  <si>
    <t>418-81-29245</t>
  </si>
  <si>
    <t>402-81-48776</t>
  </si>
  <si>
    <t>403-81-05839</t>
  </si>
  <si>
    <t>404-81-21211</t>
  </si>
  <si>
    <t>405-81-07978</t>
  </si>
  <si>
    <t>407-81-11804</t>
  </si>
  <si>
    <t>전북 정읍시</t>
  </si>
  <si>
    <t>전북 부안군</t>
  </si>
  <si>
    <t>전북</t>
  </si>
  <si>
    <t>전북 군산시</t>
  </si>
  <si>
    <t>전북 완주군</t>
  </si>
  <si>
    <t>전북 김제시</t>
  </si>
  <si>
    <t>전북 익산시</t>
  </si>
  <si>
    <t>전북 남원시</t>
  </si>
  <si>
    <t>2016.03.15</t>
  </si>
  <si>
    <t>2000.07.26</t>
  </si>
  <si>
    <t>2005.10.30</t>
  </si>
  <si>
    <t>2011.02.09</t>
  </si>
  <si>
    <t>2018.02.21</t>
  </si>
  <si>
    <t>BBB-</t>
  </si>
  <si>
    <t>㈜포유</t>
  </si>
  <si>
    <t>㈜하이테크</t>
  </si>
  <si>
    <t>㈜송현전력</t>
  </si>
  <si>
    <t>(유)혁신엔지니어링</t>
  </si>
  <si>
    <t>㈜주왕산업</t>
  </si>
  <si>
    <t>㈜미르엘코</t>
  </si>
  <si>
    <t>㈜사물네트워크기술</t>
  </si>
  <si>
    <t>유성정보통신</t>
  </si>
  <si>
    <t>(유)다복</t>
  </si>
  <si>
    <t>최낙춘</t>
  </si>
  <si>
    <t>이진희</t>
  </si>
  <si>
    <t>최성락</t>
  </si>
  <si>
    <t>이현아</t>
  </si>
  <si>
    <t>나윤경</t>
  </si>
  <si>
    <t>문래천</t>
  </si>
  <si>
    <t>안정은</t>
  </si>
  <si>
    <t>김태형</t>
  </si>
  <si>
    <t>안경춘</t>
  </si>
  <si>
    <t>402-81-68393</t>
  </si>
  <si>
    <t>796-86-00411</t>
  </si>
  <si>
    <t>409-81-90066</t>
  </si>
  <si>
    <t>407-81-17036</t>
  </si>
  <si>
    <t>402-81-66342</t>
  </si>
  <si>
    <t>527-88-02063</t>
  </si>
  <si>
    <t>376-86-01481</t>
  </si>
  <si>
    <t>403-02-82016</t>
  </si>
  <si>
    <t>418-81-07810</t>
  </si>
  <si>
    <t>전북 무주군</t>
  </si>
  <si>
    <t>전북 순창군</t>
  </si>
  <si>
    <t>전북 고창군</t>
  </si>
  <si>
    <t>전북 전주시</t>
  </si>
  <si>
    <t>2016.08.01</t>
  </si>
  <si>
    <t>2012.06.01</t>
  </si>
  <si>
    <t>2008.04.01</t>
  </si>
  <si>
    <t>2009.03.06</t>
  </si>
  <si>
    <t>2021.04.12</t>
  </si>
  <si>
    <t>2020.01.02</t>
  </si>
  <si>
    <t>2009.07.23</t>
  </si>
  <si>
    <t>2017.03.09</t>
  </si>
  <si>
    <t>전영덕</t>
  </si>
  <si>
    <t>통 신 ( 광 주 )</t>
  </si>
  <si>
    <t>㈜누리일렉콤</t>
  </si>
  <si>
    <t>남광건설㈜</t>
  </si>
  <si>
    <t>㈜나사</t>
  </si>
  <si>
    <t>㈜대연이에프씨</t>
  </si>
  <si>
    <t>㈜동형</t>
  </si>
  <si>
    <t>디에스종합건설㈜</t>
  </si>
  <si>
    <t>㈜대덕지에스</t>
  </si>
  <si>
    <t>㈜라인산업</t>
  </si>
  <si>
    <t>㈜부국전력통신공사</t>
  </si>
  <si>
    <t>㈜브레인컨설팅호남</t>
  </si>
  <si>
    <t>한울통신㈜</t>
  </si>
  <si>
    <t>(유)우전</t>
  </si>
  <si>
    <t>김용권</t>
  </si>
  <si>
    <t>장구식</t>
  </si>
  <si>
    <t>나사균</t>
  </si>
  <si>
    <t>최삼수</t>
  </si>
  <si>
    <t>임홍남</t>
  </si>
  <si>
    <t>노향희</t>
  </si>
  <si>
    <t>권혁용</t>
  </si>
  <si>
    <t>김기수</t>
  </si>
  <si>
    <t>지재윤</t>
  </si>
  <si>
    <t>김미자</t>
  </si>
  <si>
    <t>정남기</t>
  </si>
  <si>
    <t>409-81-31960</t>
  </si>
  <si>
    <t>408-81-00391</t>
  </si>
  <si>
    <t>410-81-08116</t>
  </si>
  <si>
    <t>411-81-71529</t>
  </si>
  <si>
    <t>312-81-49579</t>
  </si>
  <si>
    <t xml:space="preserve">408-81-97974 </t>
  </si>
  <si>
    <t>410-81-62162</t>
  </si>
  <si>
    <t>411-81-36110</t>
  </si>
  <si>
    <t>410-81-11682</t>
  </si>
  <si>
    <t>409-86-50400</t>
  </si>
  <si>
    <t>153-87-00080</t>
  </si>
  <si>
    <t>410-81-19063</t>
  </si>
  <si>
    <t>광주시 북구</t>
  </si>
  <si>
    <t>광주광역시 동구</t>
  </si>
  <si>
    <t>광주 서구</t>
  </si>
  <si>
    <t>광주광역시 서구</t>
  </si>
  <si>
    <t>광주광역시 북구</t>
  </si>
  <si>
    <t>광주 북구</t>
  </si>
  <si>
    <t>광주광역시 남구</t>
  </si>
  <si>
    <t>광주광역시 광산구</t>
  </si>
  <si>
    <t>1994.04.29</t>
  </si>
  <si>
    <t>1995.08.12</t>
  </si>
  <si>
    <t>2014.09.02</t>
  </si>
  <si>
    <t>2001.09.04</t>
  </si>
  <si>
    <t>2020.05.29</t>
  </si>
  <si>
    <t>2015.01.21</t>
  </si>
  <si>
    <t>2017.08.24</t>
  </si>
  <si>
    <t>2015.07.16</t>
  </si>
  <si>
    <t>2011.01.26</t>
  </si>
  <si>
    <t>BBB+
(22.04.29~23.04.28)</t>
  </si>
  <si>
    <t>BB0
(13.07.08~14.06.30)</t>
  </si>
  <si>
    <t>BB-
(21.07.23~22.06.30)</t>
  </si>
  <si>
    <t>A0
(22.06.22~23.06.21)</t>
  </si>
  <si>
    <t>BB+
(13.04.10~14.04.09)</t>
  </si>
  <si>
    <t xml:space="preserve"> A+
(20.06.26~21.06.25)</t>
  </si>
  <si>
    <t>BB+
(24.06.20~25.06.19)</t>
  </si>
  <si>
    <t>BB+
(25.05.09~26.05.08)</t>
  </si>
  <si>
    <t>구팀</t>
  </si>
  <si>
    <t>라인건설 자회사</t>
  </si>
  <si>
    <t>김희준
고2 초1 기1
(23.09.19)</t>
  </si>
  <si>
    <t>박용규
중소기업확인서
(24.04.01~25.03.31)</t>
  </si>
  <si>
    <t>㈜아이티에스호남</t>
  </si>
  <si>
    <t>㈜유림</t>
  </si>
  <si>
    <t>㈜신아이엔지</t>
  </si>
  <si>
    <t>㈜부원정보통신</t>
  </si>
  <si>
    <t>㈜주성파워텍</t>
  </si>
  <si>
    <t>㈜지에스파워</t>
  </si>
  <si>
    <t>㈜하나전력</t>
  </si>
  <si>
    <t>㈜하나이엔지전력</t>
  </si>
  <si>
    <t>㈜케이씨에스</t>
  </si>
  <si>
    <t>㈜금호이앤시</t>
  </si>
  <si>
    <t>㈜다원이엔씨</t>
  </si>
  <si>
    <t>㈜승호전력</t>
  </si>
  <si>
    <t>김진석</t>
  </si>
  <si>
    <t>윤보선</t>
  </si>
  <si>
    <t>조해선</t>
  </si>
  <si>
    <t>이인중</t>
  </si>
  <si>
    <t>강성률</t>
  </si>
  <si>
    <t>조승준</t>
  </si>
  <si>
    <t>정현태</t>
  </si>
  <si>
    <t>정인태</t>
  </si>
  <si>
    <t>김철수</t>
  </si>
  <si>
    <t>최순희</t>
  </si>
  <si>
    <t>장기만</t>
  </si>
  <si>
    <t>유현진</t>
  </si>
  <si>
    <t>410-86-15873</t>
  </si>
  <si>
    <t>410-81-05201</t>
  </si>
  <si>
    <t>410-81-72296</t>
  </si>
  <si>
    <t>411-81-24915</t>
  </si>
  <si>
    <t>412-81-39333</t>
  </si>
  <si>
    <t>409-86-10562</t>
  </si>
  <si>
    <t>410-81-74367</t>
  </si>
  <si>
    <t>411-81-78731</t>
  </si>
  <si>
    <t>105-86-57573</t>
  </si>
  <si>
    <t>410-86-08111</t>
  </si>
  <si>
    <t>410-86-41406</t>
  </si>
  <si>
    <t>142-87-01018</t>
  </si>
  <si>
    <t>광주 광산구</t>
  </si>
  <si>
    <t>광주 남구</t>
  </si>
  <si>
    <t>광주시 서구</t>
  </si>
  <si>
    <t>1998.05.29</t>
  </si>
  <si>
    <t>2020.02.12</t>
  </si>
  <si>
    <t>2019.05.07</t>
  </si>
  <si>
    <t>2020.07.27</t>
  </si>
  <si>
    <t>2005.11.07</t>
  </si>
  <si>
    <t>2007.03.09</t>
  </si>
  <si>
    <t>2012.06.18</t>
  </si>
  <si>
    <t>2019.02.19</t>
  </si>
  <si>
    <t>BBBO
(18.07.10~19.06.30)</t>
  </si>
  <si>
    <t>BB-
(24.04.22~25.04.21)</t>
  </si>
  <si>
    <t>BB0</t>
  </si>
  <si>
    <t>대명전기㈜</t>
  </si>
  <si>
    <t>㈜선강</t>
  </si>
  <si>
    <t>㈜거성</t>
  </si>
  <si>
    <t>명서산업㈜</t>
  </si>
  <si>
    <t>㈜버티스</t>
  </si>
  <si>
    <t>㈜문호</t>
  </si>
  <si>
    <t>㈜대광건영</t>
  </si>
  <si>
    <t>㈜로제비앙건설</t>
  </si>
  <si>
    <t>이기선</t>
  </si>
  <si>
    <t>강선</t>
  </si>
  <si>
    <t>양종희</t>
  </si>
  <si>
    <t>김형국</t>
  </si>
  <si>
    <t>고숙영</t>
  </si>
  <si>
    <t>김남중</t>
  </si>
  <si>
    <t>김인욱</t>
  </si>
  <si>
    <t>392-87-01568</t>
  </si>
  <si>
    <t>783-81-00351</t>
  </si>
  <si>
    <t>410-81-26206</t>
  </si>
  <si>
    <t>228-81-06391</t>
  </si>
  <si>
    <t>410-86-31927</t>
  </si>
  <si>
    <t>278-81-01197</t>
  </si>
  <si>
    <t>410-81-74561</t>
  </si>
  <si>
    <t>410-86-11843</t>
  </si>
  <si>
    <t>광주 동구</t>
  </si>
  <si>
    <t>2020.04.03</t>
  </si>
  <si>
    <t>2021.05.11</t>
  </si>
  <si>
    <t>2009.03.09</t>
  </si>
  <si>
    <t>2023.03.08</t>
  </si>
  <si>
    <t>2004.08.20</t>
  </si>
  <si>
    <t>2023.10.31</t>
  </si>
  <si>
    <t>BB0
(24.04.18~25.04.17)</t>
  </si>
  <si>
    <t>라원전기 상호변경
김영균 부장</t>
  </si>
  <si>
    <t>대광건영자회사</t>
  </si>
  <si>
    <t>통 신 ( 울 산 )</t>
  </si>
  <si>
    <t>㈜길리</t>
  </si>
  <si>
    <t>㈜성전사</t>
  </si>
  <si>
    <t>석우정보기술㈜</t>
  </si>
  <si>
    <t>㈜창운</t>
  </si>
  <si>
    <t>앤드통신서비스㈜</t>
  </si>
  <si>
    <t>㈜뉴텍</t>
  </si>
  <si>
    <t>㈜유피시앤에스</t>
  </si>
  <si>
    <t>㈜태성아이오티</t>
  </si>
  <si>
    <t>김승열</t>
  </si>
  <si>
    <t>김 철</t>
  </si>
  <si>
    <t>정승희</t>
  </si>
  <si>
    <t>조현수</t>
  </si>
  <si>
    <t>전종배</t>
  </si>
  <si>
    <t>장기열</t>
  </si>
  <si>
    <t>오경모</t>
  </si>
  <si>
    <t>임병국</t>
  </si>
  <si>
    <t>610-81-16588</t>
  </si>
  <si>
    <t>620-81-06559</t>
  </si>
  <si>
    <t>624-81-01857</t>
  </si>
  <si>
    <t>610-81-12224</t>
  </si>
  <si>
    <t>373-86-01804</t>
  </si>
  <si>
    <t>610-81-69881</t>
  </si>
  <si>
    <t>610-86-25272</t>
  </si>
  <si>
    <t>747-87-00492</t>
  </si>
  <si>
    <t>울산광역시 남구</t>
  </si>
  <si>
    <t>울산광역시 중구</t>
  </si>
  <si>
    <t>울산광역시 북구</t>
  </si>
  <si>
    <t>울상광역시 남구</t>
  </si>
  <si>
    <t>엽업기간
공사업등록일</t>
  </si>
  <si>
    <t>2007.06.20</t>
  </si>
  <si>
    <t>2003.08.14</t>
  </si>
  <si>
    <t>2021.04.29</t>
  </si>
  <si>
    <t>2020.12.24</t>
  </si>
  <si>
    <t>2011.12.28</t>
  </si>
  <si>
    <t>2021.01.14</t>
  </si>
  <si>
    <t>BB0
(24.05.08~25.05.07)</t>
  </si>
  <si>
    <t>BBB0
(25.04.12~26.04.11)</t>
  </si>
  <si>
    <t>BB+
(14.04.21~15.04.20)</t>
  </si>
  <si>
    <t>조세희, 김희준</t>
  </si>
  <si>
    <t>통 신 ( 대 구 )</t>
  </si>
  <si>
    <t>㈜동서개발</t>
  </si>
  <si>
    <t>동보정보통신㈜</t>
  </si>
  <si>
    <t>㈜광덕전력</t>
  </si>
  <si>
    <t>대창텔레콤㈜</t>
  </si>
  <si>
    <t>다윤월드㈜</t>
  </si>
  <si>
    <t>㈜대한정보</t>
  </si>
  <si>
    <t>㈜대동정보통신</t>
  </si>
  <si>
    <t>㈜빅스타건설</t>
  </si>
  <si>
    <t>㈜신한이엔텔</t>
  </si>
  <si>
    <t>휴먼테크㈜</t>
  </si>
  <si>
    <t>㈜이소전력</t>
  </si>
  <si>
    <t>태성씨앤씨㈜</t>
  </si>
  <si>
    <t>이승현</t>
  </si>
  <si>
    <t>김기범</t>
  </si>
  <si>
    <t>이복희</t>
  </si>
  <si>
    <t>박종대</t>
  </si>
  <si>
    <t>하상호</t>
  </si>
  <si>
    <t>김승모</t>
  </si>
  <si>
    <t>최홍기</t>
  </si>
  <si>
    <t>신태노</t>
  </si>
  <si>
    <t>장세현</t>
  </si>
  <si>
    <t>이태진</t>
  </si>
  <si>
    <t>권경숙</t>
  </si>
  <si>
    <t>태성문</t>
  </si>
  <si>
    <t>501-81-08746</t>
  </si>
  <si>
    <t>502-81-53185</t>
  </si>
  <si>
    <t>501-81-14821</t>
  </si>
  <si>
    <t>508-81-09178</t>
  </si>
  <si>
    <t>514-81-54566</t>
  </si>
  <si>
    <t>503-81-43701</t>
  </si>
  <si>
    <t>501-81-21322</t>
  </si>
  <si>
    <t>504-81-21433</t>
  </si>
  <si>
    <t>142-81-01035</t>
  </si>
  <si>
    <t>504-81-48432</t>
  </si>
  <si>
    <t>505-81-69745</t>
  </si>
  <si>
    <t>504-81-94751</t>
  </si>
  <si>
    <t>대구광역시 중구</t>
  </si>
  <si>
    <t>대구광역시 북구</t>
  </si>
  <si>
    <t>대구광역시 서구</t>
  </si>
  <si>
    <t>대구 달성군</t>
  </si>
  <si>
    <t>대구 북구</t>
  </si>
  <si>
    <t>대구 중구</t>
  </si>
  <si>
    <t>대구 수성구</t>
  </si>
  <si>
    <t>대구광역시 달성군</t>
  </si>
  <si>
    <t>2000.07.18</t>
  </si>
  <si>
    <t>2002.07.19</t>
  </si>
  <si>
    <t>2020.03.11</t>
  </si>
  <si>
    <t>BBBO
(20.04.14~21.04.13)</t>
  </si>
  <si>
    <t>(19.04.16~20.04.15)</t>
  </si>
  <si>
    <t>김영택</t>
  </si>
  <si>
    <t>대신네트웍스㈜</t>
  </si>
  <si>
    <t>㈜정원</t>
  </si>
  <si>
    <t>㈜유명이앤씨</t>
  </si>
  <si>
    <t>㈜가람전기</t>
  </si>
  <si>
    <t>㈜대부전력</t>
  </si>
  <si>
    <t>㈜명진전력</t>
  </si>
  <si>
    <t>㈜명성전력</t>
  </si>
  <si>
    <t>장우혁</t>
  </si>
  <si>
    <t>윤운환</t>
  </si>
  <si>
    <t>김계진</t>
  </si>
  <si>
    <t>김은영</t>
  </si>
  <si>
    <t>이병채</t>
  </si>
  <si>
    <t>김정진</t>
  </si>
  <si>
    <t>이소원</t>
  </si>
  <si>
    <t>514-81-07442</t>
  </si>
  <si>
    <t>504-81-91040</t>
  </si>
  <si>
    <t>514-81-36189</t>
  </si>
  <si>
    <t>514-81-85190</t>
  </si>
  <si>
    <t>514-81-93346</t>
  </si>
  <si>
    <t>882-874-00397</t>
  </si>
  <si>
    <t>307-81-49257</t>
  </si>
  <si>
    <t>대구 달서구</t>
  </si>
  <si>
    <t>대구 동구</t>
  </si>
  <si>
    <t>1991.09.30</t>
  </si>
  <si>
    <t>2011.03.14</t>
  </si>
  <si>
    <t>2013.07.02</t>
  </si>
  <si>
    <t>2004.01.08</t>
  </si>
  <si>
    <t>2022.07.06</t>
  </si>
  <si>
    <t>2021.03.04</t>
  </si>
  <si>
    <t>2003.08.26</t>
  </si>
  <si>
    <t>BBO
(22.04.27~23.04.26)</t>
  </si>
  <si>
    <t>BBB+
(23.04.07~24.04.06)</t>
  </si>
  <si>
    <t>통 신 ( 세종 )</t>
  </si>
  <si>
    <t>㈜가보</t>
  </si>
  <si>
    <t>㈜극동정보통신</t>
  </si>
  <si>
    <t>㈜남전</t>
  </si>
  <si>
    <t>㈜진선텔레콤</t>
  </si>
  <si>
    <t>㈜대흥정보통신</t>
  </si>
  <si>
    <t>세종방송통신㈜</t>
  </si>
  <si>
    <t>세종신호㈜</t>
  </si>
  <si>
    <t>㈜이서</t>
  </si>
  <si>
    <t>㈜위진전기통신</t>
  </si>
  <si>
    <t>에이엠테크㈜</t>
  </si>
  <si>
    <t>김진희</t>
  </si>
  <si>
    <t>박대순</t>
  </si>
  <si>
    <t>이정숙</t>
  </si>
  <si>
    <t>이재영</t>
  </si>
  <si>
    <t>김한수</t>
  </si>
  <si>
    <t>이용일</t>
  </si>
  <si>
    <t>박권순</t>
  </si>
  <si>
    <t>이희순</t>
  </si>
  <si>
    <t>강윤철</t>
  </si>
  <si>
    <t>노병훈</t>
  </si>
  <si>
    <t>210-86-00732</t>
  </si>
  <si>
    <t>307-81-18429</t>
  </si>
  <si>
    <t>109-86-08657</t>
  </si>
  <si>
    <t>126-86-27931</t>
  </si>
  <si>
    <t>212-81-91063</t>
  </si>
  <si>
    <t>307-81-40519</t>
  </si>
  <si>
    <t>307-81-35170</t>
  </si>
  <si>
    <t>104-81-96530</t>
  </si>
  <si>
    <t>308-81-21489</t>
  </si>
  <si>
    <t>310-81-13681</t>
  </si>
  <si>
    <t>세종시 조치원읍</t>
  </si>
  <si>
    <t>세종 조치원</t>
  </si>
  <si>
    <t>세종</t>
  </si>
  <si>
    <t>세종시 도담동</t>
  </si>
  <si>
    <t>세종시</t>
  </si>
  <si>
    <t>2007.05.10</t>
  </si>
  <si>
    <t>2013.05.23</t>
  </si>
  <si>
    <t>BBO
(21.05.13~22.05.12)</t>
  </si>
  <si>
    <t>BB-</t>
  </si>
  <si>
    <t>B+
(13.06.17~14.06.16)</t>
  </si>
  <si>
    <t>A-
(16.06.30~17.06.29)</t>
  </si>
  <si>
    <t>BB-
(15.05.22~16.05.21)</t>
  </si>
  <si>
    <t>영복통신㈜</t>
  </si>
  <si>
    <t>㈜우리기업</t>
  </si>
  <si>
    <t>㈜알엠텍정보통신</t>
  </si>
  <si>
    <t>최복남</t>
  </si>
  <si>
    <t>신현진</t>
  </si>
  <si>
    <t>윤승욱</t>
  </si>
  <si>
    <t>307-81-39991</t>
  </si>
  <si>
    <t>308-81-18553</t>
  </si>
  <si>
    <t>305-86-03584</t>
  </si>
  <si>
    <t>B-
(13.05.23~14.05.22)</t>
  </si>
  <si>
    <t>B+
(12.10.30~13.06.30)</t>
  </si>
  <si>
    <t>통 신 ( 제 주 )</t>
  </si>
  <si>
    <t>㈜광동전력</t>
  </si>
  <si>
    <t>가금테크</t>
  </si>
  <si>
    <t>광명디앤씨㈜</t>
  </si>
  <si>
    <t>㈜세경</t>
  </si>
  <si>
    <t>화진전기㈜</t>
  </si>
  <si>
    <t>㈜성우이앤씨</t>
  </si>
  <si>
    <t>㈜이노네트웍스</t>
  </si>
  <si>
    <t>오창진</t>
  </si>
  <si>
    <t>이창근</t>
  </si>
  <si>
    <t>김종헌</t>
  </si>
  <si>
    <t>서창덕</t>
  </si>
  <si>
    <t>양경욱</t>
  </si>
  <si>
    <t>장형석</t>
  </si>
  <si>
    <t>양방훈</t>
  </si>
  <si>
    <t>616-81-14822</t>
  </si>
  <si>
    <t>616-08-29318</t>
  </si>
  <si>
    <t>616-81-97255</t>
  </si>
  <si>
    <t>616-81-08882</t>
  </si>
  <si>
    <t>616-81-14588</t>
  </si>
  <si>
    <t>616-81-14458</t>
  </si>
  <si>
    <t>616-81-63982</t>
  </si>
  <si>
    <t>제주도 서귀포시</t>
  </si>
  <si>
    <t>제주</t>
  </si>
  <si>
    <t>제주도 제주시</t>
  </si>
  <si>
    <t>2013.07.11</t>
  </si>
  <si>
    <t>3년이상</t>
  </si>
  <si>
    <t>2004.11.03</t>
  </si>
  <si>
    <t>2006.12.11</t>
  </si>
  <si>
    <t>1991.08.13</t>
  </si>
  <si>
    <t>2008.02.14</t>
  </si>
  <si>
    <t>BB-
(24.05.28~25.05.27)</t>
  </si>
  <si>
    <t>BBB-
(19.06.18~20.06.17)</t>
  </si>
  <si>
    <t>㈜동화전설</t>
    <phoneticPr fontId="4" type="noConversion"/>
  </si>
  <si>
    <t>김종호</t>
    <phoneticPr fontId="4" type="noConversion"/>
  </si>
  <si>
    <r>
      <t>1</t>
    </r>
    <r>
      <rPr>
        <sz val="9"/>
        <color rgb="FF000000"/>
        <rFont val="돋움"/>
        <family val="3"/>
        <charset val="129"/>
      </rPr>
      <t>27-86-30104</t>
    </r>
    <phoneticPr fontId="4" type="noConversion"/>
  </si>
  <si>
    <t>이재웅</t>
    <phoneticPr fontId="4" type="noConversion"/>
  </si>
  <si>
    <t>2010.02.11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</si>
</sst>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_);[Red]\(0\)"/>
    <numFmt numFmtId="178" formatCode="0.00_ "/>
    <numFmt numFmtId="179" formatCode="0.0%"/>
    <numFmt numFmtId="180" formatCode="_-* #,##0.0000000_-;\-* #,##0.0000000_-;_-* &quot;-&quot;_-;_-@_-"/>
    <numFmt numFmtId="181" formatCode="000\-000"/>
  </numFmts>
  <fonts count="77">
    <font>
      <sz val="11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8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2"/>
      <name val="돋움"/>
      <family val="3"/>
      <charset val="129"/>
    </font>
    <font>
      <b/>
      <sz val="20"/>
      <color indexed="12"/>
      <name val="돋움"/>
      <family val="3"/>
      <charset val="129"/>
    </font>
    <font>
      <b/>
      <sz val="11.5"/>
      <name val="돋움"/>
      <family val="3"/>
      <charset val="129"/>
    </font>
    <font>
      <b/>
      <sz val="10"/>
      <name val="돋움"/>
      <family val="3"/>
      <charset val="129"/>
    </font>
    <font>
      <sz val="12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20"/>
      <color indexed="12"/>
      <name val="돋움"/>
      <family val="3"/>
      <charset val="129"/>
    </font>
    <font>
      <sz val="11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2"/>
      <name val="돋움"/>
      <family val="3"/>
      <charset val="129"/>
    </font>
    <font>
      <b/>
      <sz val="11"/>
      <name val="돋움"/>
      <family val="3"/>
      <charset val="129"/>
    </font>
    <font>
      <b/>
      <sz val="8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7.5"/>
      <name val="돋움"/>
      <family val="3"/>
      <charset val="129"/>
    </font>
    <font>
      <b/>
      <sz val="7"/>
      <name val="돋움"/>
      <family val="3"/>
      <charset val="129"/>
    </font>
    <font>
      <b/>
      <sz val="8"/>
      <color indexed="8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9"/>
      <color theme="1"/>
      <name val="돋음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FF0000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>
      <alignment vertical="center"/>
    </xf>
    <xf numFmtId="0" fontId="2" fillId="0" borderId="0">
      <alignment vertical="center"/>
    </xf>
    <xf numFmtId="9" fontId="18" fillId="0" borderId="0"/>
    <xf numFmtId="41" fontId="18" fillId="0" borderId="0"/>
    <xf numFmtId="41" fontId="18" fillId="0" borderId="0"/>
    <xf numFmtId="0" fontId="3" fillId="0" borderId="0"/>
  </cellStyleXfs>
  <cellXfs count="605">
    <xf numFmtId="0" fontId="0" fillId="0" borderId="0" xfId="0"/>
    <xf numFmtId="0" fontId="8" fillId="7" borderId="1" xfId="0" applyFont="1" applyFill="1" applyBorder="1" applyAlignment="1">
      <alignment horizontal="center" vertical="center"/>
    </xf>
    <xf numFmtId="10" fontId="8" fillId="7" borderId="1" xfId="3" applyNumberFormat="1" applyFont="1" applyFill="1" applyBorder="1" applyAlignment="1">
      <alignment horizontal="center" vertical="center"/>
    </xf>
    <xf numFmtId="49" fontId="7" fillId="7" borderId="1" xfId="4" applyNumberFormat="1" applyFont="1" applyFill="1" applyBorder="1" applyAlignment="1">
      <alignment horizontal="center" vertical="center"/>
    </xf>
    <xf numFmtId="49" fontId="8" fillId="7" borderId="1" xfId="4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7" fillId="7" borderId="1" xfId="4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10" fontId="8" fillId="0" borderId="1" xfId="3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/>
    </xf>
    <xf numFmtId="49" fontId="7" fillId="0" borderId="1" xfId="4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/>
    <xf numFmtId="0" fontId="8" fillId="3" borderId="0" xfId="0" applyFont="1" applyFill="1"/>
    <xf numFmtId="0" fontId="1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horizontal="center"/>
    </xf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0" fontId="0" fillId="3" borderId="0" xfId="0" applyFill="1"/>
    <xf numFmtId="0" fontId="11" fillId="3" borderId="0" xfId="0" applyFont="1" applyFill="1" applyAlignment="1">
      <alignment wrapText="1"/>
    </xf>
    <xf numFmtId="0" fontId="15" fillId="0" borderId="0" xfId="0" applyFont="1"/>
    <xf numFmtId="0" fontId="1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2" fillId="3" borderId="0" xfId="0" applyFont="1" applyFill="1" applyAlignment="1">
      <alignment horizontal="center" wrapText="1"/>
    </xf>
    <xf numFmtId="0" fontId="18" fillId="7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19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wrapText="1"/>
    </xf>
    <xf numFmtId="0" fontId="24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49" fontId="24" fillId="7" borderId="1" xfId="4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wrapText="1"/>
    </xf>
    <xf numFmtId="10" fontId="24" fillId="7" borderId="1" xfId="3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shrinkToFit="1"/>
    </xf>
    <xf numFmtId="0" fontId="22" fillId="4" borderId="1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28" fillId="4" borderId="1" xfId="0" applyFont="1" applyFill="1" applyBorder="1" applyAlignment="1">
      <alignment horizontal="center" vertical="center" wrapText="1"/>
    </xf>
    <xf numFmtId="49" fontId="25" fillId="0" borderId="1" xfId="4" applyNumberFormat="1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0" fontId="24" fillId="0" borderId="1" xfId="3" applyNumberFormat="1" applyFont="1" applyBorder="1" applyAlignment="1">
      <alignment horizontal="center" vertical="center"/>
    </xf>
    <xf numFmtId="0" fontId="24" fillId="0" borderId="1" xfId="3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49" fontId="26" fillId="0" borderId="1" xfId="4" applyNumberFormat="1" applyFont="1" applyBorder="1" applyAlignment="1">
      <alignment horizontal="center" vertical="center" wrapText="1"/>
    </xf>
    <xf numFmtId="0" fontId="24" fillId="0" borderId="1" xfId="6" applyFont="1" applyBorder="1" applyAlignment="1">
      <alignment horizontal="center" vertical="center"/>
    </xf>
    <xf numFmtId="49" fontId="24" fillId="0" borderId="1" xfId="4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33" fillId="0" borderId="1" xfId="3" applyNumberFormat="1" applyFont="1" applyBorder="1" applyAlignment="1">
      <alignment horizontal="center" vertical="center"/>
    </xf>
    <xf numFmtId="10" fontId="32" fillId="0" borderId="1" xfId="3" applyNumberFormat="1" applyFont="1" applyBorder="1" applyAlignment="1">
      <alignment horizontal="center" vertical="center"/>
    </xf>
    <xf numFmtId="49" fontId="7" fillId="0" borderId="1" xfId="4" applyNumberFormat="1" applyFont="1" applyBorder="1" applyAlignment="1">
      <alignment horizontal="center" vertical="center" wrapText="1"/>
    </xf>
    <xf numFmtId="49" fontId="25" fillId="0" borderId="1" xfId="4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49" fontId="23" fillId="0" borderId="1" xfId="4" applyNumberFormat="1" applyFont="1" applyBorder="1" applyAlignment="1">
      <alignment horizontal="center" vertical="center" wrapText="1"/>
    </xf>
    <xf numFmtId="0" fontId="8" fillId="0" borderId="1" xfId="6" applyFont="1" applyBorder="1" applyAlignment="1">
      <alignment horizontal="center" vertical="center"/>
    </xf>
    <xf numFmtId="49" fontId="8" fillId="0" borderId="1" xfId="4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6" fillId="0" borderId="1" xfId="4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0" fontId="8" fillId="0" borderId="1" xfId="3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9" fillId="0" borderId="1" xfId="4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33" fillId="7" borderId="1" xfId="4" applyNumberFormat="1" applyFont="1" applyFill="1" applyBorder="1" applyAlignment="1">
      <alignment horizontal="center" vertical="center"/>
    </xf>
    <xf numFmtId="10" fontId="32" fillId="7" borderId="1" xfId="3" applyNumberFormat="1" applyFont="1" applyFill="1" applyBorder="1" applyAlignment="1">
      <alignment horizontal="center" vertical="center"/>
    </xf>
    <xf numFmtId="0" fontId="8" fillId="7" borderId="1" xfId="3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24" fillId="7" borderId="1" xfId="3" applyNumberFormat="1" applyFont="1" applyFill="1" applyBorder="1" applyAlignment="1">
      <alignment horizontal="center" vertical="center"/>
    </xf>
    <xf numFmtId="10" fontId="33" fillId="7" borderId="1" xfId="3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8" borderId="1" xfId="3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49" fontId="26" fillId="7" borderId="1" xfId="4" applyNumberFormat="1" applyFont="1" applyFill="1" applyBorder="1" applyAlignment="1">
      <alignment horizontal="center" vertical="center" wrapText="1"/>
    </xf>
    <xf numFmtId="3" fontId="8" fillId="7" borderId="1" xfId="4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35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10" fontId="8" fillId="7" borderId="1" xfId="3" applyNumberFormat="1" applyFont="1" applyFill="1" applyBorder="1" applyAlignment="1">
      <alignment horizontal="center"/>
    </xf>
    <xf numFmtId="0" fontId="24" fillId="7" borderId="1" xfId="6" applyFont="1" applyFill="1" applyBorder="1" applyAlignment="1">
      <alignment horizontal="center" vertical="center"/>
    </xf>
    <xf numFmtId="0" fontId="8" fillId="7" borderId="1" xfId="6" applyFont="1" applyFill="1" applyBorder="1" applyAlignment="1">
      <alignment horizontal="center" vertical="center"/>
    </xf>
    <xf numFmtId="14" fontId="8" fillId="7" borderId="1" xfId="3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49" fontId="2" fillId="7" borderId="1" xfId="2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10" fontId="32" fillId="9" borderId="1" xfId="3" applyNumberFormat="1" applyFont="1" applyFill="1" applyBorder="1" applyAlignment="1">
      <alignment horizontal="center" vertical="center"/>
    </xf>
    <xf numFmtId="10" fontId="24" fillId="9" borderId="1" xfId="3" applyNumberFormat="1" applyFont="1" applyFill="1" applyBorder="1" applyAlignment="1">
      <alignment horizontal="center" vertical="center"/>
    </xf>
    <xf numFmtId="10" fontId="33" fillId="9" borderId="1" xfId="3" applyNumberFormat="1" applyFont="1" applyFill="1" applyBorder="1" applyAlignment="1">
      <alignment horizontal="center" vertical="center"/>
    </xf>
    <xf numFmtId="0" fontId="8" fillId="9" borderId="1" xfId="3" applyNumberFormat="1" applyFont="1" applyFill="1" applyBorder="1" applyAlignment="1">
      <alignment horizontal="center" vertical="center"/>
    </xf>
    <xf numFmtId="49" fontId="7" fillId="9" borderId="1" xfId="4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0" fontId="8" fillId="9" borderId="1" xfId="3" applyNumberFormat="1" applyFont="1" applyFill="1" applyBorder="1" applyAlignment="1">
      <alignment horizontal="center" vertical="center"/>
    </xf>
    <xf numFmtId="49" fontId="26" fillId="0" borderId="1" xfId="4" applyNumberFormat="1" applyFont="1" applyBorder="1" applyAlignment="1">
      <alignment horizontal="center" vertical="center"/>
    </xf>
    <xf numFmtId="49" fontId="7" fillId="9" borderId="1" xfId="4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4" fontId="8" fillId="0" borderId="1" xfId="3" applyNumberFormat="1" applyFont="1" applyBorder="1" applyAlignment="1">
      <alignment horizontal="center" vertical="center"/>
    </xf>
    <xf numFmtId="49" fontId="8" fillId="9" borderId="1" xfId="4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49" fontId="8" fillId="9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9" borderId="1" xfId="3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33" fillId="9" borderId="1" xfId="4" applyNumberFormat="1" applyFont="1" applyFill="1" applyBorder="1" applyAlignment="1">
      <alignment horizontal="center" vertical="center"/>
    </xf>
    <xf numFmtId="49" fontId="34" fillId="9" borderId="1" xfId="0" applyNumberFormat="1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49" fontId="33" fillId="0" borderId="1" xfId="4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8" fillId="9" borderId="1" xfId="4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49" fontId="8" fillId="9" borderId="1" xfId="0" applyNumberFormat="1" applyFont="1" applyFill="1" applyBorder="1" applyAlignment="1">
      <alignment horizontal="center"/>
    </xf>
    <xf numFmtId="10" fontId="32" fillId="9" borderId="1" xfId="3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49" fontId="8" fillId="9" borderId="1" xfId="4" quotePrefix="1" applyNumberFormat="1" applyFont="1" applyFill="1" applyBorder="1" applyAlignment="1">
      <alignment horizontal="center" vertical="center"/>
    </xf>
    <xf numFmtId="49" fontId="8" fillId="0" borderId="1" xfId="4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10" fontId="38" fillId="10" borderId="1" xfId="3" applyNumberFormat="1" applyFont="1" applyFill="1" applyBorder="1" applyAlignment="1">
      <alignment horizontal="center" vertical="center"/>
    </xf>
    <xf numFmtId="10" fontId="8" fillId="10" borderId="1" xfId="3" applyNumberFormat="1" applyFont="1" applyFill="1" applyBorder="1" applyAlignment="1">
      <alignment horizontal="center" vertical="center"/>
    </xf>
    <xf numFmtId="0" fontId="8" fillId="10" borderId="1" xfId="3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/>
    </xf>
    <xf numFmtId="49" fontId="38" fillId="10" borderId="1" xfId="0" applyNumberFormat="1" applyFont="1" applyFill="1" applyBorder="1" applyAlignment="1">
      <alignment horizontal="center" vertical="center"/>
    </xf>
    <xf numFmtId="0" fontId="24" fillId="10" borderId="1" xfId="3" applyNumberFormat="1" applyFont="1" applyFill="1" applyBorder="1" applyAlignment="1">
      <alignment horizontal="center" vertical="center"/>
    </xf>
    <xf numFmtId="49" fontId="38" fillId="10" borderId="1" xfId="4" applyNumberFormat="1" applyFont="1" applyFill="1" applyBorder="1" applyAlignment="1">
      <alignment horizontal="center" vertical="center"/>
    </xf>
    <xf numFmtId="49" fontId="8" fillId="10" borderId="1" xfId="4" applyNumberFormat="1" applyFont="1" applyFill="1" applyBorder="1" applyAlignment="1">
      <alignment horizontal="center" vertical="center"/>
    </xf>
    <xf numFmtId="10" fontId="39" fillId="10" borderId="1" xfId="3" applyNumberFormat="1" applyFont="1" applyFill="1" applyBorder="1" applyAlignment="1">
      <alignment horizontal="center" vertical="center"/>
    </xf>
    <xf numFmtId="49" fontId="7" fillId="10" borderId="1" xfId="4" applyNumberFormat="1" applyFont="1" applyFill="1" applyBorder="1" applyAlignment="1">
      <alignment horizontal="center" vertical="center"/>
    </xf>
    <xf numFmtId="49" fontId="7" fillId="10" borderId="1" xfId="4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10" fontId="40" fillId="11" borderId="1" xfId="3" applyNumberFormat="1" applyFont="1" applyFill="1" applyBorder="1" applyAlignment="1">
      <alignment horizontal="center" vertical="center"/>
    </xf>
    <xf numFmtId="10" fontId="8" fillId="11" borderId="1" xfId="3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49" fontId="40" fillId="11" borderId="1" xfId="4" applyNumberFormat="1" applyFont="1" applyFill="1" applyBorder="1" applyAlignment="1">
      <alignment horizontal="center" vertical="center"/>
    </xf>
    <xf numFmtId="10" fontId="41" fillId="11" borderId="1" xfId="3" applyNumberFormat="1" applyFont="1" applyFill="1" applyBorder="1" applyAlignment="1">
      <alignment horizontal="center" vertical="center"/>
    </xf>
    <xf numFmtId="0" fontId="8" fillId="11" borderId="1" xfId="3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49" fontId="40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0" fontId="32" fillId="8" borderId="1" xfId="3" applyNumberFormat="1" applyFont="1" applyFill="1" applyBorder="1" applyAlignment="1">
      <alignment horizontal="center" vertical="center"/>
    </xf>
    <xf numFmtId="49" fontId="7" fillId="13" borderId="1" xfId="4" applyNumberFormat="1" applyFont="1" applyFill="1" applyBorder="1" applyAlignment="1">
      <alignment horizontal="center" vertical="center" wrapText="1"/>
    </xf>
    <xf numFmtId="49" fontId="7" fillId="12" borderId="1" xfId="4" applyNumberFormat="1" applyFont="1" applyFill="1" applyBorder="1" applyAlignment="1">
      <alignment horizontal="center" vertical="center" wrapText="1"/>
    </xf>
    <xf numFmtId="49" fontId="25" fillId="12" borderId="1" xfId="4" applyNumberFormat="1" applyFont="1" applyFill="1" applyBorder="1" applyAlignment="1">
      <alignment horizontal="center" vertical="center" wrapText="1"/>
    </xf>
    <xf numFmtId="49" fontId="7" fillId="12" borderId="1" xfId="5" applyNumberFormat="1" applyFont="1" applyFill="1" applyBorder="1" applyAlignment="1">
      <alignment horizontal="center" vertical="center" wrapText="1"/>
    </xf>
    <xf numFmtId="49" fontId="23" fillId="12" borderId="1" xfId="4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49" fontId="37" fillId="13" borderId="1" xfId="1" applyNumberFormat="1" applyFont="1" applyFill="1" applyBorder="1" applyAlignment="1">
      <alignment horizontal="center" vertical="center" wrapText="1"/>
    </xf>
    <xf numFmtId="49" fontId="37" fillId="12" borderId="1" xfId="1" applyNumberFormat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0" fontId="36" fillId="12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0" fontId="7" fillId="12" borderId="1" xfId="3" applyNumberFormat="1" applyFont="1" applyFill="1" applyBorder="1" applyAlignment="1">
      <alignment horizontal="center" vertical="center" wrapText="1"/>
    </xf>
    <xf numFmtId="49" fontId="42" fillId="13" borderId="1" xfId="4" applyNumberFormat="1" applyFont="1" applyFill="1" applyBorder="1" applyAlignment="1">
      <alignment horizontal="center" vertical="center"/>
    </xf>
    <xf numFmtId="10" fontId="43" fillId="13" borderId="1" xfId="3" applyNumberFormat="1" applyFont="1" applyFill="1" applyBorder="1" applyAlignment="1">
      <alignment horizontal="center" vertical="center"/>
    </xf>
    <xf numFmtId="10" fontId="42" fillId="13" borderId="1" xfId="3" applyNumberFormat="1" applyFont="1" applyFill="1" applyBorder="1" applyAlignment="1">
      <alignment horizontal="center" vertical="center"/>
    </xf>
    <xf numFmtId="10" fontId="8" fillId="13" borderId="1" xfId="3" applyNumberFormat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42" fillId="13" borderId="1" xfId="0" applyFont="1" applyFill="1" applyBorder="1" applyAlignment="1">
      <alignment horizontal="center" vertical="center"/>
    </xf>
    <xf numFmtId="49" fontId="8" fillId="13" borderId="1" xfId="4" applyNumberFormat="1" applyFont="1" applyFill="1" applyBorder="1" applyAlignment="1">
      <alignment horizontal="center" vertical="center"/>
    </xf>
    <xf numFmtId="49" fontId="7" fillId="13" borderId="1" xfId="4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0" fontId="24" fillId="13" borderId="1" xfId="3" applyNumberFormat="1" applyFont="1" applyFill="1" applyBorder="1" applyAlignment="1">
      <alignment horizontal="center" vertical="center"/>
    </xf>
    <xf numFmtId="0" fontId="8" fillId="13" borderId="1" xfId="3" applyNumberFormat="1" applyFont="1" applyFill="1" applyBorder="1" applyAlignment="1">
      <alignment horizontal="center" vertical="center"/>
    </xf>
    <xf numFmtId="10" fontId="8" fillId="8" borderId="1" xfId="3" applyNumberFormat="1" applyFont="1" applyFill="1" applyBorder="1" applyAlignment="1">
      <alignment horizontal="center" vertical="center"/>
    </xf>
    <xf numFmtId="49" fontId="44" fillId="14" borderId="1" xfId="4" applyNumberFormat="1" applyFont="1" applyFill="1" applyBorder="1" applyAlignment="1">
      <alignment horizontal="center" vertical="center"/>
    </xf>
    <xf numFmtId="10" fontId="44" fillId="14" borderId="1" xfId="3" applyNumberFormat="1" applyFont="1" applyFill="1" applyBorder="1" applyAlignment="1">
      <alignment horizontal="center" vertical="center"/>
    </xf>
    <xf numFmtId="0" fontId="8" fillId="14" borderId="1" xfId="3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44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/>
    </xf>
    <xf numFmtId="10" fontId="45" fillId="14" borderId="1" xfId="3" applyNumberFormat="1" applyFont="1" applyFill="1" applyBorder="1" applyAlignment="1">
      <alignment horizontal="center" vertical="center"/>
    </xf>
    <xf numFmtId="10" fontId="8" fillId="14" borderId="1" xfId="3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46" fillId="15" borderId="1" xfId="0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/>
    </xf>
    <xf numFmtId="10" fontId="47" fillId="15" borderId="1" xfId="3" applyNumberFormat="1" applyFont="1" applyFill="1" applyBorder="1" applyAlignment="1">
      <alignment horizontal="center" vertical="center"/>
    </xf>
    <xf numFmtId="0" fontId="24" fillId="15" borderId="1" xfId="3" applyNumberFormat="1" applyFont="1" applyFill="1" applyBorder="1" applyAlignment="1">
      <alignment horizontal="center" vertical="center"/>
    </xf>
    <xf numFmtId="49" fontId="7" fillId="15" borderId="1" xfId="4" applyNumberFormat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0" fontId="48" fillId="16" borderId="1" xfId="0" applyFont="1" applyFill="1" applyBorder="1" applyAlignment="1">
      <alignment horizontal="center" vertical="center"/>
    </xf>
    <xf numFmtId="10" fontId="48" fillId="16" borderId="1" xfId="3" applyNumberFormat="1" applyFont="1" applyFill="1" applyBorder="1" applyAlignment="1">
      <alignment horizontal="center" vertical="center"/>
    </xf>
    <xf numFmtId="0" fontId="8" fillId="16" borderId="1" xfId="3" applyNumberFormat="1" applyFont="1" applyFill="1" applyBorder="1" applyAlignment="1">
      <alignment horizontal="center" vertical="center"/>
    </xf>
    <xf numFmtId="49" fontId="7" fillId="16" borderId="1" xfId="5" applyNumberFormat="1" applyFont="1" applyFill="1" applyBorder="1" applyAlignment="1">
      <alignment horizontal="center" vertical="center" wrapText="1"/>
    </xf>
    <xf numFmtId="49" fontId="49" fillId="17" borderId="1" xfId="4" applyNumberFormat="1" applyFont="1" applyFill="1" applyBorder="1" applyAlignment="1">
      <alignment horizontal="center" vertical="center"/>
    </xf>
    <xf numFmtId="10" fontId="49" fillId="17" borderId="1" xfId="3" applyNumberFormat="1" applyFont="1" applyFill="1" applyBorder="1" applyAlignment="1">
      <alignment horizontal="center" vertical="center"/>
    </xf>
    <xf numFmtId="10" fontId="24" fillId="17" borderId="1" xfId="3" applyNumberFormat="1" applyFont="1" applyFill="1" applyBorder="1" applyAlignment="1">
      <alignment horizontal="center" vertical="center"/>
    </xf>
    <xf numFmtId="49" fontId="7" fillId="17" borderId="1" xfId="4" applyNumberFormat="1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/>
    </xf>
    <xf numFmtId="0" fontId="49" fillId="17" borderId="1" xfId="0" applyFont="1" applyFill="1" applyBorder="1" applyAlignment="1">
      <alignment horizontal="center" vertical="center"/>
    </xf>
    <xf numFmtId="10" fontId="40" fillId="17" borderId="1" xfId="3" applyNumberFormat="1" applyFont="1" applyFill="1" applyBorder="1" applyAlignment="1">
      <alignment horizontal="center" vertical="center"/>
    </xf>
    <xf numFmtId="10" fontId="8" fillId="17" borderId="1" xfId="3" applyNumberFormat="1" applyFont="1" applyFill="1" applyBorder="1" applyAlignment="1">
      <alignment horizontal="center" vertical="center"/>
    </xf>
    <xf numFmtId="0" fontId="7" fillId="17" borderId="1" xfId="6" applyFont="1" applyFill="1" applyBorder="1" applyAlignment="1">
      <alignment horizontal="center" vertical="center"/>
    </xf>
    <xf numFmtId="10" fontId="50" fillId="17" borderId="1" xfId="3" applyNumberFormat="1" applyFont="1" applyFill="1" applyBorder="1" applyAlignment="1">
      <alignment horizontal="center" vertical="center"/>
    </xf>
    <xf numFmtId="0" fontId="8" fillId="17" borderId="1" xfId="3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 wrapText="1"/>
    </xf>
    <xf numFmtId="49" fontId="51" fillId="18" borderId="1" xfId="4" applyNumberFormat="1" applyFont="1" applyFill="1" applyBorder="1" applyAlignment="1">
      <alignment horizontal="center" vertical="center"/>
    </xf>
    <xf numFmtId="49" fontId="8" fillId="18" borderId="1" xfId="4" applyNumberFormat="1" applyFont="1" applyFill="1" applyBorder="1" applyAlignment="1">
      <alignment horizontal="center" vertical="center"/>
    </xf>
    <xf numFmtId="10" fontId="32" fillId="18" borderId="1" xfId="3" applyNumberFormat="1" applyFont="1" applyFill="1" applyBorder="1" applyAlignment="1">
      <alignment horizontal="center" vertical="center"/>
    </xf>
    <xf numFmtId="0" fontId="8" fillId="18" borderId="1" xfId="3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51" fillId="18" borderId="1" xfId="0" applyFont="1" applyFill="1" applyBorder="1" applyAlignment="1">
      <alignment horizontal="center" vertical="center"/>
    </xf>
    <xf numFmtId="10" fontId="52" fillId="18" borderId="1" xfId="3" applyNumberFormat="1" applyFont="1" applyFill="1" applyBorder="1" applyAlignment="1">
      <alignment horizontal="center" vertical="center"/>
    </xf>
    <xf numFmtId="10" fontId="51" fillId="18" borderId="1" xfId="3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10" fontId="44" fillId="18" borderId="1" xfId="3" applyNumberFormat="1" applyFont="1" applyFill="1" applyBorder="1" applyAlignment="1">
      <alignment horizontal="center" vertical="center"/>
    </xf>
    <xf numFmtId="49" fontId="7" fillId="18" borderId="1" xfId="4" applyNumberFormat="1" applyFont="1" applyFill="1" applyBorder="1" applyAlignment="1">
      <alignment horizontal="center" vertical="center"/>
    </xf>
    <xf numFmtId="49" fontId="8" fillId="18" borderId="1" xfId="3" applyNumberFormat="1" applyFont="1" applyFill="1" applyBorder="1" applyAlignment="1">
      <alignment horizontal="center" vertical="center"/>
    </xf>
    <xf numFmtId="49" fontId="7" fillId="18" borderId="1" xfId="0" applyNumberFormat="1" applyFont="1" applyFill="1" applyBorder="1" applyAlignment="1">
      <alignment horizontal="center" vertical="center" wrapText="1"/>
    </xf>
    <xf numFmtId="49" fontId="9" fillId="18" borderId="1" xfId="0" applyNumberFormat="1" applyFont="1" applyFill="1" applyBorder="1" applyAlignment="1">
      <alignment horizontal="center" vertical="center"/>
    </xf>
    <xf numFmtId="10" fontId="8" fillId="18" borderId="1" xfId="3" applyNumberFormat="1" applyFont="1" applyFill="1" applyBorder="1" applyAlignment="1">
      <alignment horizontal="center" vertical="center"/>
    </xf>
    <xf numFmtId="49" fontId="7" fillId="18" borderId="1" xfId="4" applyNumberFormat="1" applyFont="1" applyFill="1" applyBorder="1" applyAlignment="1">
      <alignment horizontal="center" vertical="center" wrapText="1"/>
    </xf>
    <xf numFmtId="49" fontId="51" fillId="18" borderId="1" xfId="0" applyNumberFormat="1" applyFont="1" applyFill="1" applyBorder="1" applyAlignment="1">
      <alignment horizontal="center" vertical="center"/>
    </xf>
    <xf numFmtId="49" fontId="53" fillId="19" borderId="1" xfId="4" applyNumberFormat="1" applyFont="1" applyFill="1" applyBorder="1" applyAlignment="1">
      <alignment horizontal="center" vertical="center"/>
    </xf>
    <xf numFmtId="10" fontId="53" fillId="19" borderId="1" xfId="3" applyNumberFormat="1" applyFont="1" applyFill="1" applyBorder="1" applyAlignment="1">
      <alignment horizontal="center" vertical="center"/>
    </xf>
    <xf numFmtId="0" fontId="8" fillId="19" borderId="1" xfId="3" applyNumberFormat="1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/>
    </xf>
    <xf numFmtId="49" fontId="53" fillId="19" borderId="1" xfId="0" applyNumberFormat="1" applyFont="1" applyFill="1" applyBorder="1" applyAlignment="1">
      <alignment horizontal="center" vertical="center"/>
    </xf>
    <xf numFmtId="10" fontId="8" fillId="19" borderId="1" xfId="3" applyNumberFormat="1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 wrapText="1"/>
    </xf>
    <xf numFmtId="0" fontId="53" fillId="19" borderId="1" xfId="0" applyFont="1" applyFill="1" applyBorder="1" applyAlignment="1">
      <alignment horizontal="center" vertical="center"/>
    </xf>
    <xf numFmtId="10" fontId="54" fillId="19" borderId="1" xfId="3" applyNumberFormat="1" applyFont="1" applyFill="1" applyBorder="1" applyAlignment="1">
      <alignment horizontal="center" vertical="center"/>
    </xf>
    <xf numFmtId="14" fontId="8" fillId="19" borderId="1" xfId="3" applyNumberFormat="1" applyFont="1" applyFill="1" applyBorder="1" applyAlignment="1">
      <alignment horizontal="center" vertical="center"/>
    </xf>
    <xf numFmtId="49" fontId="7" fillId="19" borderId="1" xfId="4" applyNumberFormat="1" applyFont="1" applyFill="1" applyBorder="1" applyAlignment="1">
      <alignment horizontal="center" vertical="center" wrapText="1"/>
    </xf>
    <xf numFmtId="49" fontId="7" fillId="19" borderId="1" xfId="4" applyNumberFormat="1" applyFont="1" applyFill="1" applyBorder="1" applyAlignment="1">
      <alignment horizontal="center" vertical="center"/>
    </xf>
    <xf numFmtId="10" fontId="49" fillId="19" borderId="1" xfId="3" applyNumberFormat="1" applyFont="1" applyFill="1" applyBorder="1" applyAlignment="1">
      <alignment horizontal="center" vertical="center"/>
    </xf>
    <xf numFmtId="0" fontId="53" fillId="19" borderId="1" xfId="6" applyFont="1" applyFill="1" applyBorder="1" applyAlignment="1">
      <alignment horizontal="center" vertical="center"/>
    </xf>
    <xf numFmtId="0" fontId="8" fillId="19" borderId="1" xfId="6" applyFont="1" applyFill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center"/>
    </xf>
    <xf numFmtId="49" fontId="7" fillId="19" borderId="1" xfId="0" applyNumberFormat="1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horizontal="center" vertical="center"/>
    </xf>
    <xf numFmtId="0" fontId="55" fillId="20" borderId="1" xfId="0" applyFont="1" applyFill="1" applyBorder="1" applyAlignment="1">
      <alignment horizontal="center" vertical="center"/>
    </xf>
    <xf numFmtId="0" fontId="24" fillId="20" borderId="1" xfId="0" applyFont="1" applyFill="1" applyBorder="1" applyAlignment="1">
      <alignment horizontal="center" vertical="center"/>
    </xf>
    <xf numFmtId="10" fontId="56" fillId="20" borderId="1" xfId="3" applyNumberFormat="1" applyFont="1" applyFill="1" applyBorder="1" applyAlignment="1">
      <alignment horizontal="center" vertical="center"/>
    </xf>
    <xf numFmtId="0" fontId="8" fillId="20" borderId="1" xfId="3" applyNumberFormat="1" applyFont="1" applyFill="1" applyBorder="1" applyAlignment="1">
      <alignment horizontal="center" vertical="center"/>
    </xf>
    <xf numFmtId="49" fontId="7" fillId="20" borderId="1" xfId="4" applyNumberFormat="1" applyFont="1" applyFill="1" applyBorder="1" applyAlignment="1">
      <alignment horizontal="center" vertical="center" wrapText="1"/>
    </xf>
    <xf numFmtId="49" fontId="7" fillId="20" borderId="1" xfId="0" applyNumberFormat="1" applyFont="1" applyFill="1" applyBorder="1" applyAlignment="1">
      <alignment horizontal="center" vertical="center" wrapText="1"/>
    </xf>
    <xf numFmtId="49" fontId="55" fillId="20" borderId="1" xfId="4" applyNumberFormat="1" applyFont="1" applyFill="1" applyBorder="1" applyAlignment="1">
      <alignment horizontal="center" vertical="center"/>
    </xf>
    <xf numFmtId="10" fontId="55" fillId="20" borderId="1" xfId="3" applyNumberFormat="1" applyFont="1" applyFill="1" applyBorder="1" applyAlignment="1">
      <alignment horizontal="center" vertical="center"/>
    </xf>
    <xf numFmtId="10" fontId="8" fillId="20" borderId="1" xfId="3" applyNumberFormat="1" applyFont="1" applyFill="1" applyBorder="1" applyAlignment="1">
      <alignment horizontal="center" vertical="center"/>
    </xf>
    <xf numFmtId="49" fontId="8" fillId="20" borderId="1" xfId="4" applyNumberFormat="1" applyFont="1" applyFill="1" applyBorder="1" applyAlignment="1">
      <alignment horizontal="center" vertical="center"/>
    </xf>
    <xf numFmtId="49" fontId="7" fillId="20" borderId="1" xfId="4" applyNumberFormat="1" applyFont="1" applyFill="1" applyBorder="1" applyAlignment="1">
      <alignment horizontal="center" vertical="center"/>
    </xf>
    <xf numFmtId="49" fontId="57" fillId="21" borderId="1" xfId="4" applyNumberFormat="1" applyFont="1" applyFill="1" applyBorder="1" applyAlignment="1">
      <alignment horizontal="center" vertical="center"/>
    </xf>
    <xf numFmtId="10" fontId="57" fillId="21" borderId="1" xfId="3" applyNumberFormat="1" applyFont="1" applyFill="1" applyBorder="1" applyAlignment="1">
      <alignment horizontal="center" vertical="center"/>
    </xf>
    <xf numFmtId="0" fontId="8" fillId="21" borderId="1" xfId="3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/>
    </xf>
    <xf numFmtId="0" fontId="57" fillId="21" borderId="1" xfId="0" applyFont="1" applyFill="1" applyBorder="1" applyAlignment="1">
      <alignment horizontal="center" vertical="center"/>
    </xf>
    <xf numFmtId="10" fontId="58" fillId="21" borderId="1" xfId="3" applyNumberFormat="1" applyFont="1" applyFill="1" applyBorder="1" applyAlignment="1">
      <alignment horizontal="center" vertical="center"/>
    </xf>
    <xf numFmtId="10" fontId="8" fillId="21" borderId="1" xfId="3" applyNumberFormat="1" applyFont="1" applyFill="1" applyBorder="1" applyAlignment="1">
      <alignment horizontal="center" vertical="center"/>
    </xf>
    <xf numFmtId="0" fontId="7" fillId="21" borderId="1" xfId="6" applyFont="1" applyFill="1" applyBorder="1" applyAlignment="1">
      <alignment horizontal="center" vertical="center"/>
    </xf>
    <xf numFmtId="49" fontId="7" fillId="21" borderId="1" xfId="4" applyNumberFormat="1" applyFont="1" applyFill="1" applyBorder="1" applyAlignment="1">
      <alignment horizontal="center" vertical="center"/>
    </xf>
    <xf numFmtId="10" fontId="41" fillId="21" borderId="1" xfId="3" applyNumberFormat="1" applyFont="1" applyFill="1" applyBorder="1" applyAlignment="1">
      <alignment horizontal="center" vertical="center"/>
    </xf>
    <xf numFmtId="10" fontId="40" fillId="21" borderId="1" xfId="3" applyNumberFormat="1" applyFont="1" applyFill="1" applyBorder="1" applyAlignment="1">
      <alignment horizontal="center" vertical="center"/>
    </xf>
    <xf numFmtId="49" fontId="7" fillId="21" borderId="1" xfId="0" applyNumberFormat="1" applyFont="1" applyFill="1" applyBorder="1" applyAlignment="1">
      <alignment horizontal="center" vertical="center" wrapText="1"/>
    </xf>
    <xf numFmtId="49" fontId="7" fillId="21" borderId="1" xfId="4" applyNumberFormat="1" applyFont="1" applyFill="1" applyBorder="1" applyAlignment="1">
      <alignment horizontal="center" vertical="center" wrapText="1"/>
    </xf>
    <xf numFmtId="49" fontId="7" fillId="22" borderId="1" xfId="4" applyNumberFormat="1" applyFont="1" applyFill="1" applyBorder="1" applyAlignment="1">
      <alignment horizontal="center" vertical="center" wrapText="1"/>
    </xf>
    <xf numFmtId="49" fontId="59" fillId="22" borderId="1" xfId="4" applyNumberFormat="1" applyFont="1" applyFill="1" applyBorder="1" applyAlignment="1">
      <alignment horizontal="center" vertical="center"/>
    </xf>
    <xf numFmtId="10" fontId="59" fillId="22" borderId="1" xfId="3" applyNumberFormat="1" applyFont="1" applyFill="1" applyBorder="1" applyAlignment="1">
      <alignment horizontal="center" vertical="center"/>
    </xf>
    <xf numFmtId="0" fontId="8" fillId="22" borderId="1" xfId="3" applyNumberFormat="1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 wrapText="1"/>
    </xf>
    <xf numFmtId="0" fontId="33" fillId="22" borderId="1" xfId="3" applyNumberFormat="1" applyFont="1" applyFill="1" applyBorder="1" applyAlignment="1">
      <alignment horizontal="center" vertical="center"/>
    </xf>
    <xf numFmtId="0" fontId="34" fillId="22" borderId="1" xfId="0" applyFont="1" applyFill="1" applyBorder="1" applyAlignment="1">
      <alignment horizontal="center" vertical="center" wrapText="1"/>
    </xf>
    <xf numFmtId="49" fontId="34" fillId="22" borderId="1" xfId="0" applyNumberFormat="1" applyFont="1" applyFill="1" applyBorder="1" applyAlignment="1">
      <alignment horizontal="center" vertical="center" wrapText="1"/>
    </xf>
    <xf numFmtId="0" fontId="33" fillId="22" borderId="1" xfId="0" applyFont="1" applyFill="1" applyBorder="1" applyAlignment="1">
      <alignment horizontal="center" vertical="center" wrapText="1"/>
    </xf>
    <xf numFmtId="0" fontId="8" fillId="22" borderId="1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horizontal="center" vertical="center"/>
    </xf>
    <xf numFmtId="10" fontId="60" fillId="22" borderId="1" xfId="3" applyNumberFormat="1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wrapText="1"/>
    </xf>
    <xf numFmtId="10" fontId="8" fillId="22" borderId="1" xfId="3" applyNumberFormat="1" applyFont="1" applyFill="1" applyBorder="1" applyAlignment="1">
      <alignment horizontal="center" vertical="center"/>
    </xf>
    <xf numFmtId="49" fontId="7" fillId="22" borderId="1" xfId="0" applyNumberFormat="1" applyFont="1" applyFill="1" applyBorder="1" applyAlignment="1">
      <alignment horizontal="center" vertical="center" wrapText="1"/>
    </xf>
    <xf numFmtId="49" fontId="61" fillId="23" borderId="1" xfId="4" applyNumberFormat="1" applyFont="1" applyFill="1" applyBorder="1" applyAlignment="1">
      <alignment horizontal="center" vertical="center"/>
    </xf>
    <xf numFmtId="10" fontId="61" fillId="23" borderId="1" xfId="3" applyNumberFormat="1" applyFont="1" applyFill="1" applyBorder="1" applyAlignment="1">
      <alignment horizontal="center" vertical="center"/>
    </xf>
    <xf numFmtId="10" fontId="62" fillId="23" borderId="1" xfId="3" applyNumberFormat="1" applyFont="1" applyFill="1" applyBorder="1" applyAlignment="1">
      <alignment horizontal="center" vertical="center"/>
    </xf>
    <xf numFmtId="0" fontId="8" fillId="23" borderId="1" xfId="3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61" fillId="23" borderId="1" xfId="0" applyFont="1" applyFill="1" applyBorder="1" applyAlignment="1">
      <alignment horizontal="center" vertical="center"/>
    </xf>
    <xf numFmtId="0" fontId="8" fillId="23" borderId="1" xfId="3" applyNumberFormat="1" applyFont="1" applyFill="1" applyBorder="1" applyAlignment="1">
      <alignment horizontal="center" vertical="center" wrapText="1"/>
    </xf>
    <xf numFmtId="10" fontId="8" fillId="23" borderId="1" xfId="3" applyNumberFormat="1" applyFont="1" applyFill="1" applyBorder="1" applyAlignment="1">
      <alignment horizontal="center" vertical="center" wrapText="1"/>
    </xf>
    <xf numFmtId="0" fontId="8" fillId="23" borderId="1" xfId="0" applyFont="1" applyFill="1" applyBorder="1" applyAlignment="1">
      <alignment horizontal="center" vertical="center" wrapText="1"/>
    </xf>
    <xf numFmtId="0" fontId="24" fillId="23" borderId="1" xfId="0" applyFont="1" applyFill="1" applyBorder="1" applyAlignment="1">
      <alignment horizontal="center" vertical="center"/>
    </xf>
    <xf numFmtId="0" fontId="24" fillId="23" borderId="1" xfId="3" applyNumberFormat="1" applyFont="1" applyFill="1" applyBorder="1" applyAlignment="1">
      <alignment horizontal="center" vertical="center"/>
    </xf>
    <xf numFmtId="49" fontId="7" fillId="23" borderId="1" xfId="4" applyNumberFormat="1" applyFont="1" applyFill="1" applyBorder="1" applyAlignment="1">
      <alignment horizontal="center" vertical="center" wrapText="1"/>
    </xf>
    <xf numFmtId="10" fontId="8" fillId="23" borderId="1" xfId="3" applyNumberFormat="1" applyFont="1" applyFill="1" applyBorder="1" applyAlignment="1">
      <alignment horizontal="center" vertical="center"/>
    </xf>
    <xf numFmtId="10" fontId="44" fillId="23" borderId="1" xfId="3" applyNumberFormat="1" applyFont="1" applyFill="1" applyBorder="1" applyAlignment="1">
      <alignment horizontal="center" vertical="center"/>
    </xf>
    <xf numFmtId="10" fontId="24" fillId="23" borderId="1" xfId="3" applyNumberFormat="1" applyFont="1" applyFill="1" applyBorder="1" applyAlignment="1">
      <alignment horizontal="center" vertical="center"/>
    </xf>
    <xf numFmtId="49" fontId="8" fillId="23" borderId="1" xfId="4" applyNumberFormat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/>
    </xf>
    <xf numFmtId="0" fontId="63" fillId="24" borderId="1" xfId="0" applyFont="1" applyFill="1" applyBorder="1" applyAlignment="1">
      <alignment horizontal="center" vertical="center"/>
    </xf>
    <xf numFmtId="10" fontId="64" fillId="24" borderId="1" xfId="3" applyNumberFormat="1" applyFont="1" applyFill="1" applyBorder="1" applyAlignment="1">
      <alignment horizontal="center" vertical="center"/>
    </xf>
    <xf numFmtId="0" fontId="63" fillId="24" borderId="1" xfId="3" applyNumberFormat="1" applyFont="1" applyFill="1" applyBorder="1" applyAlignment="1">
      <alignment horizontal="center" vertical="center"/>
    </xf>
    <xf numFmtId="49" fontId="8" fillId="24" borderId="1" xfId="4" applyNumberFormat="1" applyFont="1" applyFill="1" applyBorder="1" applyAlignment="1">
      <alignment horizontal="center" vertical="center"/>
    </xf>
    <xf numFmtId="49" fontId="7" fillId="24" borderId="1" xfId="4" applyNumberFormat="1" applyFont="1" applyFill="1" applyBorder="1" applyAlignment="1">
      <alignment horizontal="center" vertical="center" wrapText="1"/>
    </xf>
    <xf numFmtId="0" fontId="8" fillId="25" borderId="1" xfId="0" applyFont="1" applyFill="1" applyBorder="1" applyAlignment="1">
      <alignment horizontal="center" vertical="center"/>
    </xf>
    <xf numFmtId="0" fontId="65" fillId="25" borderId="1" xfId="0" applyFont="1" applyFill="1" applyBorder="1" applyAlignment="1">
      <alignment horizontal="center" vertical="center"/>
    </xf>
    <xf numFmtId="0" fontId="24" fillId="25" borderId="1" xfId="0" applyFont="1" applyFill="1" applyBorder="1" applyAlignment="1">
      <alignment horizontal="center" vertical="center"/>
    </xf>
    <xf numFmtId="10" fontId="66" fillId="25" borderId="1" xfId="3" applyNumberFormat="1" applyFont="1" applyFill="1" applyBorder="1" applyAlignment="1">
      <alignment horizontal="center" vertical="center"/>
    </xf>
    <xf numFmtId="0" fontId="8" fillId="25" borderId="1" xfId="3" applyNumberFormat="1" applyFont="1" applyFill="1" applyBorder="1" applyAlignment="1">
      <alignment horizontal="center" vertical="center"/>
    </xf>
    <xf numFmtId="49" fontId="7" fillId="25" borderId="1" xfId="4" applyNumberFormat="1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horizontal="center" vertical="center"/>
    </xf>
    <xf numFmtId="0" fontId="67" fillId="26" borderId="1" xfId="0" applyFont="1" applyFill="1" applyBorder="1" applyAlignment="1">
      <alignment horizontal="center" vertical="center"/>
    </xf>
    <xf numFmtId="10" fontId="68" fillId="26" borderId="1" xfId="3" applyNumberFormat="1" applyFont="1" applyFill="1" applyBorder="1" applyAlignment="1">
      <alignment horizontal="center" vertical="center"/>
    </xf>
    <xf numFmtId="10" fontId="8" fillId="26" borderId="1" xfId="3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0" fontId="8" fillId="12" borderId="1" xfId="3" applyNumberFormat="1" applyFont="1" applyFill="1" applyBorder="1" applyAlignment="1">
      <alignment horizontal="center" vertical="center"/>
    </xf>
    <xf numFmtId="0" fontId="51" fillId="7" borderId="1" xfId="0" applyFont="1" applyFill="1" applyBorder="1" applyAlignment="1">
      <alignment horizontal="center" vertical="center"/>
    </xf>
    <xf numFmtId="10" fontId="8" fillId="7" borderId="1" xfId="4" applyNumberFormat="1" applyFont="1" applyFill="1" applyBorder="1" applyAlignment="1">
      <alignment horizontal="center" vertical="center"/>
    </xf>
    <xf numFmtId="10" fontId="44" fillId="7" borderId="1" xfId="3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 wrapText="1"/>
    </xf>
    <xf numFmtId="49" fontId="6" fillId="12" borderId="1" xfId="4" applyNumberFormat="1" applyFont="1" applyFill="1" applyBorder="1" applyAlignment="1">
      <alignment horizontal="center" vertical="center" wrapText="1"/>
    </xf>
    <xf numFmtId="0" fontId="55" fillId="7" borderId="1" xfId="0" applyFont="1" applyFill="1" applyBorder="1" applyAlignment="1">
      <alignment horizontal="center" vertical="center"/>
    </xf>
    <xf numFmtId="0" fontId="63" fillId="7" borderId="1" xfId="0" applyFont="1" applyFill="1" applyBorder="1" applyAlignment="1">
      <alignment horizontal="center" vertical="center"/>
    </xf>
    <xf numFmtId="10" fontId="55" fillId="7" borderId="1" xfId="3" applyNumberFormat="1" applyFont="1" applyFill="1" applyBorder="1" applyAlignment="1">
      <alignment horizontal="center" vertical="center"/>
    </xf>
    <xf numFmtId="10" fontId="64" fillId="7" borderId="1" xfId="3" applyNumberFormat="1" applyFont="1" applyFill="1" applyBorder="1" applyAlignment="1">
      <alignment horizontal="center" vertical="center"/>
    </xf>
    <xf numFmtId="0" fontId="63" fillId="7" borderId="1" xfId="3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8" fillId="27" borderId="1" xfId="0" applyFont="1" applyFill="1" applyBorder="1" applyAlignment="1">
      <alignment horizontal="center" vertical="center"/>
    </xf>
    <xf numFmtId="0" fontId="69" fillId="27" borderId="0" xfId="0" applyFont="1" applyFill="1" applyAlignment="1">
      <alignment horizontal="center"/>
    </xf>
    <xf numFmtId="10" fontId="69" fillId="27" borderId="1" xfId="3" applyNumberFormat="1" applyFont="1" applyFill="1" applyBorder="1" applyAlignment="1">
      <alignment horizontal="center" vertical="center"/>
    </xf>
    <xf numFmtId="14" fontId="8" fillId="27" borderId="1" xfId="3" applyNumberFormat="1" applyFont="1" applyFill="1" applyBorder="1" applyAlignment="1">
      <alignment horizontal="center" vertical="center"/>
    </xf>
    <xf numFmtId="49" fontId="7" fillId="27" borderId="1" xfId="4" applyNumberFormat="1" applyFont="1" applyFill="1" applyBorder="1" applyAlignment="1">
      <alignment horizontal="center" vertical="center" wrapText="1"/>
    </xf>
    <xf numFmtId="0" fontId="69" fillId="27" borderId="1" xfId="0" applyFont="1" applyFill="1" applyBorder="1" applyAlignment="1">
      <alignment horizontal="center" vertical="center"/>
    </xf>
    <xf numFmtId="10" fontId="8" fillId="27" borderId="1" xfId="3" applyNumberFormat="1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/>
    </xf>
    <xf numFmtId="0" fontId="70" fillId="28" borderId="1" xfId="0" applyFont="1" applyFill="1" applyBorder="1" applyAlignment="1">
      <alignment horizontal="center" vertical="center"/>
    </xf>
    <xf numFmtId="10" fontId="70" fillId="28" borderId="1" xfId="3" applyNumberFormat="1" applyFont="1" applyFill="1" applyBorder="1" applyAlignment="1">
      <alignment horizontal="center" vertical="center"/>
    </xf>
    <xf numFmtId="14" fontId="8" fillId="28" borderId="1" xfId="3" applyNumberFormat="1" applyFont="1" applyFill="1" applyBorder="1" applyAlignment="1">
      <alignment horizontal="center" vertical="center"/>
    </xf>
    <xf numFmtId="49" fontId="7" fillId="28" borderId="1" xfId="4" applyNumberFormat="1" applyFont="1" applyFill="1" applyBorder="1" applyAlignment="1">
      <alignment horizontal="center" vertical="center" wrapText="1"/>
    </xf>
    <xf numFmtId="10" fontId="71" fillId="28" borderId="1" xfId="3" applyNumberFormat="1" applyFont="1" applyFill="1" applyBorder="1" applyAlignment="1">
      <alignment horizontal="center" vertical="center"/>
    </xf>
    <xf numFmtId="10" fontId="8" fillId="28" borderId="1" xfId="3" applyNumberFormat="1" applyFont="1" applyFill="1" applyBorder="1" applyAlignment="1">
      <alignment horizontal="center" vertical="center"/>
    </xf>
    <xf numFmtId="0" fontId="8" fillId="28" borderId="1" xfId="3" applyNumberFormat="1" applyFont="1" applyFill="1" applyBorder="1" applyAlignment="1">
      <alignment horizontal="center" vertical="center"/>
    </xf>
    <xf numFmtId="49" fontId="7" fillId="28" borderId="1" xfId="4" applyNumberFormat="1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49" fontId="72" fillId="29" borderId="1" xfId="4" applyNumberFormat="1" applyFont="1" applyFill="1" applyBorder="1" applyAlignment="1">
      <alignment horizontal="center" vertical="center"/>
    </xf>
    <xf numFmtId="10" fontId="72" fillId="29" borderId="1" xfId="3" applyNumberFormat="1" applyFont="1" applyFill="1" applyBorder="1" applyAlignment="1">
      <alignment horizontal="center" vertical="center"/>
    </xf>
    <xf numFmtId="0" fontId="8" fillId="29" borderId="1" xfId="3" applyNumberFormat="1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 wrapText="1"/>
    </xf>
    <xf numFmtId="0" fontId="8" fillId="30" borderId="1" xfId="0" applyFont="1" applyFill="1" applyBorder="1" applyAlignment="1">
      <alignment horizontal="center" vertical="center"/>
    </xf>
    <xf numFmtId="0" fontId="73" fillId="30" borderId="1" xfId="0" applyFont="1" applyFill="1" applyBorder="1" applyAlignment="1">
      <alignment horizontal="center" vertical="center"/>
    </xf>
    <xf numFmtId="10" fontId="73" fillId="30" borderId="1" xfId="3" applyNumberFormat="1" applyFont="1" applyFill="1" applyBorder="1" applyAlignment="1">
      <alignment horizontal="center" vertical="center"/>
    </xf>
    <xf numFmtId="10" fontId="8" fillId="30" borderId="1" xfId="3" applyNumberFormat="1" applyFont="1" applyFill="1" applyBorder="1" applyAlignment="1">
      <alignment horizontal="center" vertical="center"/>
    </xf>
    <xf numFmtId="49" fontId="7" fillId="30" borderId="1" xfId="4" applyNumberFormat="1" applyFont="1" applyFill="1" applyBorder="1" applyAlignment="1">
      <alignment horizontal="center" vertical="center" wrapText="1"/>
    </xf>
    <xf numFmtId="49" fontId="73" fillId="30" borderId="1" xfId="0" applyNumberFormat="1" applyFont="1" applyFill="1" applyBorder="1" applyAlignment="1">
      <alignment horizontal="center" vertical="center"/>
    </xf>
    <xf numFmtId="0" fontId="8" fillId="30" borderId="1" xfId="3" applyNumberFormat="1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 wrapText="1"/>
    </xf>
    <xf numFmtId="0" fontId="8" fillId="30" borderId="1" xfId="0" applyFont="1" applyFill="1" applyBorder="1" applyAlignment="1">
      <alignment horizontal="center" vertical="center" wrapText="1"/>
    </xf>
    <xf numFmtId="49" fontId="73" fillId="30" borderId="1" xfId="4" applyNumberFormat="1" applyFont="1" applyFill="1" applyBorder="1" applyAlignment="1">
      <alignment horizontal="center" vertical="center"/>
    </xf>
    <xf numFmtId="10" fontId="74" fillId="30" borderId="1" xfId="3" applyNumberFormat="1" applyFont="1" applyFill="1" applyBorder="1" applyAlignment="1">
      <alignment horizontal="center" vertical="center"/>
    </xf>
    <xf numFmtId="41" fontId="53" fillId="19" borderId="1" xfId="4" applyFont="1" applyFill="1" applyBorder="1" applyAlignment="1">
      <alignment horizontal="center" vertical="center"/>
    </xf>
    <xf numFmtId="41" fontId="24" fillId="7" borderId="1" xfId="4" applyFont="1" applyFill="1" applyBorder="1" applyAlignment="1">
      <alignment horizontal="center" vertical="center"/>
    </xf>
    <xf numFmtId="41" fontId="38" fillId="10" borderId="1" xfId="4" applyFont="1" applyFill="1" applyBorder="1" applyAlignment="1">
      <alignment horizontal="center" vertical="center"/>
    </xf>
    <xf numFmtId="41" fontId="24" fillId="7" borderId="1" xfId="6" applyNumberFormat="1" applyFont="1" applyFill="1" applyBorder="1" applyAlignment="1">
      <alignment horizontal="center" vertical="center"/>
    </xf>
    <xf numFmtId="41" fontId="24" fillId="0" borderId="1" xfId="4" applyFont="1" applyBorder="1" applyAlignment="1">
      <alignment horizontal="center" vertical="center"/>
    </xf>
    <xf numFmtId="41" fontId="42" fillId="13" borderId="1" xfId="4" applyFont="1" applyFill="1" applyBorder="1" applyAlignment="1">
      <alignment horizontal="center" vertical="center"/>
    </xf>
    <xf numFmtId="43" fontId="18" fillId="3" borderId="0" xfId="0" applyNumberFormat="1" applyFont="1" applyFill="1" applyAlignment="1">
      <alignment horizontal="center"/>
    </xf>
    <xf numFmtId="43" fontId="23" fillId="5" borderId="1" xfId="0" applyNumberFormat="1" applyFont="1" applyFill="1" applyBorder="1" applyAlignment="1">
      <alignment horizontal="center" vertical="center"/>
    </xf>
    <xf numFmtId="43" fontId="23" fillId="5" borderId="1" xfId="0" applyNumberFormat="1" applyFont="1" applyFill="1" applyBorder="1" applyAlignment="1">
      <alignment horizontal="center" vertical="center" wrapText="1"/>
    </xf>
    <xf numFmtId="41" fontId="7" fillId="17" borderId="1" xfId="4" applyFont="1" applyFill="1" applyBorder="1" applyAlignment="1">
      <alignment horizontal="center" vertical="center" wrapText="1"/>
    </xf>
    <xf numFmtId="41" fontId="25" fillId="12" borderId="1" xfId="4" applyFont="1" applyFill="1" applyBorder="1" applyAlignment="1">
      <alignment horizontal="center" vertical="center" wrapText="1"/>
    </xf>
    <xf numFmtId="41" fontId="25" fillId="0" borderId="1" xfId="4" applyFont="1" applyBorder="1" applyAlignment="1">
      <alignment horizontal="center" vertical="center" wrapText="1"/>
    </xf>
    <xf numFmtId="41" fontId="7" fillId="13" borderId="1" xfId="4" applyFont="1" applyFill="1" applyBorder="1" applyAlignment="1">
      <alignment horizontal="center" vertical="center" wrapText="1"/>
    </xf>
    <xf numFmtId="41" fontId="7" fillId="12" borderId="1" xfId="4" applyFont="1" applyFill="1" applyBorder="1" applyAlignment="1">
      <alignment horizontal="center" vertical="center" wrapText="1"/>
    </xf>
    <xf numFmtId="41" fontId="7" fillId="19" borderId="1" xfId="4" applyFont="1" applyFill="1" applyBorder="1" applyAlignment="1">
      <alignment horizontal="center" vertical="center" wrapText="1"/>
    </xf>
    <xf numFmtId="41" fontId="25" fillId="10" borderId="1" xfId="4" applyFont="1" applyFill="1" applyBorder="1" applyAlignment="1">
      <alignment horizontal="center" vertical="center" wrapText="1"/>
    </xf>
    <xf numFmtId="41" fontId="25" fillId="7" borderId="1" xfId="4" applyFont="1" applyFill="1" applyBorder="1" applyAlignment="1">
      <alignment horizontal="center" vertical="center" wrapText="1"/>
    </xf>
    <xf numFmtId="41" fontId="7" fillId="10" borderId="1" xfId="4" applyFont="1" applyFill="1" applyBorder="1" applyAlignment="1">
      <alignment horizontal="center" vertical="center" wrapText="1"/>
    </xf>
    <xf numFmtId="41" fontId="8" fillId="7" borderId="1" xfId="4" applyFont="1" applyFill="1" applyBorder="1" applyAlignment="1">
      <alignment horizontal="center" vertical="center" wrapText="1"/>
    </xf>
    <xf numFmtId="41" fontId="44" fillId="23" borderId="1" xfId="4" applyFont="1" applyFill="1" applyBorder="1" applyAlignment="1">
      <alignment horizontal="center" vertical="center"/>
    </xf>
    <xf numFmtId="41" fontId="8" fillId="7" borderId="1" xfId="4" applyFont="1" applyFill="1" applyBorder="1" applyAlignment="1">
      <alignment horizontal="center" vertical="center"/>
    </xf>
    <xf numFmtId="41" fontId="24" fillId="0" borderId="1" xfId="0" applyNumberFormat="1" applyFont="1" applyBorder="1" applyAlignment="1">
      <alignment horizontal="center" vertical="center"/>
    </xf>
    <xf numFmtId="41" fontId="53" fillId="19" borderId="1" xfId="6" applyNumberFormat="1" applyFont="1" applyFill="1" applyBorder="1" applyAlignment="1">
      <alignment horizontal="center" vertical="center"/>
    </xf>
    <xf numFmtId="41" fontId="24" fillId="0" borderId="1" xfId="0" applyNumberFormat="1" applyFont="1" applyBorder="1" applyAlignment="1">
      <alignment horizontal="center" vertical="center" wrapText="1"/>
    </xf>
    <xf numFmtId="41" fontId="7" fillId="0" borderId="1" xfId="4" applyFont="1" applyBorder="1" applyAlignment="1">
      <alignment horizontal="center" vertical="center" wrapText="1"/>
    </xf>
    <xf numFmtId="41" fontId="25" fillId="0" borderId="1" xfId="4" applyFont="1" applyBorder="1" applyAlignment="1">
      <alignment horizontal="center" vertical="center"/>
    </xf>
    <xf numFmtId="41" fontId="25" fillId="19" borderId="1" xfId="4" applyFont="1" applyFill="1" applyBorder="1" applyAlignment="1">
      <alignment horizontal="center" vertical="center" wrapText="1"/>
    </xf>
    <xf numFmtId="41" fontId="65" fillId="25" borderId="1" xfId="4" applyFont="1" applyFill="1" applyBorder="1" applyAlignment="1">
      <alignment horizontal="center" vertical="center"/>
    </xf>
    <xf numFmtId="41" fontId="55" fillId="20" borderId="1" xfId="4" applyFont="1" applyFill="1" applyBorder="1" applyAlignment="1">
      <alignment horizontal="center" vertical="center"/>
    </xf>
    <xf numFmtId="41" fontId="61" fillId="23" borderId="1" xfId="4" applyFont="1" applyFill="1" applyBorder="1" applyAlignment="1">
      <alignment horizontal="center" vertical="center"/>
    </xf>
    <xf numFmtId="41" fontId="7" fillId="23" borderId="1" xfId="4" applyFont="1" applyFill="1" applyBorder="1" applyAlignment="1">
      <alignment horizontal="center" vertical="center" wrapText="1"/>
    </xf>
    <xf numFmtId="41" fontId="8" fillId="25" borderId="1" xfId="4" applyFont="1" applyFill="1" applyBorder="1" applyAlignment="1">
      <alignment horizontal="center" vertical="center" wrapText="1"/>
    </xf>
    <xf numFmtId="41" fontId="8" fillId="20" borderId="1" xfId="4" applyFont="1" applyFill="1" applyBorder="1" applyAlignment="1">
      <alignment horizontal="center" vertical="center" wrapText="1"/>
    </xf>
    <xf numFmtId="41" fontId="61" fillId="23" borderId="1" xfId="0" applyNumberFormat="1" applyFont="1" applyFill="1" applyBorder="1" applyAlignment="1">
      <alignment horizontal="center" vertical="center"/>
    </xf>
    <xf numFmtId="41" fontId="24" fillId="0" borderId="1" xfId="4" applyFont="1" applyBorder="1" applyAlignment="1">
      <alignment horizontal="center" vertical="center" wrapText="1"/>
    </xf>
    <xf numFmtId="41" fontId="61" fillId="23" borderId="1" xfId="4" applyFont="1" applyFill="1" applyBorder="1" applyAlignment="1">
      <alignment horizontal="center" vertical="center" wrapText="1"/>
    </xf>
    <xf numFmtId="43" fontId="18" fillId="0" borderId="0" xfId="0" applyNumberFormat="1" applyFont="1" applyAlignment="1">
      <alignment horizontal="center"/>
    </xf>
    <xf numFmtId="41" fontId="46" fillId="15" borderId="1" xfId="4" applyFont="1" applyFill="1" applyBorder="1" applyAlignment="1">
      <alignment horizontal="center" vertical="center"/>
    </xf>
    <xf numFmtId="41" fontId="8" fillId="0" borderId="1" xfId="4" applyFont="1" applyBorder="1" applyAlignment="1">
      <alignment horizontal="center" vertical="center"/>
    </xf>
    <xf numFmtId="41" fontId="24" fillId="9" borderId="1" xfId="0" applyNumberFormat="1" applyFont="1" applyFill="1" applyBorder="1" applyAlignment="1">
      <alignment horizontal="center" vertical="center"/>
    </xf>
    <xf numFmtId="41" fontId="8" fillId="0" borderId="1" xfId="5" applyFont="1" applyBorder="1" applyAlignment="1">
      <alignment horizontal="center" vertical="center"/>
    </xf>
    <xf numFmtId="41" fontId="24" fillId="7" borderId="1" xfId="0" applyNumberFormat="1" applyFont="1" applyFill="1" applyBorder="1" applyAlignment="1">
      <alignment horizontal="center" vertical="center"/>
    </xf>
    <xf numFmtId="41" fontId="8" fillId="0" borderId="1" xfId="0" applyNumberFormat="1" applyFont="1" applyBorder="1" applyAlignment="1">
      <alignment horizontal="center" vertical="center"/>
    </xf>
    <xf numFmtId="41" fontId="24" fillId="7" borderId="1" xfId="4" applyFont="1" applyFill="1" applyBorder="1" applyAlignment="1">
      <alignment horizontal="center" vertical="center" wrapText="1"/>
    </xf>
    <xf numFmtId="41" fontId="8" fillId="0" borderId="1" xfId="4" applyFont="1" applyBorder="1" applyAlignment="1">
      <alignment horizontal="center" vertical="center" wrapText="1"/>
    </xf>
    <xf numFmtId="41" fontId="8" fillId="0" borderId="1" xfId="5" applyFont="1" applyBorder="1" applyAlignment="1">
      <alignment horizontal="center" vertical="center" wrapText="1"/>
    </xf>
    <xf numFmtId="41" fontId="24" fillId="9" borderId="1" xfId="4" applyFont="1" applyFill="1" applyBorder="1" applyAlignment="1">
      <alignment horizontal="center" vertical="center"/>
    </xf>
    <xf numFmtId="41" fontId="24" fillId="0" borderId="1" xfId="6" applyNumberFormat="1" applyFont="1" applyBorder="1" applyAlignment="1">
      <alignment horizontal="center" vertical="center"/>
    </xf>
    <xf numFmtId="41" fontId="8" fillId="17" borderId="1" xfId="4" applyFont="1" applyFill="1" applyBorder="1" applyAlignment="1">
      <alignment horizontal="center" vertical="center"/>
    </xf>
    <xf numFmtId="41" fontId="24" fillId="17" borderId="1" xfId="4" applyFont="1" applyFill="1" applyBorder="1" applyAlignment="1">
      <alignment horizontal="center" vertical="center"/>
    </xf>
    <xf numFmtId="41" fontId="49" fillId="17" borderId="1" xfId="4" applyFont="1" applyFill="1" applyBorder="1" applyAlignment="1">
      <alignment horizontal="center" vertical="center"/>
    </xf>
    <xf numFmtId="43" fontId="18" fillId="0" borderId="1" xfId="0" applyNumberFormat="1" applyFont="1" applyBorder="1" applyAlignment="1">
      <alignment horizontal="center"/>
    </xf>
    <xf numFmtId="41" fontId="25" fillId="13" borderId="1" xfId="4" applyFont="1" applyFill="1" applyBorder="1" applyAlignment="1">
      <alignment horizontal="center" vertical="center" wrapText="1"/>
    </xf>
    <xf numFmtId="41" fontId="24" fillId="19" borderId="1" xfId="4" applyFont="1" applyFill="1" applyBorder="1" applyAlignment="1">
      <alignment horizontal="center" vertical="center" wrapText="1"/>
    </xf>
    <xf numFmtId="41" fontId="8" fillId="13" borderId="1" xfId="4" applyFont="1" applyFill="1" applyBorder="1" applyAlignment="1">
      <alignment horizontal="center" vertical="center" wrapText="1"/>
    </xf>
    <xf numFmtId="41" fontId="44" fillId="14" borderId="1" xfId="4" applyFont="1" applyFill="1" applyBorder="1" applyAlignment="1">
      <alignment horizontal="center" vertical="center"/>
    </xf>
    <xf numFmtId="41" fontId="51" fillId="18" borderId="1" xfId="4" applyFont="1" applyFill="1" applyBorder="1" applyAlignment="1">
      <alignment horizontal="center" vertical="center"/>
    </xf>
    <xf numFmtId="41" fontId="8" fillId="9" borderId="1" xfId="4" applyFont="1" applyFill="1" applyBorder="1" applyAlignment="1">
      <alignment horizontal="center" vertical="center"/>
    </xf>
    <xf numFmtId="41" fontId="25" fillId="14" borderId="1" xfId="4" applyFont="1" applyFill="1" applyBorder="1" applyAlignment="1">
      <alignment horizontal="center" vertical="center" wrapText="1"/>
    </xf>
    <xf numFmtId="41" fontId="8" fillId="14" borderId="1" xfId="4" applyFont="1" applyFill="1" applyBorder="1" applyAlignment="1">
      <alignment horizontal="center" vertical="center" wrapText="1"/>
    </xf>
    <xf numFmtId="41" fontId="8" fillId="9" borderId="1" xfId="4" applyFont="1" applyFill="1" applyBorder="1" applyAlignment="1">
      <alignment horizontal="center" vertical="center" wrapText="1"/>
    </xf>
    <xf numFmtId="41" fontId="63" fillId="24" borderId="1" xfId="4" applyFont="1" applyFill="1" applyBorder="1" applyAlignment="1">
      <alignment horizontal="center" vertical="center"/>
    </xf>
    <xf numFmtId="41" fontId="69" fillId="27" borderId="1" xfId="4" applyFont="1" applyFill="1" applyBorder="1" applyAlignment="1">
      <alignment horizontal="center" vertical="center"/>
    </xf>
    <xf numFmtId="41" fontId="25" fillId="27" borderId="1" xfId="4" applyFont="1" applyFill="1" applyBorder="1" applyAlignment="1">
      <alignment horizontal="center" vertical="center" wrapText="1"/>
    </xf>
    <xf numFmtId="41" fontId="8" fillId="27" borderId="1" xfId="4" applyFont="1" applyFill="1" applyBorder="1" applyAlignment="1">
      <alignment horizontal="center" vertical="center" wrapText="1"/>
    </xf>
    <xf numFmtId="41" fontId="55" fillId="7" borderId="1" xfId="4" applyFont="1" applyFill="1" applyBorder="1" applyAlignment="1">
      <alignment horizontal="center" vertical="center"/>
    </xf>
    <xf numFmtId="41" fontId="63" fillId="7" borderId="1" xfId="4" applyFont="1" applyFill="1" applyBorder="1" applyAlignment="1">
      <alignment horizontal="center" vertical="center"/>
    </xf>
    <xf numFmtId="41" fontId="7" fillId="7" borderId="1" xfId="4" applyFont="1" applyFill="1" applyBorder="1" applyAlignment="1">
      <alignment horizontal="center" vertical="center" wrapText="1"/>
    </xf>
    <xf numFmtId="41" fontId="8" fillId="22" borderId="1" xfId="4" applyFont="1" applyFill="1" applyBorder="1" applyAlignment="1">
      <alignment horizontal="center" vertical="center"/>
    </xf>
    <xf numFmtId="41" fontId="8" fillId="18" borderId="1" xfId="4" applyFont="1" applyFill="1" applyBorder="1" applyAlignment="1">
      <alignment horizontal="center" vertical="center"/>
    </xf>
    <xf numFmtId="41" fontId="59" fillId="22" borderId="1" xfId="4" applyFont="1" applyFill="1" applyBorder="1" applyAlignment="1">
      <alignment horizontal="center" vertical="center"/>
    </xf>
    <xf numFmtId="43" fontId="0" fillId="3" borderId="0" xfId="0" applyNumberFormat="1" applyFill="1" applyAlignment="1">
      <alignment horizontal="center"/>
    </xf>
    <xf numFmtId="43" fontId="6" fillId="5" borderId="1" xfId="0" applyNumberFormat="1" applyFont="1" applyFill="1" applyBorder="1" applyAlignment="1">
      <alignment horizontal="center" vertical="center"/>
    </xf>
    <xf numFmtId="43" fontId="6" fillId="5" borderId="1" xfId="0" applyNumberFormat="1" applyFont="1" applyFill="1" applyBorder="1" applyAlignment="1">
      <alignment horizontal="center" vertical="center" wrapText="1"/>
    </xf>
    <xf numFmtId="41" fontId="7" fillId="22" borderId="1" xfId="4" applyFont="1" applyFill="1" applyBorder="1" applyAlignment="1">
      <alignment horizontal="center" vertical="center" wrapText="1"/>
    </xf>
    <xf numFmtId="41" fontId="7" fillId="18" borderId="1" xfId="4" applyFont="1" applyFill="1" applyBorder="1" applyAlignment="1">
      <alignment horizontal="center" vertical="center" wrapText="1"/>
    </xf>
    <xf numFmtId="41" fontId="7" fillId="9" borderId="1" xfId="4" applyFont="1" applyFill="1" applyBorder="1" applyAlignment="1">
      <alignment horizontal="center" vertical="center" wrapText="1"/>
    </xf>
    <xf numFmtId="41" fontId="8" fillId="21" borderId="1" xfId="4" applyFont="1" applyFill="1" applyBorder="1" applyAlignment="1">
      <alignment horizontal="center" vertical="center"/>
    </xf>
    <xf numFmtId="41" fontId="57" fillId="21" borderId="1" xfId="4" applyFont="1" applyFill="1" applyBorder="1" applyAlignment="1">
      <alignment horizontal="center" vertical="center"/>
    </xf>
    <xf numFmtId="41" fontId="7" fillId="21" borderId="1" xfId="4" applyFont="1" applyFill="1" applyBorder="1" applyAlignment="1">
      <alignment horizontal="center" vertical="center" wrapText="1"/>
    </xf>
    <xf numFmtId="41" fontId="8" fillId="23" borderId="1" xfId="4" applyFont="1" applyFill="1" applyBorder="1" applyAlignment="1">
      <alignment horizontal="center" vertical="center"/>
    </xf>
    <xf numFmtId="41" fontId="7" fillId="0" borderId="1" xfId="4" applyFont="1" applyBorder="1" applyAlignment="1">
      <alignment horizontal="center" vertical="center"/>
    </xf>
    <xf numFmtId="41" fontId="8" fillId="7" borderId="1" xfId="0" applyNumberFormat="1" applyFont="1" applyFill="1" applyBorder="1" applyAlignment="1">
      <alignment horizontal="center" vertical="center"/>
    </xf>
    <xf numFmtId="176" fontId="8" fillId="0" borderId="1" xfId="4" applyNumberFormat="1" applyFont="1" applyBorder="1" applyAlignment="1">
      <alignment horizontal="center" vertical="center"/>
    </xf>
    <xf numFmtId="41" fontId="8" fillId="0" borderId="1" xfId="0" applyNumberFormat="1" applyFont="1" applyBorder="1" applyAlignment="1">
      <alignment horizontal="center" vertical="center" wrapText="1"/>
    </xf>
    <xf numFmtId="41" fontId="8" fillId="0" borderId="1" xfId="6" applyNumberFormat="1" applyFont="1" applyBorder="1" applyAlignment="1">
      <alignment horizontal="center" vertical="center"/>
    </xf>
    <xf numFmtId="41" fontId="48" fillId="16" borderId="1" xfId="4" applyFont="1" applyFill="1" applyBorder="1" applyAlignment="1">
      <alignment horizontal="center" vertical="center"/>
    </xf>
    <xf numFmtId="41" fontId="8" fillId="8" borderId="1" xfId="4" applyFont="1" applyFill="1" applyBorder="1" applyAlignment="1">
      <alignment horizontal="center" vertical="center"/>
    </xf>
    <xf numFmtId="41" fontId="8" fillId="7" borderId="1" xfId="0" applyNumberFormat="1" applyFont="1" applyFill="1" applyBorder="1" applyAlignment="1">
      <alignment horizontal="center" vertical="center" wrapText="1"/>
    </xf>
    <xf numFmtId="41" fontId="7" fillId="16" borderId="1" xfId="4" applyFont="1" applyFill="1" applyBorder="1" applyAlignment="1">
      <alignment horizontal="center" vertical="center" wrapText="1"/>
    </xf>
    <xf numFmtId="41" fontId="9" fillId="16" borderId="1" xfId="4" applyFont="1" applyFill="1" applyBorder="1" applyAlignment="1">
      <alignment horizontal="center" vertical="center" wrapText="1"/>
    </xf>
    <xf numFmtId="41" fontId="8" fillId="19" borderId="1" xfId="4" applyFont="1" applyFill="1" applyBorder="1" applyAlignment="1">
      <alignment horizontal="center" vertical="center"/>
    </xf>
    <xf numFmtId="41" fontId="8" fillId="9" borderId="1" xfId="0" applyNumberFormat="1" applyFont="1" applyFill="1" applyBorder="1" applyAlignment="1">
      <alignment horizontal="center" vertical="center"/>
    </xf>
    <xf numFmtId="41" fontId="8" fillId="9" borderId="1" xfId="0" applyNumberFormat="1" applyFont="1" applyFill="1" applyBorder="1" applyAlignment="1">
      <alignment horizontal="center" vertical="center" wrapText="1"/>
    </xf>
    <xf numFmtId="41" fontId="7" fillId="20" borderId="1" xfId="4" applyFont="1" applyFill="1" applyBorder="1" applyAlignment="1">
      <alignment horizontal="center" vertical="center" wrapText="1"/>
    </xf>
    <xf numFmtId="41" fontId="70" fillId="28" borderId="1" xfId="4" applyFont="1" applyFill="1" applyBorder="1" applyAlignment="1">
      <alignment horizontal="center" vertical="center"/>
    </xf>
    <xf numFmtId="41" fontId="7" fillId="28" borderId="1" xfId="4" applyFont="1" applyFill="1" applyBorder="1" applyAlignment="1">
      <alignment horizontal="center" vertical="center"/>
    </xf>
    <xf numFmtId="41" fontId="7" fillId="7" borderId="1" xfId="4" applyFont="1" applyFill="1" applyBorder="1" applyAlignment="1">
      <alignment horizontal="center" vertical="center"/>
    </xf>
    <xf numFmtId="41" fontId="7" fillId="14" borderId="1" xfId="4" applyFont="1" applyFill="1" applyBorder="1" applyAlignment="1">
      <alignment horizontal="center" vertical="center"/>
    </xf>
    <xf numFmtId="41" fontId="7" fillId="14" borderId="1" xfId="4" applyFont="1" applyFill="1" applyBorder="1" applyAlignment="1">
      <alignment horizontal="center" vertical="center" wrapText="1"/>
    </xf>
    <xf numFmtId="41" fontId="8" fillId="11" borderId="1" xfId="4" applyFont="1" applyFill="1" applyBorder="1" applyAlignment="1">
      <alignment horizontal="center" vertical="center"/>
    </xf>
    <xf numFmtId="41" fontId="40" fillId="11" borderId="1" xfId="4" applyFont="1" applyFill="1" applyBorder="1" applyAlignment="1">
      <alignment horizontal="center" vertical="center"/>
    </xf>
    <xf numFmtId="41" fontId="7" fillId="11" borderId="1" xfId="4" applyFont="1" applyFill="1" applyBorder="1" applyAlignment="1">
      <alignment horizontal="center" vertical="center" wrapText="1"/>
    </xf>
    <xf numFmtId="41" fontId="38" fillId="10" borderId="1" xfId="0" applyNumberFormat="1" applyFont="1" applyFill="1" applyBorder="1" applyAlignment="1">
      <alignment horizontal="center" vertical="center"/>
    </xf>
    <xf numFmtId="41" fontId="40" fillId="21" borderId="1" xfId="4" applyFont="1" applyFill="1" applyBorder="1" applyAlignment="1">
      <alignment horizontal="center" vertical="center"/>
    </xf>
    <xf numFmtId="41" fontId="8" fillId="10" borderId="1" xfId="4" applyFont="1" applyFill="1" applyBorder="1" applyAlignment="1">
      <alignment horizontal="center" vertical="center"/>
    </xf>
    <xf numFmtId="41" fontId="8" fillId="30" borderId="1" xfId="4" applyFont="1" applyFill="1" applyBorder="1" applyAlignment="1">
      <alignment horizontal="center" vertical="center"/>
    </xf>
    <xf numFmtId="41" fontId="67" fillId="26" borderId="1" xfId="0" applyNumberFormat="1" applyFont="1" applyFill="1" applyBorder="1" applyAlignment="1">
      <alignment horizontal="center" vertical="center"/>
    </xf>
    <xf numFmtId="41" fontId="73" fillId="30" borderId="1" xfId="4" applyFont="1" applyFill="1" applyBorder="1" applyAlignment="1">
      <alignment horizontal="center" vertical="center"/>
    </xf>
    <xf numFmtId="41" fontId="7" fillId="28" borderId="1" xfId="4" applyFont="1" applyFill="1" applyBorder="1" applyAlignment="1">
      <alignment horizontal="center" vertical="center" wrapText="1"/>
    </xf>
    <xf numFmtId="41" fontId="7" fillId="26" borderId="1" xfId="4" applyFont="1" applyFill="1" applyBorder="1" applyAlignment="1">
      <alignment horizontal="center" vertical="center" wrapText="1"/>
    </xf>
    <xf numFmtId="41" fontId="7" fillId="30" borderId="1" xfId="4" applyFont="1" applyFill="1" applyBorder="1" applyAlignment="1">
      <alignment horizontal="center" vertical="center" wrapText="1"/>
    </xf>
    <xf numFmtId="41" fontId="8" fillId="20" borderId="1" xfId="4" applyFont="1" applyFill="1" applyBorder="1" applyAlignment="1">
      <alignment horizontal="center" vertical="center"/>
    </xf>
    <xf numFmtId="41" fontId="33" fillId="11" borderId="1" xfId="4" applyFont="1" applyFill="1" applyBorder="1" applyAlignment="1">
      <alignment horizontal="center" vertical="center"/>
    </xf>
    <xf numFmtId="41" fontId="33" fillId="22" borderId="1" xfId="4" applyFont="1" applyFill="1" applyBorder="1" applyAlignment="1">
      <alignment horizontal="center" vertical="center"/>
    </xf>
    <xf numFmtId="41" fontId="33" fillId="21" borderId="1" xfId="4" applyFont="1" applyFill="1" applyBorder="1" applyAlignment="1">
      <alignment horizontal="center" vertical="center"/>
    </xf>
    <xf numFmtId="41" fontId="8" fillId="28" borderId="1" xfId="4" applyFont="1" applyFill="1" applyBorder="1" applyAlignment="1">
      <alignment horizontal="center" vertical="center"/>
    </xf>
    <xf numFmtId="41" fontId="8" fillId="12" borderId="1" xfId="4" applyFont="1" applyFill="1" applyBorder="1" applyAlignment="1">
      <alignment horizontal="center" vertical="center"/>
    </xf>
    <xf numFmtId="41" fontId="59" fillId="22" borderId="1" xfId="0" applyNumberFormat="1" applyFont="1" applyFill="1" applyBorder="1" applyAlignment="1">
      <alignment horizontal="center" vertical="center"/>
    </xf>
    <xf numFmtId="43" fontId="14" fillId="5" borderId="1" xfId="0" applyNumberFormat="1" applyFont="1" applyFill="1" applyBorder="1" applyAlignment="1">
      <alignment horizontal="center" vertical="center"/>
    </xf>
    <xf numFmtId="43" fontId="14" fillId="5" borderId="1" xfId="0" applyNumberFormat="1" applyFont="1" applyFill="1" applyBorder="1" applyAlignment="1">
      <alignment horizontal="center" vertical="center" wrapText="1"/>
    </xf>
    <xf numFmtId="41" fontId="33" fillId="7" borderId="1" xfId="4" applyFont="1" applyFill="1" applyBorder="1" applyAlignment="1">
      <alignment horizontal="center" vertical="center"/>
    </xf>
    <xf numFmtId="41" fontId="33" fillId="0" borderId="1" xfId="4" applyFont="1" applyBorder="1" applyAlignment="1">
      <alignment horizontal="center" vertical="center"/>
    </xf>
    <xf numFmtId="41" fontId="8" fillId="14" borderId="1" xfId="4" applyFont="1" applyFill="1" applyBorder="1" applyAlignment="1">
      <alignment horizontal="center" vertical="center"/>
    </xf>
    <xf numFmtId="177" fontId="8" fillId="9" borderId="1" xfId="3" applyNumberFormat="1" applyFont="1" applyFill="1" applyBorder="1" applyAlignment="1">
      <alignment horizontal="center" vertical="center"/>
    </xf>
    <xf numFmtId="177" fontId="8" fillId="7" borderId="1" xfId="3" applyNumberFormat="1" applyFont="1" applyFill="1" applyBorder="1" applyAlignment="1">
      <alignment horizontal="center" vertical="center"/>
    </xf>
    <xf numFmtId="41" fontId="8" fillId="29" borderId="1" xfId="4" applyFont="1" applyFill="1" applyBorder="1" applyAlignment="1">
      <alignment horizontal="center" vertical="center"/>
    </xf>
    <xf numFmtId="41" fontId="72" fillId="29" borderId="1" xfId="4" applyFont="1" applyFill="1" applyBorder="1" applyAlignment="1">
      <alignment horizontal="center" vertical="center"/>
    </xf>
    <xf numFmtId="41" fontId="7" fillId="29" borderId="1" xfId="4" applyFont="1" applyFill="1" applyBorder="1" applyAlignment="1">
      <alignment horizontal="center" vertical="center" wrapText="1"/>
    </xf>
    <xf numFmtId="41" fontId="7" fillId="29" borderId="1" xfId="4" applyFont="1" applyFill="1" applyBorder="1" applyAlignment="1">
      <alignment horizontal="center" vertical="center"/>
    </xf>
    <xf numFmtId="41" fontId="70" fillId="28" borderId="1" xfId="0" applyNumberFormat="1" applyFont="1" applyFill="1" applyBorder="1" applyAlignment="1">
      <alignment horizontal="center" vertical="center"/>
    </xf>
    <xf numFmtId="41" fontId="70" fillId="28" borderId="1" xfId="0" applyNumberFormat="1" applyFont="1" applyFill="1" applyBorder="1" applyAlignment="1">
      <alignment horizontal="center" vertical="center" wrapText="1"/>
    </xf>
    <xf numFmtId="43" fontId="18" fillId="0" borderId="0" xfId="0" applyNumberFormat="1" applyFont="1" applyAlignment="1">
      <alignment horizontal="center" vertical="top"/>
    </xf>
    <xf numFmtId="41" fontId="7" fillId="9" borderId="1" xfId="4" applyFont="1" applyFill="1" applyBorder="1" applyAlignment="1">
      <alignment horizontal="center" vertical="center"/>
    </xf>
    <xf numFmtId="41" fontId="44" fillId="18" borderId="1" xfId="0" applyNumberFormat="1" applyFont="1" applyFill="1" applyBorder="1" applyAlignment="1">
      <alignment horizontal="center" vertical="center"/>
    </xf>
    <xf numFmtId="41" fontId="44" fillId="18" borderId="1" xfId="0" applyNumberFormat="1" applyFont="1" applyFill="1" applyBorder="1" applyAlignment="1">
      <alignment horizontal="center" vertical="center" wrapText="1"/>
    </xf>
    <xf numFmtId="41" fontId="44" fillId="7" borderId="1" xfId="0" applyNumberFormat="1" applyFont="1" applyFill="1" applyBorder="1" applyAlignment="1">
      <alignment horizontal="center" vertical="center"/>
    </xf>
    <xf numFmtId="41" fontId="44" fillId="7" borderId="1" xfId="0" applyNumberFormat="1" applyFont="1" applyFill="1" applyBorder="1" applyAlignment="1">
      <alignment horizontal="center" vertical="center" wrapText="1"/>
    </xf>
    <xf numFmtId="43" fontId="0" fillId="3" borderId="0" xfId="0" applyNumberFormat="1" applyFill="1"/>
    <xf numFmtId="41" fontId="6" fillId="13" borderId="1" xfId="4" applyFont="1" applyFill="1" applyBorder="1" applyAlignment="1">
      <alignment horizontal="center" vertical="center" wrapText="1"/>
    </xf>
    <xf numFmtId="41" fontId="8" fillId="7" borderId="1" xfId="4" applyFont="1" applyFill="1" applyBorder="1" applyAlignment="1">
      <alignment horizontal="right" vertical="center"/>
    </xf>
    <xf numFmtId="41" fontId="53" fillId="19" borderId="1" xfId="4" applyFont="1" applyFill="1" applyBorder="1" applyAlignment="1">
      <alignment horizontal="right" vertical="center"/>
    </xf>
    <xf numFmtId="41" fontId="53" fillId="19" borderId="1" xfId="4" quotePrefix="1" applyFont="1" applyFill="1" applyBorder="1" applyAlignment="1">
      <alignment horizontal="right" vertical="center"/>
    </xf>
    <xf numFmtId="41" fontId="6" fillId="12" borderId="1" xfId="4" applyFont="1" applyFill="1" applyBorder="1" applyAlignment="1">
      <alignment horizontal="center" vertical="center" wrapText="1"/>
    </xf>
    <xf numFmtId="41" fontId="8" fillId="17" borderId="1" xfId="4" applyFont="1" applyFill="1" applyBorder="1" applyAlignment="1">
      <alignment horizontal="center" vertical="center" wrapText="1"/>
    </xf>
    <xf numFmtId="41" fontId="53" fillId="19" borderId="1" xfId="0" applyNumberFormat="1" applyFont="1" applyFill="1" applyBorder="1" applyAlignment="1">
      <alignment horizontal="center" vertical="center"/>
    </xf>
    <xf numFmtId="178" fontId="8" fillId="0" borderId="1" xfId="3" applyNumberFormat="1" applyFont="1" applyBorder="1" applyAlignment="1">
      <alignment horizontal="center" vertical="center"/>
    </xf>
    <xf numFmtId="41" fontId="8" fillId="12" borderId="1" xfId="4" applyFont="1" applyFill="1" applyBorder="1" applyAlignment="1">
      <alignment horizontal="center" vertical="center" wrapText="1"/>
    </xf>
    <xf numFmtId="41" fontId="38" fillId="31" borderId="1" xfId="4" applyFont="1" applyFill="1" applyBorder="1" applyAlignment="1">
      <alignment horizontal="center" vertical="center"/>
    </xf>
    <xf numFmtId="49" fontId="75" fillId="31" borderId="1" xfId="4" applyNumberFormat="1" applyFont="1" applyFill="1" applyBorder="1" applyAlignment="1">
      <alignment horizontal="center" vertical="center"/>
    </xf>
    <xf numFmtId="49" fontId="8" fillId="31" borderId="1" xfId="4" applyNumberFormat="1" applyFont="1" applyFill="1" applyBorder="1" applyAlignment="1">
      <alignment horizontal="center" vertical="center"/>
    </xf>
    <xf numFmtId="41" fontId="75" fillId="31" borderId="1" xfId="4" applyFont="1" applyFill="1" applyBorder="1" applyAlignment="1">
      <alignment horizontal="center" vertical="center"/>
    </xf>
    <xf numFmtId="10" fontId="75" fillId="31" borderId="1" xfId="3" applyNumberFormat="1" applyFont="1" applyFill="1" applyBorder="1" applyAlignment="1">
      <alignment horizontal="center" vertical="center"/>
    </xf>
    <xf numFmtId="10" fontId="76" fillId="31" borderId="1" xfId="3" applyNumberFormat="1" applyFont="1" applyFill="1" applyBorder="1" applyAlignment="1">
      <alignment horizontal="center" vertical="center"/>
    </xf>
    <xf numFmtId="0" fontId="75" fillId="31" borderId="1" xfId="3" applyNumberFormat="1" applyFont="1" applyFill="1" applyBorder="1" applyAlignment="1">
      <alignment horizontal="center" vertical="center"/>
    </xf>
    <xf numFmtId="41" fontId="7" fillId="31" borderId="1" xfId="4" applyFont="1" applyFill="1" applyBorder="1" applyAlignment="1">
      <alignment horizontal="center" vertical="center" wrapText="1"/>
    </xf>
    <xf numFmtId="41" fontId="75" fillId="31" borderId="1" xfId="4" applyFont="1" applyFill="1" applyBorder="1" applyAlignment="1">
      <alignment horizontal="center" vertical="center" wrapText="1"/>
    </xf>
    <xf numFmtId="41" fontId="8" fillId="7" borderId="1" xfId="4" applyFont="1" applyFill="1" applyBorder="1" applyAlignment="1">
      <alignment horizontal="center"/>
    </xf>
    <xf numFmtId="43" fontId="8" fillId="7" borderId="1" xfId="0" applyNumberFormat="1" applyFont="1" applyFill="1" applyBorder="1" applyAlignment="1">
      <alignment horizontal="center" vertical="center"/>
    </xf>
    <xf numFmtId="41" fontId="40" fillId="17" borderId="1" xfId="0" applyNumberFormat="1" applyFont="1" applyFill="1" applyBorder="1" applyAlignment="1">
      <alignment horizontal="center" vertical="center"/>
    </xf>
    <xf numFmtId="41" fontId="57" fillId="21" borderId="1" xfId="0" applyNumberFormat="1" applyFont="1" applyFill="1" applyBorder="1" applyAlignment="1">
      <alignment horizontal="center" vertical="center"/>
    </xf>
    <xf numFmtId="41" fontId="8" fillId="9" borderId="1" xfId="4" applyFont="1" applyFill="1" applyBorder="1" applyAlignment="1">
      <alignment horizontal="center"/>
    </xf>
    <xf numFmtId="41" fontId="40" fillId="17" borderId="1" xfId="0" applyNumberFormat="1" applyFont="1" applyFill="1" applyBorder="1" applyAlignment="1">
      <alignment horizontal="center" vertical="center" wrapText="1"/>
    </xf>
    <xf numFmtId="41" fontId="57" fillId="21" borderId="1" xfId="0" applyNumberFormat="1" applyFont="1" applyFill="1" applyBorder="1" applyAlignment="1">
      <alignment horizontal="center" vertical="center" wrapText="1"/>
    </xf>
    <xf numFmtId="43" fontId="8" fillId="9" borderId="1" xfId="0" applyNumberFormat="1" applyFont="1" applyFill="1" applyBorder="1" applyAlignment="1">
      <alignment horizontal="center" vertical="center"/>
    </xf>
    <xf numFmtId="41" fontId="49" fillId="19" borderId="1" xfId="4" applyFont="1" applyFill="1" applyBorder="1" applyAlignment="1">
      <alignment horizontal="center" vertical="center"/>
    </xf>
    <xf numFmtId="41" fontId="7" fillId="19" borderId="1" xfId="4" applyFont="1" applyFill="1" applyBorder="1" applyAlignment="1">
      <alignment horizontal="center" vertical="center"/>
    </xf>
    <xf numFmtId="179" fontId="8" fillId="0" borderId="1" xfId="3" applyNumberFormat="1" applyFont="1" applyBorder="1" applyAlignment="1">
      <alignment horizontal="center" vertical="center"/>
    </xf>
    <xf numFmtId="43" fontId="7" fillId="5" borderId="1" xfId="0" applyNumberFormat="1" applyFont="1" applyFill="1" applyBorder="1" applyAlignment="1">
      <alignment horizontal="center" vertical="center"/>
    </xf>
    <xf numFmtId="43" fontId="7" fillId="5" borderId="1" xfId="0" applyNumberFormat="1" applyFont="1" applyFill="1" applyBorder="1" applyAlignment="1">
      <alignment horizontal="center" vertical="center" wrapText="1"/>
    </xf>
    <xf numFmtId="41" fontId="33" fillId="9" borderId="1" xfId="4" applyFont="1" applyFill="1" applyBorder="1" applyAlignment="1">
      <alignment horizontal="center" vertical="center"/>
    </xf>
    <xf numFmtId="180" fontId="8" fillId="9" borderId="1" xfId="4" applyNumberFormat="1" applyFont="1" applyFill="1" applyBorder="1" applyAlignment="1">
      <alignment horizontal="center" vertical="center"/>
    </xf>
    <xf numFmtId="41" fontId="33" fillId="0" borderId="1" xfId="4" applyFont="1" applyBorder="1" applyAlignment="1">
      <alignment horizontal="center" vertical="center" wrapText="1"/>
    </xf>
    <xf numFmtId="41" fontId="33" fillId="9" borderId="1" xfId="4" applyFont="1" applyFill="1" applyBorder="1" applyAlignment="1">
      <alignment horizontal="center" vertical="center" wrapText="1"/>
    </xf>
    <xf numFmtId="41" fontId="7" fillId="10" borderId="1" xfId="4" applyFont="1" applyFill="1" applyBorder="1" applyAlignment="1">
      <alignment horizontal="center" vertical="center"/>
    </xf>
    <xf numFmtId="41" fontId="8" fillId="13" borderId="1" xfId="4" applyFont="1" applyFill="1" applyBorder="1" applyAlignment="1">
      <alignment horizontal="center" vertical="center"/>
    </xf>
    <xf numFmtId="41" fontId="42" fillId="13" borderId="1" xfId="0" applyNumberFormat="1" applyFont="1" applyFill="1" applyBorder="1" applyAlignment="1">
      <alignment horizontal="center" vertical="center"/>
    </xf>
    <xf numFmtId="41" fontId="42" fillId="13" borderId="1" xfId="4" quotePrefix="1" applyFont="1" applyFill="1" applyBorder="1" applyAlignment="1">
      <alignment horizontal="right" vertical="center"/>
    </xf>
    <xf numFmtId="41" fontId="42" fillId="13" borderId="1" xfId="0" applyNumberFormat="1" applyFont="1" applyFill="1" applyBorder="1" applyAlignment="1">
      <alignment horizontal="center" vertical="center" wrapText="1"/>
    </xf>
    <xf numFmtId="41" fontId="7" fillId="13" borderId="1" xfId="4" applyFont="1" applyFill="1" applyBorder="1" applyAlignment="1">
      <alignment horizontal="center" vertical="center"/>
    </xf>
    <xf numFmtId="41" fontId="8" fillId="8" borderId="1" xfId="0" applyNumberFormat="1" applyFont="1" applyFill="1" applyBorder="1" applyAlignment="1">
      <alignment horizontal="center" vertical="center"/>
    </xf>
    <xf numFmtId="41" fontId="8" fillId="31" borderId="1" xfId="4" applyFont="1" applyFill="1" applyBorder="1" applyAlignment="1">
      <alignment horizontal="center" vertical="center"/>
    </xf>
    <xf numFmtId="41" fontId="59" fillId="31" borderId="1" xfId="4" applyFont="1" applyFill="1" applyBorder="1" applyAlignment="1">
      <alignment horizontal="center" vertical="center"/>
    </xf>
    <xf numFmtId="10" fontId="59" fillId="31" borderId="1" xfId="3" applyNumberFormat="1" applyFont="1" applyFill="1" applyBorder="1" applyAlignment="1">
      <alignment horizontal="center" vertical="center"/>
    </xf>
    <xf numFmtId="0" fontId="8" fillId="31" borderId="1" xfId="3" applyNumberFormat="1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center" vertical="center"/>
    </xf>
    <xf numFmtId="49" fontId="7" fillId="31" borderId="1" xfId="4" applyNumberFormat="1" applyFont="1" applyFill="1" applyBorder="1" applyAlignment="1">
      <alignment horizontal="center" vertical="center" wrapText="1"/>
    </xf>
    <xf numFmtId="41" fontId="61" fillId="31" borderId="1" xfId="4" applyFont="1" applyFill="1" applyBorder="1" applyAlignment="1">
      <alignment horizontal="center" vertical="center"/>
    </xf>
    <xf numFmtId="10" fontId="61" fillId="31" borderId="1" xfId="3" applyNumberFormat="1" applyFont="1" applyFill="1" applyBorder="1" applyAlignment="1">
      <alignment horizontal="center" vertical="center"/>
    </xf>
    <xf numFmtId="10" fontId="62" fillId="31" borderId="1" xfId="3" applyNumberFormat="1" applyFont="1" applyFill="1" applyBorder="1" applyAlignment="1">
      <alignment horizontal="center" vertical="center"/>
    </xf>
    <xf numFmtId="0" fontId="75" fillId="31" borderId="1" xfId="0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center" vertical="center" wrapText="1"/>
    </xf>
    <xf numFmtId="0" fontId="7" fillId="31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2" fillId="6" borderId="1" xfId="0" applyFont="1" applyFill="1" applyBorder="1" applyAlignment="1">
      <alignment horizontal="center" vertical="center"/>
    </xf>
    <xf numFmtId="181" fontId="12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2" fillId="6" borderId="1" xfId="0" applyFont="1" applyFill="1" applyBorder="1" applyAlignment="1">
      <alignment horizontal="center"/>
    </xf>
    <xf numFmtId="49" fontId="38" fillId="29" borderId="1" xfId="4" applyNumberFormat="1" applyFont="1" applyFill="1" applyBorder="1" applyAlignment="1">
      <alignment horizontal="center" vertical="center"/>
    </xf>
  </cellXfs>
  <cellStyles count="7">
    <cellStyle name="강조색4" xfId="1" builtinId="41"/>
    <cellStyle name="경고문" xfId="2" builtinId="11"/>
    <cellStyle name="백분율" xfId="3" builtinId="5"/>
    <cellStyle name="쉼표 [0]" xfId="4" builtinId="6"/>
    <cellStyle name="쉼표 [0] 2" xfId="5"/>
    <cellStyle name="표준" xfId="0" builtinId="0"/>
    <cellStyle name="표준_Sheet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93"/>
  <sheetViews>
    <sheetView zoomScale="115" zoomScaleNormal="115" workbookViewId="0">
      <pane ySplit="1" topLeftCell="A167" activePane="bottomLeft" state="frozenSplit"/>
      <selection activeCell="F20" sqref="F20"/>
      <selection pane="bottomLeft" activeCell="C179" sqref="C179"/>
    </sheetView>
  </sheetViews>
  <sheetFormatPr defaultRowHeight="13.5"/>
  <cols>
    <col min="1" max="1" width="9.33203125" style="49" bestFit="1" customWidth="1"/>
    <col min="2" max="5" width="15.77734375" style="32" customWidth="1"/>
    <col min="6" max="6" width="17.6640625" style="32" customWidth="1"/>
    <col min="7" max="7" width="15.77734375" style="32" customWidth="1"/>
    <col min="8" max="8" width="15.44140625" style="32" customWidth="1"/>
    <col min="9" max="13" width="15.77734375" style="32" customWidth="1"/>
    <col min="14" max="39" width="8.88671875" style="32" customWidth="1"/>
    <col min="40" max="16384" width="8.88671875" style="32"/>
  </cols>
  <sheetData>
    <row r="1" spans="1:13" ht="25.5" customHeight="1">
      <c r="A1" s="596" t="s">
        <v>0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3" s="33" customFormat="1" ht="26.1" customHeight="1">
      <c r="A2" s="36" t="s">
        <v>1</v>
      </c>
      <c r="B2" s="12" t="s">
        <v>2</v>
      </c>
      <c r="C2" s="40" t="s">
        <v>3</v>
      </c>
      <c r="D2" s="36" t="s">
        <v>4</v>
      </c>
      <c r="E2" s="39" t="s">
        <v>5</v>
      </c>
      <c r="F2" s="36" t="s">
        <v>6</v>
      </c>
      <c r="G2" s="12" t="s">
        <v>7</v>
      </c>
      <c r="H2" s="39" t="s">
        <v>8</v>
      </c>
      <c r="I2" s="37" t="s">
        <v>9</v>
      </c>
      <c r="J2" s="39" t="s">
        <v>10</v>
      </c>
      <c r="K2" s="40" t="s">
        <v>11</v>
      </c>
      <c r="L2" s="29" t="s">
        <v>12</v>
      </c>
      <c r="M2" s="36" t="s">
        <v>13</v>
      </c>
    </row>
    <row r="3" spans="1:13" s="34" customFormat="1">
      <c r="A3" s="86" t="s">
        <v>14</v>
      </c>
      <c r="B3" s="267" t="s">
        <v>15</v>
      </c>
      <c r="C3" s="42" t="s">
        <v>16</v>
      </c>
      <c r="D3" s="42" t="s">
        <v>17</v>
      </c>
      <c r="E3" s="42" t="s">
        <v>18</v>
      </c>
      <c r="F3" s="42" t="s">
        <v>19</v>
      </c>
      <c r="G3" s="1" t="s">
        <v>20</v>
      </c>
      <c r="H3" s="165" t="s">
        <v>21</v>
      </c>
      <c r="I3" s="42" t="s">
        <v>22</v>
      </c>
      <c r="J3" s="54" t="s">
        <v>23</v>
      </c>
      <c r="K3" s="202" t="s">
        <v>24</v>
      </c>
      <c r="L3" s="1" t="s">
        <v>25</v>
      </c>
      <c r="M3" s="1" t="s">
        <v>26</v>
      </c>
    </row>
    <row r="4" spans="1:13" s="35" customFormat="1" ht="11.25" customHeight="1">
      <c r="A4" s="87" t="s">
        <v>27</v>
      </c>
      <c r="B4" s="271" t="s">
        <v>28</v>
      </c>
      <c r="C4" s="42" t="s">
        <v>29</v>
      </c>
      <c r="D4" s="42" t="s">
        <v>30</v>
      </c>
      <c r="E4" s="103" t="s">
        <v>31</v>
      </c>
      <c r="F4" s="42" t="s">
        <v>32</v>
      </c>
      <c r="G4" s="1" t="s">
        <v>33</v>
      </c>
      <c r="H4" s="166" t="s">
        <v>34</v>
      </c>
      <c r="I4" s="112" t="s">
        <v>35</v>
      </c>
      <c r="J4" s="55" t="s">
        <v>36</v>
      </c>
      <c r="K4" s="203" t="s">
        <v>37</v>
      </c>
      <c r="L4" s="1" t="s">
        <v>38</v>
      </c>
      <c r="M4" s="42" t="s">
        <v>39</v>
      </c>
    </row>
    <row r="5" spans="1:13" s="35" customFormat="1" ht="11.25" customHeight="1">
      <c r="A5" s="87" t="s">
        <v>40</v>
      </c>
      <c r="B5" s="267" t="s">
        <v>41</v>
      </c>
      <c r="C5" s="1" t="s">
        <v>42</v>
      </c>
      <c r="D5" s="42" t="s">
        <v>43</v>
      </c>
      <c r="E5" s="42" t="s">
        <v>44</v>
      </c>
      <c r="F5" s="42" t="s">
        <v>45</v>
      </c>
      <c r="G5" s="1" t="s">
        <v>46</v>
      </c>
      <c r="H5" s="165" t="s">
        <v>46</v>
      </c>
      <c r="I5" s="113" t="s">
        <v>47</v>
      </c>
      <c r="J5" s="54" t="s">
        <v>48</v>
      </c>
      <c r="K5" s="206" t="s">
        <v>49</v>
      </c>
      <c r="L5" s="1" t="s">
        <v>49</v>
      </c>
      <c r="M5" s="42" t="s">
        <v>46</v>
      </c>
    </row>
    <row r="6" spans="1:13" s="34" customFormat="1">
      <c r="A6" s="86" t="s">
        <v>50</v>
      </c>
      <c r="B6" s="403">
        <v>17555000000</v>
      </c>
      <c r="C6" s="404">
        <v>3383600000</v>
      </c>
      <c r="D6" s="404">
        <v>3511400000</v>
      </c>
      <c r="E6" s="404">
        <v>2409700000</v>
      </c>
      <c r="F6" s="404">
        <v>6867800000</v>
      </c>
      <c r="G6" s="404">
        <v>943300000</v>
      </c>
      <c r="H6" s="405">
        <v>5708600000</v>
      </c>
      <c r="I6" s="406">
        <v>1898800000</v>
      </c>
      <c r="J6" s="407">
        <v>7077700000</v>
      </c>
      <c r="K6" s="408">
        <v>656900000</v>
      </c>
      <c r="L6" s="404">
        <v>815200000</v>
      </c>
      <c r="M6" s="404">
        <v>1807600000</v>
      </c>
    </row>
    <row r="7" spans="1:13" s="34" customFormat="1">
      <c r="A7" s="86" t="s">
        <v>51</v>
      </c>
      <c r="B7" s="403">
        <v>30156345000</v>
      </c>
      <c r="C7" s="404">
        <v>589468000</v>
      </c>
      <c r="D7" s="404">
        <v>19228000</v>
      </c>
      <c r="E7" s="404">
        <v>2791275000</v>
      </c>
      <c r="F7" s="404">
        <f>2920320000+158854000+3686210000</f>
        <v>6765384000</v>
      </c>
      <c r="G7" s="404">
        <v>536985000</v>
      </c>
      <c r="H7" s="405">
        <v>7550478000</v>
      </c>
      <c r="I7" s="406">
        <v>42381000</v>
      </c>
      <c r="J7" s="407">
        <v>7059265000</v>
      </c>
      <c r="K7" s="408">
        <v>0</v>
      </c>
      <c r="L7" s="404">
        <v>249545000</v>
      </c>
      <c r="M7" s="404">
        <v>2942739000</v>
      </c>
    </row>
    <row r="8" spans="1:13" s="34" customFormat="1">
      <c r="A8" s="86" t="s">
        <v>52</v>
      </c>
      <c r="B8" s="403">
        <v>37227845000</v>
      </c>
      <c r="C8" s="404">
        <v>833541000</v>
      </c>
      <c r="D8" s="404">
        <v>19228000</v>
      </c>
      <c r="E8" s="404">
        <v>5107176000</v>
      </c>
      <c r="F8" s="404">
        <f>F7+3509784000+4381628000</f>
        <v>14656796000</v>
      </c>
      <c r="G8" s="404">
        <v>536985000</v>
      </c>
      <c r="H8" s="405">
        <v>13540212000</v>
      </c>
      <c r="I8" s="406">
        <v>1237771000</v>
      </c>
      <c r="J8" s="407">
        <v>10123867000</v>
      </c>
      <c r="K8" s="408">
        <v>0</v>
      </c>
      <c r="L8" s="404">
        <v>249545000</v>
      </c>
      <c r="M8" s="404">
        <v>3775595000</v>
      </c>
    </row>
    <row r="9" spans="1:13" s="409" customFormat="1">
      <c r="A9" s="410" t="s">
        <v>53</v>
      </c>
      <c r="B9" s="272">
        <v>0.73709999999999998</v>
      </c>
      <c r="C9" s="46">
        <v>0.68330000000000002</v>
      </c>
      <c r="D9" s="46">
        <v>0.13270000000000001</v>
      </c>
      <c r="E9" s="46">
        <v>0.49309999999999998</v>
      </c>
      <c r="F9" s="46">
        <v>0.32650000000000001</v>
      </c>
      <c r="G9" s="46">
        <v>0.32640000000000002</v>
      </c>
      <c r="H9" s="161">
        <v>0.1804</v>
      </c>
      <c r="I9" s="46">
        <v>0.64270000000000005</v>
      </c>
      <c r="J9" s="56">
        <v>0.10100000000000001</v>
      </c>
      <c r="K9" s="199">
        <v>1.1560999999999999</v>
      </c>
      <c r="L9" s="83">
        <v>0.90780000000000005</v>
      </c>
      <c r="M9" s="83">
        <v>6.1406999999999998</v>
      </c>
    </row>
    <row r="10" spans="1:13" s="409" customFormat="1">
      <c r="A10" s="410" t="s">
        <v>54</v>
      </c>
      <c r="B10" s="272">
        <v>1.5841000000000001</v>
      </c>
      <c r="C10" s="2">
        <v>1.9810000000000001</v>
      </c>
      <c r="D10" s="46">
        <v>8.4283999999999999</v>
      </c>
      <c r="E10" s="46">
        <v>3.1549999999999998</v>
      </c>
      <c r="F10" s="46">
        <v>8.5496999999999996</v>
      </c>
      <c r="G10" s="46">
        <v>3.4944000000000002</v>
      </c>
      <c r="H10" s="161">
        <v>2.3071999999999999</v>
      </c>
      <c r="I10" s="46">
        <v>94.779899999999998</v>
      </c>
      <c r="J10" s="56">
        <v>9.3117000000000001</v>
      </c>
      <c r="K10" s="199">
        <v>0.95469999999999999</v>
      </c>
      <c r="L10" s="83">
        <v>1.9087000000000001</v>
      </c>
      <c r="M10" s="83">
        <v>1.3676999999999999</v>
      </c>
    </row>
    <row r="11" spans="1:13" s="409" customFormat="1" ht="21" customHeight="1">
      <c r="A11" s="411" t="s">
        <v>55</v>
      </c>
      <c r="B11" s="265" t="s">
        <v>56</v>
      </c>
      <c r="C11" s="94" t="s">
        <v>57</v>
      </c>
      <c r="D11" s="46" t="s">
        <v>58</v>
      </c>
      <c r="E11" s="46" t="s">
        <v>59</v>
      </c>
      <c r="F11" s="46" t="s">
        <v>59</v>
      </c>
      <c r="G11" s="2" t="s">
        <v>60</v>
      </c>
      <c r="H11" s="167" t="s">
        <v>61</v>
      </c>
      <c r="I11" s="84" t="s">
        <v>62</v>
      </c>
      <c r="J11" s="57" t="s">
        <v>63</v>
      </c>
      <c r="K11" s="207" t="s">
        <v>64</v>
      </c>
      <c r="L11" s="2" t="s">
        <v>65</v>
      </c>
      <c r="M11" s="46" t="s">
        <v>63</v>
      </c>
    </row>
    <row r="12" spans="1:13" s="34" customFormat="1" ht="22.5" customHeight="1">
      <c r="A12" s="86" t="s">
        <v>66</v>
      </c>
      <c r="B12" s="412" t="s">
        <v>67</v>
      </c>
      <c r="C12" s="413" t="s">
        <v>68</v>
      </c>
      <c r="D12" s="414"/>
      <c r="E12" s="413" t="s">
        <v>69</v>
      </c>
      <c r="F12" s="56"/>
      <c r="G12" s="414"/>
      <c r="H12" s="415" t="s">
        <v>70</v>
      </c>
      <c r="I12" s="416" t="s">
        <v>71</v>
      </c>
      <c r="J12" s="414"/>
      <c r="K12" s="185" t="s">
        <v>72</v>
      </c>
      <c r="L12" s="416" t="s">
        <v>73</v>
      </c>
      <c r="M12" s="186" t="s">
        <v>74</v>
      </c>
    </row>
    <row r="13" spans="1:13" s="34" customFormat="1">
      <c r="A13" s="88" t="s">
        <v>75</v>
      </c>
      <c r="B13" s="417"/>
      <c r="C13" s="414"/>
      <c r="D13" s="414"/>
      <c r="E13" s="414"/>
      <c r="F13" s="56"/>
      <c r="G13" s="414"/>
      <c r="H13" s="418"/>
      <c r="I13" s="414"/>
      <c r="J13" s="414"/>
      <c r="K13" s="185"/>
      <c r="L13" s="414"/>
      <c r="M13" s="65"/>
    </row>
    <row r="14" spans="1:13" s="34" customFormat="1">
      <c r="A14" s="88" t="s">
        <v>76</v>
      </c>
      <c r="B14" s="417"/>
      <c r="C14" s="414"/>
      <c r="D14" s="414"/>
      <c r="E14" s="414"/>
      <c r="F14" s="56"/>
      <c r="G14" s="414"/>
      <c r="H14" s="418"/>
      <c r="I14" s="414"/>
      <c r="J14" s="414"/>
      <c r="K14" s="185"/>
      <c r="L14" s="414"/>
      <c r="M14" s="65"/>
    </row>
    <row r="15" spans="1:13" s="34" customFormat="1">
      <c r="A15" s="89" t="s">
        <v>77</v>
      </c>
      <c r="B15" s="417"/>
      <c r="C15" s="414"/>
      <c r="D15" s="414"/>
      <c r="E15" s="414"/>
      <c r="F15" s="56"/>
      <c r="G15" s="414"/>
      <c r="H15" s="418"/>
      <c r="I15" s="414"/>
      <c r="J15" s="414"/>
      <c r="K15" s="185"/>
      <c r="L15" s="419">
        <v>98042082</v>
      </c>
      <c r="M15" s="65"/>
    </row>
    <row r="16" spans="1:13" s="34" customFormat="1">
      <c r="A16" s="89" t="s">
        <v>78</v>
      </c>
      <c r="B16" s="280" t="s">
        <v>79</v>
      </c>
      <c r="C16" s="414"/>
      <c r="D16" s="414"/>
      <c r="E16" s="414"/>
      <c r="F16" s="56"/>
      <c r="G16" s="414"/>
      <c r="H16" s="420" t="s">
        <v>79</v>
      </c>
      <c r="I16" s="414"/>
      <c r="J16" s="414"/>
      <c r="K16" s="185" t="s">
        <v>79</v>
      </c>
      <c r="L16" s="414"/>
      <c r="M16" s="65"/>
    </row>
    <row r="17" spans="1:13" s="34" customFormat="1" ht="33.75" customHeight="1">
      <c r="A17" s="86" t="s">
        <v>80</v>
      </c>
      <c r="B17" s="266" t="s">
        <v>81</v>
      </c>
      <c r="C17" s="54"/>
      <c r="D17" s="407"/>
      <c r="E17" s="104" t="s">
        <v>82</v>
      </c>
      <c r="F17" s="105" t="s">
        <v>83</v>
      </c>
      <c r="G17" s="421" t="s">
        <v>83</v>
      </c>
      <c r="H17" s="165" t="s">
        <v>84</v>
      </c>
      <c r="I17" s="91" t="s">
        <v>85</v>
      </c>
      <c r="J17" s="54" t="s">
        <v>81</v>
      </c>
      <c r="K17" s="202" t="s">
        <v>86</v>
      </c>
      <c r="L17" s="421" t="s">
        <v>87</v>
      </c>
      <c r="M17" s="42" t="s">
        <v>81</v>
      </c>
    </row>
    <row r="18" spans="1:13" s="41" customFormat="1" ht="26.1" customHeight="1">
      <c r="A18" s="37" t="s">
        <v>1</v>
      </c>
      <c r="B18" s="36" t="s">
        <v>88</v>
      </c>
      <c r="C18" s="12" t="s">
        <v>89</v>
      </c>
      <c r="D18" s="12" t="s">
        <v>90</v>
      </c>
      <c r="E18" s="36" t="s">
        <v>91</v>
      </c>
      <c r="F18" s="12" t="s">
        <v>92</v>
      </c>
      <c r="G18" s="36" t="s">
        <v>93</v>
      </c>
      <c r="H18" s="38" t="s">
        <v>94</v>
      </c>
      <c r="I18" s="39" t="s">
        <v>95</v>
      </c>
      <c r="J18" s="39" t="s">
        <v>96</v>
      </c>
      <c r="K18" s="39" t="s">
        <v>97</v>
      </c>
      <c r="L18" s="29" t="s">
        <v>98</v>
      </c>
      <c r="M18" s="37" t="s">
        <v>99</v>
      </c>
    </row>
    <row r="19" spans="1:13" s="34" customFormat="1">
      <c r="A19" s="86" t="s">
        <v>14</v>
      </c>
      <c r="B19" s="1" t="s">
        <v>100</v>
      </c>
      <c r="C19" s="9" t="s">
        <v>101</v>
      </c>
      <c r="D19" s="9" t="s">
        <v>102</v>
      </c>
      <c r="E19" s="332" t="s">
        <v>103</v>
      </c>
      <c r="F19" s="1" t="s">
        <v>104</v>
      </c>
      <c r="G19" s="54" t="s">
        <v>105</v>
      </c>
      <c r="H19" s="407" t="s">
        <v>106</v>
      </c>
      <c r="I19" s="54" t="s">
        <v>107</v>
      </c>
      <c r="J19" s="54" t="s">
        <v>108</v>
      </c>
      <c r="K19" s="54" t="s">
        <v>109</v>
      </c>
      <c r="L19" s="54" t="s">
        <v>110</v>
      </c>
      <c r="M19" s="271" t="s">
        <v>111</v>
      </c>
    </row>
    <row r="20" spans="1:13" s="35" customFormat="1" ht="11.25" customHeight="1">
      <c r="A20" s="87" t="s">
        <v>27</v>
      </c>
      <c r="B20" s="42" t="s">
        <v>112</v>
      </c>
      <c r="C20" s="9" t="s">
        <v>113</v>
      </c>
      <c r="D20" s="9" t="s">
        <v>114</v>
      </c>
      <c r="E20" s="328" t="s">
        <v>115</v>
      </c>
      <c r="F20" s="1" t="s">
        <v>116</v>
      </c>
      <c r="G20" s="54" t="s">
        <v>117</v>
      </c>
      <c r="H20" s="61" t="s">
        <v>118</v>
      </c>
      <c r="I20" s="54" t="s">
        <v>119</v>
      </c>
      <c r="J20" s="54" t="s">
        <v>120</v>
      </c>
      <c r="K20" s="55" t="s">
        <v>121</v>
      </c>
      <c r="L20" s="54" t="s">
        <v>122</v>
      </c>
      <c r="M20" s="277" t="s">
        <v>123</v>
      </c>
    </row>
    <row r="21" spans="1:13" s="35" customFormat="1" ht="11.25" customHeight="1">
      <c r="A21" s="87" t="s">
        <v>40</v>
      </c>
      <c r="B21" s="42" t="s">
        <v>49</v>
      </c>
      <c r="C21" s="9" t="s">
        <v>124</v>
      </c>
      <c r="D21" s="9" t="s">
        <v>47</v>
      </c>
      <c r="E21" s="332" t="s">
        <v>47</v>
      </c>
      <c r="F21" s="1" t="s">
        <v>125</v>
      </c>
      <c r="G21" s="54" t="s">
        <v>126</v>
      </c>
      <c r="H21" s="407" t="s">
        <v>44</v>
      </c>
      <c r="I21" s="54" t="s">
        <v>44</v>
      </c>
      <c r="J21" s="54" t="s">
        <v>44</v>
      </c>
      <c r="K21" s="54" t="s">
        <v>127</v>
      </c>
      <c r="L21" s="54" t="s">
        <v>126</v>
      </c>
      <c r="M21" s="278" t="s">
        <v>46</v>
      </c>
    </row>
    <row r="22" spans="1:13" s="35" customFormat="1" ht="11.25" customHeight="1">
      <c r="A22" s="86" t="s">
        <v>50</v>
      </c>
      <c r="B22" s="404">
        <v>16921200000</v>
      </c>
      <c r="C22" s="407">
        <v>2891200000</v>
      </c>
      <c r="D22" s="407">
        <v>16536200000</v>
      </c>
      <c r="E22" s="422">
        <v>3787500000</v>
      </c>
      <c r="F22" s="423">
        <v>2871500000</v>
      </c>
      <c r="G22" s="407">
        <v>7136500000</v>
      </c>
      <c r="H22" s="407">
        <v>40477500000</v>
      </c>
      <c r="I22" s="424">
        <v>4350600000</v>
      </c>
      <c r="J22" s="424">
        <v>1084800000</v>
      </c>
      <c r="K22" s="407">
        <v>21086700000</v>
      </c>
      <c r="L22" s="407">
        <v>7237400000</v>
      </c>
      <c r="M22" s="425">
        <v>13221700000</v>
      </c>
    </row>
    <row r="23" spans="1:13" s="35" customFormat="1" ht="11.25" customHeight="1">
      <c r="A23" s="86" t="s">
        <v>51</v>
      </c>
      <c r="B23" s="404">
        <v>27332081000</v>
      </c>
      <c r="C23" s="407">
        <v>3835473000</v>
      </c>
      <c r="D23" s="407">
        <v>24323666000</v>
      </c>
      <c r="E23" s="422">
        <v>3321349000</v>
      </c>
      <c r="F23" s="423">
        <v>3287284000</v>
      </c>
      <c r="G23" s="407">
        <v>10118769000</v>
      </c>
      <c r="H23" s="407">
        <v>74874565000</v>
      </c>
      <c r="I23" s="424">
        <v>2161937000</v>
      </c>
      <c r="J23" s="424">
        <v>803560000</v>
      </c>
      <c r="K23" s="407">
        <v>35099223000</v>
      </c>
      <c r="L23" s="407">
        <f>2562410000+2778425000+3493150000</f>
        <v>8833985000</v>
      </c>
      <c r="M23" s="425">
        <v>20327860000</v>
      </c>
    </row>
    <row r="24" spans="1:13" s="45" customFormat="1">
      <c r="A24" s="86" t="s">
        <v>52</v>
      </c>
      <c r="B24" s="404">
        <v>42821693000</v>
      </c>
      <c r="C24" s="407">
        <v>6987984000</v>
      </c>
      <c r="D24" s="407">
        <v>57175352000</v>
      </c>
      <c r="E24" s="422">
        <v>6023199000</v>
      </c>
      <c r="F24" s="423">
        <v>7848616000</v>
      </c>
      <c r="G24" s="407">
        <v>11388647000</v>
      </c>
      <c r="H24" s="407">
        <v>122634528000</v>
      </c>
      <c r="I24" s="426">
        <v>2181937000</v>
      </c>
      <c r="J24" s="424">
        <v>850356000</v>
      </c>
      <c r="K24" s="407">
        <v>49732860000</v>
      </c>
      <c r="L24" s="407">
        <f>L23+2521289000+1681819000</f>
        <v>13037093000</v>
      </c>
      <c r="M24" s="425">
        <v>34822789000</v>
      </c>
    </row>
    <row r="25" spans="1:13" s="409" customFormat="1">
      <c r="A25" s="410" t="s">
        <v>53</v>
      </c>
      <c r="B25" s="46">
        <v>0.38729999999999998</v>
      </c>
      <c r="C25" s="56">
        <v>0.1797</v>
      </c>
      <c r="D25" s="56">
        <v>0.20930000000000001</v>
      </c>
      <c r="E25" s="336">
        <v>0.44169999999999998</v>
      </c>
      <c r="F25" s="83">
        <v>0.73009999999999997</v>
      </c>
      <c r="G25" s="56">
        <v>0.2021</v>
      </c>
      <c r="H25" s="56">
        <v>1.7681</v>
      </c>
      <c r="I25" s="56">
        <v>0.29720000000000002</v>
      </c>
      <c r="J25" s="56">
        <v>7.0499999999999993E-2</v>
      </c>
      <c r="K25" s="56">
        <v>0.71409999999999996</v>
      </c>
      <c r="L25" s="56">
        <v>0.25069999999999998</v>
      </c>
      <c r="M25" s="272">
        <v>0.85659999999999992</v>
      </c>
    </row>
    <row r="26" spans="1:13" s="409" customFormat="1">
      <c r="A26" s="410" t="s">
        <v>54</v>
      </c>
      <c r="B26" s="46">
        <v>2.4802</v>
      </c>
      <c r="C26" s="56">
        <v>18.935400000000001</v>
      </c>
      <c r="D26" s="56">
        <v>3.6913</v>
      </c>
      <c r="E26" s="336">
        <v>2.9561999999999999</v>
      </c>
      <c r="F26" s="2">
        <v>76.621700000000004</v>
      </c>
      <c r="G26" s="56">
        <v>3.3401999999999998</v>
      </c>
      <c r="H26" s="56">
        <v>1.1028</v>
      </c>
      <c r="I26" s="56">
        <v>3.8416000000000001</v>
      </c>
      <c r="J26" s="56">
        <v>12.421200000000001</v>
      </c>
      <c r="K26" s="56">
        <v>2.1349</v>
      </c>
      <c r="L26" s="56">
        <v>2.5735999999999999</v>
      </c>
      <c r="M26" s="272">
        <v>1.8078000000000001</v>
      </c>
    </row>
    <row r="27" spans="1:13" s="409" customFormat="1">
      <c r="A27" s="410" t="s">
        <v>128</v>
      </c>
      <c r="B27" s="94" t="s">
        <v>129</v>
      </c>
      <c r="C27" s="14" t="s">
        <v>130</v>
      </c>
      <c r="D27" s="14" t="s">
        <v>131</v>
      </c>
      <c r="E27" s="333" t="s">
        <v>132</v>
      </c>
      <c r="F27" s="2" t="s">
        <v>133</v>
      </c>
      <c r="G27" s="56" t="s">
        <v>58</v>
      </c>
      <c r="H27" s="56" t="s">
        <v>59</v>
      </c>
      <c r="I27" s="56"/>
      <c r="J27" s="56" t="s">
        <v>134</v>
      </c>
      <c r="K27" s="57" t="s">
        <v>135</v>
      </c>
      <c r="L27" s="56" t="s">
        <v>59</v>
      </c>
      <c r="M27" s="269" t="s">
        <v>136</v>
      </c>
    </row>
    <row r="28" spans="1:13" s="34" customFormat="1" ht="22.5" customHeight="1">
      <c r="A28" s="86" t="s">
        <v>66</v>
      </c>
      <c r="B28" s="416" t="s">
        <v>137</v>
      </c>
      <c r="C28" s="427"/>
      <c r="D28" s="416" t="s">
        <v>138</v>
      </c>
      <c r="E28" s="415" t="s">
        <v>139</v>
      </c>
      <c r="F28" s="186" t="s">
        <v>140</v>
      </c>
      <c r="G28" s="51"/>
      <c r="H28" s="413" t="s">
        <v>141</v>
      </c>
      <c r="I28" s="413" t="s">
        <v>142</v>
      </c>
      <c r="J28" s="428"/>
      <c r="K28" s="414"/>
      <c r="L28" s="56"/>
      <c r="M28" s="274" t="s">
        <v>143</v>
      </c>
    </row>
    <row r="29" spans="1:13" s="34" customFormat="1">
      <c r="A29" s="88" t="s">
        <v>75</v>
      </c>
      <c r="B29" s="427"/>
      <c r="C29" s="427"/>
      <c r="D29" s="427"/>
      <c r="E29" s="337"/>
      <c r="F29" s="414"/>
      <c r="G29" s="51"/>
      <c r="H29" s="414"/>
      <c r="I29" s="414"/>
      <c r="J29" s="428"/>
      <c r="K29" s="414"/>
      <c r="L29" s="56"/>
      <c r="M29" s="429"/>
    </row>
    <row r="30" spans="1:13" s="34" customFormat="1">
      <c r="A30" s="88" t="s">
        <v>76</v>
      </c>
      <c r="B30" s="427"/>
      <c r="C30" s="427"/>
      <c r="D30" s="427"/>
      <c r="E30" s="337"/>
      <c r="F30" s="414"/>
      <c r="G30" s="51"/>
      <c r="H30" s="414"/>
      <c r="I30" s="414"/>
      <c r="J30" s="428"/>
      <c r="K30" s="414"/>
      <c r="L30" s="56"/>
      <c r="M30" s="429"/>
    </row>
    <row r="31" spans="1:13" s="34" customFormat="1">
      <c r="A31" s="89" t="s">
        <v>77</v>
      </c>
      <c r="B31" s="427"/>
      <c r="C31" s="427"/>
      <c r="D31" s="427"/>
      <c r="E31" s="337"/>
      <c r="F31" s="414"/>
      <c r="G31" s="51"/>
      <c r="H31" s="414"/>
      <c r="I31" s="414"/>
      <c r="J31" s="428"/>
      <c r="K31" s="414"/>
      <c r="L31" s="56"/>
      <c r="M31" s="429"/>
    </row>
    <row r="32" spans="1:13" s="34" customFormat="1">
      <c r="A32" s="89" t="s">
        <v>78</v>
      </c>
      <c r="B32" s="427"/>
      <c r="C32" s="427"/>
      <c r="D32" s="427"/>
      <c r="E32" s="334" t="s">
        <v>79</v>
      </c>
      <c r="F32" s="414"/>
      <c r="G32" s="51"/>
      <c r="H32" s="414"/>
      <c r="I32" s="414"/>
      <c r="J32" s="428"/>
      <c r="K32" s="414"/>
      <c r="L32" s="56"/>
      <c r="M32" s="429"/>
    </row>
    <row r="33" spans="1:13" s="34" customFormat="1" ht="22.5" customHeight="1">
      <c r="A33" s="86" t="s">
        <v>80</v>
      </c>
      <c r="B33" s="91" t="s">
        <v>144</v>
      </c>
      <c r="C33" s="9" t="s">
        <v>145</v>
      </c>
      <c r="D33" s="9" t="s">
        <v>146</v>
      </c>
      <c r="E33" s="338" t="s">
        <v>83</v>
      </c>
      <c r="F33" s="1" t="s">
        <v>147</v>
      </c>
      <c r="G33" s="54" t="s">
        <v>81</v>
      </c>
      <c r="H33" s="54"/>
      <c r="I33" s="54"/>
      <c r="J33" s="54"/>
      <c r="K33" s="54" t="s">
        <v>148</v>
      </c>
      <c r="L33" s="59" t="s">
        <v>149</v>
      </c>
      <c r="M33" s="279"/>
    </row>
    <row r="34" spans="1:13" s="41" customFormat="1" ht="26.1" customHeight="1">
      <c r="A34" s="37" t="s">
        <v>1</v>
      </c>
      <c r="B34" s="36" t="s">
        <v>150</v>
      </c>
      <c r="C34" s="36" t="s">
        <v>151</v>
      </c>
      <c r="D34" s="36" t="s">
        <v>152</v>
      </c>
      <c r="E34" s="36" t="s">
        <v>153</v>
      </c>
      <c r="F34" s="36" t="s">
        <v>154</v>
      </c>
      <c r="G34" s="36" t="s">
        <v>155</v>
      </c>
      <c r="H34" s="37" t="s">
        <v>156</v>
      </c>
      <c r="I34" s="12" t="s">
        <v>157</v>
      </c>
      <c r="J34" s="12" t="s">
        <v>158</v>
      </c>
      <c r="K34" s="36" t="s">
        <v>159</v>
      </c>
      <c r="L34" s="12" t="s">
        <v>160</v>
      </c>
      <c r="M34" s="36" t="s">
        <v>161</v>
      </c>
    </row>
    <row r="35" spans="1:13" s="34" customFormat="1">
      <c r="A35" s="86" t="s">
        <v>14</v>
      </c>
      <c r="B35" s="54" t="s">
        <v>162</v>
      </c>
      <c r="C35" s="62" t="s">
        <v>163</v>
      </c>
      <c r="D35" s="345" t="s">
        <v>164</v>
      </c>
      <c r="E35" s="281" t="s">
        <v>165</v>
      </c>
      <c r="F35" s="42" t="s">
        <v>166</v>
      </c>
      <c r="G35" s="42" t="s">
        <v>167</v>
      </c>
      <c r="H35" s="42" t="s">
        <v>168</v>
      </c>
      <c r="I35" s="327" t="s">
        <v>169</v>
      </c>
      <c r="J35" s="1" t="s">
        <v>170</v>
      </c>
      <c r="K35" s="42" t="s">
        <v>171</v>
      </c>
      <c r="L35" s="1" t="s">
        <v>172</v>
      </c>
      <c r="M35" s="54" t="s">
        <v>173</v>
      </c>
    </row>
    <row r="36" spans="1:13" s="35" customFormat="1" ht="11.25" customHeight="1">
      <c r="A36" s="87" t="s">
        <v>27</v>
      </c>
      <c r="B36" s="54" t="s">
        <v>174</v>
      </c>
      <c r="C36" s="54" t="s">
        <v>175</v>
      </c>
      <c r="D36" s="346" t="s">
        <v>176</v>
      </c>
      <c r="E36" s="282" t="s">
        <v>177</v>
      </c>
      <c r="F36" s="42" t="s">
        <v>178</v>
      </c>
      <c r="G36" s="42" t="s">
        <v>179</v>
      </c>
      <c r="H36" s="42" t="s">
        <v>180</v>
      </c>
      <c r="I36" s="328" t="s">
        <v>181</v>
      </c>
      <c r="J36" s="1" t="s">
        <v>182</v>
      </c>
      <c r="K36" s="1" t="s">
        <v>183</v>
      </c>
      <c r="L36" s="1" t="s">
        <v>184</v>
      </c>
      <c r="M36" s="54" t="s">
        <v>185</v>
      </c>
    </row>
    <row r="37" spans="1:13" s="35" customFormat="1" ht="11.25" customHeight="1">
      <c r="A37" s="87" t="s">
        <v>40</v>
      </c>
      <c r="B37" s="54" t="s">
        <v>126</v>
      </c>
      <c r="C37" s="54" t="s">
        <v>186</v>
      </c>
      <c r="D37" s="347" t="s">
        <v>125</v>
      </c>
      <c r="E37" s="283" t="s">
        <v>47</v>
      </c>
      <c r="F37" s="42" t="s">
        <v>41</v>
      </c>
      <c r="G37" s="42" t="s">
        <v>42</v>
      </c>
      <c r="H37" s="1" t="s">
        <v>46</v>
      </c>
      <c r="I37" s="327" t="s">
        <v>47</v>
      </c>
      <c r="J37" s="1" t="s">
        <v>125</v>
      </c>
      <c r="K37" s="42" t="s">
        <v>187</v>
      </c>
      <c r="L37" s="1" t="s">
        <v>47</v>
      </c>
      <c r="M37" s="9" t="s">
        <v>47</v>
      </c>
    </row>
    <row r="38" spans="1:13" s="35" customFormat="1" ht="11.25" customHeight="1">
      <c r="A38" s="86" t="s">
        <v>50</v>
      </c>
      <c r="B38" s="407">
        <v>4997500000</v>
      </c>
      <c r="C38" s="407">
        <v>13380000000</v>
      </c>
      <c r="D38" s="430">
        <v>3860100000</v>
      </c>
      <c r="E38" s="431">
        <v>6976900000</v>
      </c>
      <c r="F38" s="404">
        <v>19760600000</v>
      </c>
      <c r="G38" s="404">
        <v>1560300000</v>
      </c>
      <c r="H38" s="404">
        <v>9973900000</v>
      </c>
      <c r="I38" s="432">
        <v>2590300000</v>
      </c>
      <c r="J38" s="404">
        <v>14781300000</v>
      </c>
      <c r="K38" s="404">
        <v>980900000</v>
      </c>
      <c r="L38" s="404">
        <v>4682300000</v>
      </c>
      <c r="M38" s="407">
        <v>2852100000</v>
      </c>
    </row>
    <row r="39" spans="1:13" s="35" customFormat="1" ht="11.25" customHeight="1">
      <c r="A39" s="86" t="s">
        <v>51</v>
      </c>
      <c r="B39" s="407">
        <v>6039792000</v>
      </c>
      <c r="C39" s="407">
        <v>18112282000</v>
      </c>
      <c r="D39" s="430">
        <v>6428536000</v>
      </c>
      <c r="E39" s="431">
        <v>10440854000</v>
      </c>
      <c r="F39" s="404">
        <v>33963620000</v>
      </c>
      <c r="G39" s="404">
        <v>1047602000</v>
      </c>
      <c r="H39" s="404">
        <v>17420868000</v>
      </c>
      <c r="I39" s="432">
        <v>3608406000</v>
      </c>
      <c r="J39" s="404">
        <v>21898555000</v>
      </c>
      <c r="K39" s="404">
        <v>384426000</v>
      </c>
      <c r="L39" s="404">
        <v>7750225000</v>
      </c>
      <c r="M39" s="407">
        <v>4437200000</v>
      </c>
    </row>
    <row r="40" spans="1:13" s="45" customFormat="1">
      <c r="A40" s="86" t="s">
        <v>52</v>
      </c>
      <c r="B40" s="407">
        <f>B39+6771394000+4864769000</f>
        <v>17675955000</v>
      </c>
      <c r="C40" s="407">
        <v>25357923000</v>
      </c>
      <c r="D40" s="430">
        <v>7874720000</v>
      </c>
      <c r="E40" s="431">
        <v>13914768000</v>
      </c>
      <c r="F40" s="404">
        <v>68190687000</v>
      </c>
      <c r="G40" s="404">
        <v>4402688000</v>
      </c>
      <c r="H40" s="404">
        <v>28622224000</v>
      </c>
      <c r="I40" s="432">
        <v>3760795000</v>
      </c>
      <c r="J40" s="404">
        <v>31404460000</v>
      </c>
      <c r="K40" s="404">
        <v>649716000</v>
      </c>
      <c r="L40" s="404">
        <v>10286068000</v>
      </c>
      <c r="M40" s="407">
        <v>8089872000</v>
      </c>
    </row>
    <row r="41" spans="1:13" s="409" customFormat="1">
      <c r="A41" s="410" t="s">
        <v>53</v>
      </c>
      <c r="B41" s="56">
        <v>0.76339999999999997</v>
      </c>
      <c r="C41" s="56">
        <v>0.1699</v>
      </c>
      <c r="D41" s="348">
        <v>2.0440999999999998</v>
      </c>
      <c r="E41" s="284">
        <v>0.63580000000000003</v>
      </c>
      <c r="F41" s="2">
        <v>0.71350000000000002</v>
      </c>
      <c r="G41" s="46">
        <v>6.6100000000000006E-2</v>
      </c>
      <c r="H41" s="83">
        <v>0.72770000000000001</v>
      </c>
      <c r="I41" s="324">
        <v>1.5699999999999999E-2</v>
      </c>
      <c r="J41" s="95">
        <v>0.57099999999999995</v>
      </c>
      <c r="K41" s="95">
        <v>0.33900000000000002</v>
      </c>
      <c r="L41" s="83">
        <v>1.5885</v>
      </c>
      <c r="M41" s="10">
        <v>0.71260000000000001</v>
      </c>
    </row>
    <row r="42" spans="1:13" s="409" customFormat="1">
      <c r="A42" s="410" t="s">
        <v>54</v>
      </c>
      <c r="B42" s="56">
        <v>3.2814000000000001</v>
      </c>
      <c r="C42" s="56">
        <v>4.9154</v>
      </c>
      <c r="D42" s="348">
        <v>1.1553</v>
      </c>
      <c r="E42" s="284">
        <v>2.0316000000000001</v>
      </c>
      <c r="F42" s="95">
        <v>2.2082999999999999</v>
      </c>
      <c r="G42" s="46">
        <v>12.532500000000001</v>
      </c>
      <c r="H42" s="83">
        <v>2.0688</v>
      </c>
      <c r="I42" s="324">
        <v>46.722099999999998</v>
      </c>
      <c r="J42" s="95">
        <v>2.5644</v>
      </c>
      <c r="K42" s="95">
        <v>3.5464000000000002</v>
      </c>
      <c r="L42" s="83">
        <v>1.6768000000000001</v>
      </c>
      <c r="M42" s="10">
        <v>2.1610999999999998</v>
      </c>
    </row>
    <row r="43" spans="1:13" s="409" customFormat="1" ht="21" customHeight="1">
      <c r="A43" s="411" t="s">
        <v>55</v>
      </c>
      <c r="B43" s="56" t="s">
        <v>188</v>
      </c>
      <c r="C43" s="56" t="s">
        <v>59</v>
      </c>
      <c r="D43" s="349" t="s">
        <v>189</v>
      </c>
      <c r="E43" s="285" t="s">
        <v>190</v>
      </c>
      <c r="F43" s="94" t="s">
        <v>191</v>
      </c>
      <c r="G43" s="94" t="s">
        <v>192</v>
      </c>
      <c r="H43" s="94" t="s">
        <v>193</v>
      </c>
      <c r="I43" s="326" t="s">
        <v>194</v>
      </c>
      <c r="J43" s="84" t="s">
        <v>195</v>
      </c>
      <c r="K43" s="94" t="s">
        <v>196</v>
      </c>
      <c r="L43" s="84" t="s">
        <v>197</v>
      </c>
      <c r="M43" s="57" t="s">
        <v>198</v>
      </c>
    </row>
    <row r="44" spans="1:13" s="34" customFormat="1" ht="22.5" customHeight="1">
      <c r="A44" s="86" t="s">
        <v>66</v>
      </c>
      <c r="B44" s="51"/>
      <c r="C44" s="413" t="s">
        <v>199</v>
      </c>
      <c r="D44" s="350" t="s">
        <v>200</v>
      </c>
      <c r="E44" s="558" t="s">
        <v>201</v>
      </c>
      <c r="F44" s="186" t="s">
        <v>202</v>
      </c>
      <c r="G44" s="413" t="s">
        <v>203</v>
      </c>
      <c r="H44" s="416" t="s">
        <v>204</v>
      </c>
      <c r="I44" s="433" t="s">
        <v>205</v>
      </c>
      <c r="J44" s="65"/>
      <c r="K44" s="186" t="s">
        <v>206</v>
      </c>
      <c r="L44" s="186" t="s">
        <v>207</v>
      </c>
      <c r="M44" s="186" t="s">
        <v>208</v>
      </c>
    </row>
    <row r="45" spans="1:13" s="34" customFormat="1">
      <c r="A45" s="88" t="s">
        <v>75</v>
      </c>
      <c r="B45" s="51"/>
      <c r="C45" s="414"/>
      <c r="D45" s="350"/>
      <c r="E45" s="286"/>
      <c r="F45" s="65"/>
      <c r="G45" s="414"/>
      <c r="H45" s="51"/>
      <c r="I45" s="433"/>
      <c r="J45" s="66"/>
      <c r="K45" s="66"/>
      <c r="L45" s="65"/>
      <c r="M45" s="65"/>
    </row>
    <row r="46" spans="1:13" s="34" customFormat="1">
      <c r="A46" s="88" t="s">
        <v>76</v>
      </c>
      <c r="B46" s="51"/>
      <c r="C46" s="414"/>
      <c r="D46" s="350"/>
      <c r="E46" s="286"/>
      <c r="F46" s="65"/>
      <c r="G46" s="414"/>
      <c r="H46" s="51"/>
      <c r="I46" s="433"/>
      <c r="J46" s="66"/>
      <c r="K46" s="66"/>
      <c r="L46" s="65"/>
      <c r="M46" s="65"/>
    </row>
    <row r="47" spans="1:13" s="34" customFormat="1">
      <c r="A47" s="89" t="s">
        <v>77</v>
      </c>
      <c r="B47" s="51"/>
      <c r="C47" s="414"/>
      <c r="D47" s="350"/>
      <c r="E47" s="286"/>
      <c r="F47" s="65"/>
      <c r="G47" s="414"/>
      <c r="H47" s="51"/>
      <c r="I47" s="433"/>
      <c r="J47" s="66"/>
      <c r="K47" s="66"/>
      <c r="L47" s="65"/>
      <c r="M47" s="65"/>
    </row>
    <row r="48" spans="1:13" s="34" customFormat="1">
      <c r="A48" s="89" t="s">
        <v>78</v>
      </c>
      <c r="B48" s="51"/>
      <c r="C48" s="414"/>
      <c r="D48" s="350"/>
      <c r="E48" s="287" t="s">
        <v>79</v>
      </c>
      <c r="F48" s="65"/>
      <c r="G48" s="414"/>
      <c r="H48" s="51"/>
      <c r="I48" s="433"/>
      <c r="J48" s="66"/>
      <c r="K48" s="66"/>
      <c r="L48" s="65"/>
      <c r="M48" s="65"/>
    </row>
    <row r="49" spans="1:14" s="34" customFormat="1" ht="67.5" customHeight="1">
      <c r="A49" s="86" t="s">
        <v>80</v>
      </c>
      <c r="B49" s="54" t="s">
        <v>209</v>
      </c>
      <c r="C49" s="54" t="s">
        <v>210</v>
      </c>
      <c r="D49" s="434" t="s">
        <v>211</v>
      </c>
      <c r="E49" s="435" t="s">
        <v>212</v>
      </c>
      <c r="F49" s="404" t="s">
        <v>81</v>
      </c>
      <c r="G49" s="423" t="s">
        <v>213</v>
      </c>
      <c r="H49" s="407"/>
      <c r="I49" s="331" t="s">
        <v>214</v>
      </c>
      <c r="J49" s="421" t="s">
        <v>215</v>
      </c>
      <c r="K49" s="421" t="s">
        <v>216</v>
      </c>
      <c r="L49" s="423" t="s">
        <v>81</v>
      </c>
      <c r="M49" s="54" t="s">
        <v>213</v>
      </c>
    </row>
    <row r="50" spans="1:14" s="41" customFormat="1" ht="26.1" customHeight="1">
      <c r="A50" s="37" t="s">
        <v>1</v>
      </c>
      <c r="B50" s="12" t="s">
        <v>217</v>
      </c>
      <c r="C50" s="12" t="s">
        <v>218</v>
      </c>
      <c r="D50" s="36" t="s">
        <v>219</v>
      </c>
      <c r="E50" s="36" t="s">
        <v>220</v>
      </c>
      <c r="F50" s="36" t="s">
        <v>221</v>
      </c>
      <c r="G50" s="36" t="s">
        <v>222</v>
      </c>
      <c r="H50" s="39" t="s">
        <v>223</v>
      </c>
      <c r="I50" s="39" t="s">
        <v>224</v>
      </c>
      <c r="J50" s="47" t="s">
        <v>225</v>
      </c>
      <c r="K50" s="12" t="s">
        <v>226</v>
      </c>
      <c r="L50" s="36" t="s">
        <v>227</v>
      </c>
      <c r="M50" s="11" t="s">
        <v>228</v>
      </c>
    </row>
    <row r="51" spans="1:14" s="34" customFormat="1">
      <c r="A51" s="86" t="s">
        <v>14</v>
      </c>
      <c r="B51" s="9" t="s">
        <v>229</v>
      </c>
      <c r="C51" s="9" t="s">
        <v>230</v>
      </c>
      <c r="D51" s="54" t="s">
        <v>231</v>
      </c>
      <c r="E51" s="54" t="s">
        <v>232</v>
      </c>
      <c r="F51" s="54" t="s">
        <v>233</v>
      </c>
      <c r="G51" s="54" t="s">
        <v>234</v>
      </c>
      <c r="H51" s="54" t="s">
        <v>235</v>
      </c>
      <c r="I51" s="407" t="s">
        <v>236</v>
      </c>
      <c r="J51" s="54" t="s">
        <v>237</v>
      </c>
      <c r="K51" s="1" t="s">
        <v>238</v>
      </c>
      <c r="L51" s="42" t="s">
        <v>239</v>
      </c>
      <c r="M51" s="332" t="s">
        <v>240</v>
      </c>
    </row>
    <row r="52" spans="1:14" s="34" customFormat="1">
      <c r="A52" s="87" t="s">
        <v>27</v>
      </c>
      <c r="B52" s="9" t="s">
        <v>241</v>
      </c>
      <c r="C52" s="9" t="s">
        <v>242</v>
      </c>
      <c r="D52" s="54" t="s">
        <v>177</v>
      </c>
      <c r="E52" s="54" t="s">
        <v>243</v>
      </c>
      <c r="F52" s="54" t="s">
        <v>244</v>
      </c>
      <c r="G52" s="54" t="s">
        <v>245</v>
      </c>
      <c r="H52" s="54" t="s">
        <v>246</v>
      </c>
      <c r="I52" s="61" t="s">
        <v>247</v>
      </c>
      <c r="J52" s="54" t="s">
        <v>248</v>
      </c>
      <c r="K52" s="1" t="s">
        <v>249</v>
      </c>
      <c r="L52" s="42" t="s">
        <v>250</v>
      </c>
      <c r="M52" s="328" t="s">
        <v>251</v>
      </c>
    </row>
    <row r="53" spans="1:14" s="35" customFormat="1" ht="11.25" customHeight="1">
      <c r="A53" s="87" t="s">
        <v>40</v>
      </c>
      <c r="B53" s="9" t="s">
        <v>124</v>
      </c>
      <c r="C53" s="9" t="s">
        <v>127</v>
      </c>
      <c r="D53" s="54" t="s">
        <v>186</v>
      </c>
      <c r="E53" s="54" t="s">
        <v>252</v>
      </c>
      <c r="F53" s="54" t="s">
        <v>253</v>
      </c>
      <c r="G53" s="54" t="s">
        <v>44</v>
      </c>
      <c r="H53" s="54" t="s">
        <v>44</v>
      </c>
      <c r="I53" s="407" t="s">
        <v>254</v>
      </c>
      <c r="J53" s="54" t="s">
        <v>44</v>
      </c>
      <c r="K53" s="1" t="s">
        <v>255</v>
      </c>
      <c r="L53" s="42" t="s">
        <v>48</v>
      </c>
      <c r="M53" s="332" t="s">
        <v>49</v>
      </c>
    </row>
    <row r="54" spans="1:14" s="35" customFormat="1" ht="11.25" customHeight="1">
      <c r="A54" s="86" t="s">
        <v>50</v>
      </c>
      <c r="B54" s="407">
        <v>3982400000</v>
      </c>
      <c r="C54" s="407">
        <v>9140000000</v>
      </c>
      <c r="D54" s="407">
        <v>2870600000</v>
      </c>
      <c r="E54" s="407">
        <v>11930900000</v>
      </c>
      <c r="F54" s="407">
        <v>7696700000</v>
      </c>
      <c r="G54" s="407">
        <v>17914600000</v>
      </c>
      <c r="H54" s="407">
        <v>12083600000</v>
      </c>
      <c r="I54" s="407">
        <v>26684000000</v>
      </c>
      <c r="J54" s="424">
        <v>18046400000</v>
      </c>
      <c r="K54" s="423">
        <v>14849200000</v>
      </c>
      <c r="L54" s="404">
        <v>4013400000</v>
      </c>
      <c r="M54" s="432">
        <v>22506500000</v>
      </c>
    </row>
    <row r="55" spans="1:14" s="35" customFormat="1" ht="11.25" customHeight="1">
      <c r="A55" s="86" t="s">
        <v>51</v>
      </c>
      <c r="B55" s="407">
        <v>4404129000</v>
      </c>
      <c r="C55" s="407">
        <v>10966613000</v>
      </c>
      <c r="D55" s="407">
        <v>3381626000</v>
      </c>
      <c r="E55" s="407">
        <v>17025589000</v>
      </c>
      <c r="F55" s="407">
        <v>6674449000</v>
      </c>
      <c r="G55" s="407">
        <v>27855213000</v>
      </c>
      <c r="H55" s="424">
        <v>18155333000</v>
      </c>
      <c r="I55" s="407">
        <v>48435365000</v>
      </c>
      <c r="J55" s="424">
        <v>30547742000</v>
      </c>
      <c r="K55" s="423">
        <v>14654354000</v>
      </c>
      <c r="L55" s="404">
        <v>3352349000</v>
      </c>
      <c r="M55" s="436">
        <v>37845930000</v>
      </c>
    </row>
    <row r="56" spans="1:14" s="35" customFormat="1" ht="11.25" customHeight="1">
      <c r="A56" s="86" t="s">
        <v>52</v>
      </c>
      <c r="B56" s="407">
        <v>4404129000</v>
      </c>
      <c r="C56" s="407">
        <v>17713889000</v>
      </c>
      <c r="D56" s="407">
        <v>4722308000</v>
      </c>
      <c r="E56" s="407">
        <v>29762853000</v>
      </c>
      <c r="F56" s="407">
        <v>11964215000</v>
      </c>
      <c r="G56" s="407">
        <f>G55+8815254000+6352902000</f>
        <v>43023369000</v>
      </c>
      <c r="H56" s="437">
        <v>27398808000</v>
      </c>
      <c r="I56" s="407">
        <v>62767608000</v>
      </c>
      <c r="J56" s="426">
        <v>64002723000</v>
      </c>
      <c r="K56" s="423">
        <v>27464966000</v>
      </c>
      <c r="L56" s="404">
        <v>4334484000</v>
      </c>
      <c r="M56" s="438">
        <v>62476959000</v>
      </c>
    </row>
    <row r="57" spans="1:14" s="45" customFormat="1">
      <c r="A57" s="410" t="s">
        <v>53</v>
      </c>
      <c r="B57" s="63">
        <v>7.5800000000000006E-2</v>
      </c>
      <c r="C57" s="63">
        <v>0.62329999999999997</v>
      </c>
      <c r="D57" s="56">
        <v>0.32369999999999999</v>
      </c>
      <c r="E57" s="56">
        <v>0.62419999999999998</v>
      </c>
      <c r="F57" s="56">
        <v>0.18759999999999999</v>
      </c>
      <c r="G57" s="56">
        <v>0.2271</v>
      </c>
      <c r="H57" s="56">
        <v>9.1999999999999998E-2</v>
      </c>
      <c r="I57" s="56">
        <v>0.39169999999999999</v>
      </c>
      <c r="J57" s="56">
        <v>1.1196999999999999</v>
      </c>
      <c r="K57" s="2">
        <v>0.37069999999999997</v>
      </c>
      <c r="L57" s="46">
        <v>0.28720000000000001</v>
      </c>
      <c r="M57" s="325">
        <v>1.5436000000000001</v>
      </c>
      <c r="N57" s="439"/>
    </row>
    <row r="58" spans="1:14" s="409" customFormat="1">
      <c r="A58" s="410" t="s">
        <v>54</v>
      </c>
      <c r="B58" s="63">
        <v>14.1798</v>
      </c>
      <c r="C58" s="63">
        <v>1.9376</v>
      </c>
      <c r="D58" s="56">
        <v>3.5099</v>
      </c>
      <c r="E58" s="56">
        <v>2.2656999999999998</v>
      </c>
      <c r="F58" s="56">
        <v>29.9908</v>
      </c>
      <c r="G58" s="56">
        <v>6.1532999999999998</v>
      </c>
      <c r="H58" s="56">
        <v>5.9071999999999996</v>
      </c>
      <c r="I58" s="56">
        <v>2.9691000000000001</v>
      </c>
      <c r="J58" s="56">
        <v>1.7957000000000001</v>
      </c>
      <c r="K58" s="2">
        <v>2.4676</v>
      </c>
      <c r="L58" s="46">
        <v>5.0942999999999996</v>
      </c>
      <c r="M58" s="325">
        <v>1.6404000000000001</v>
      </c>
    </row>
    <row r="59" spans="1:14" s="409" customFormat="1" ht="21" customHeight="1">
      <c r="A59" s="411" t="s">
        <v>55</v>
      </c>
      <c r="B59" s="14" t="s">
        <v>256</v>
      </c>
      <c r="C59" s="14" t="s">
        <v>257</v>
      </c>
      <c r="D59" s="57" t="s">
        <v>190</v>
      </c>
      <c r="E59" s="56" t="s">
        <v>59</v>
      </c>
      <c r="F59" s="56" t="s">
        <v>59</v>
      </c>
      <c r="G59" s="56" t="s">
        <v>59</v>
      </c>
      <c r="H59" s="56" t="s">
        <v>59</v>
      </c>
      <c r="I59" s="56" t="s">
        <v>59</v>
      </c>
      <c r="J59" s="56" t="s">
        <v>59</v>
      </c>
      <c r="K59" s="2" t="s">
        <v>258</v>
      </c>
      <c r="L59" s="94" t="s">
        <v>259</v>
      </c>
      <c r="M59" s="333" t="s">
        <v>260</v>
      </c>
    </row>
    <row r="60" spans="1:14" s="409" customFormat="1" ht="22.5" customHeight="1">
      <c r="A60" s="86" t="s">
        <v>66</v>
      </c>
      <c r="B60" s="51"/>
      <c r="C60" s="51"/>
      <c r="D60" s="66" t="s">
        <v>261</v>
      </c>
      <c r="E60" s="187" t="s">
        <v>262</v>
      </c>
      <c r="F60" s="56"/>
      <c r="G60" s="56"/>
      <c r="H60" s="414"/>
      <c r="I60" s="67"/>
      <c r="J60" s="413" t="s">
        <v>263</v>
      </c>
      <c r="K60" s="65"/>
      <c r="L60" s="186" t="s">
        <v>264</v>
      </c>
      <c r="M60" s="415" t="s">
        <v>265</v>
      </c>
    </row>
    <row r="61" spans="1:14" s="409" customFormat="1">
      <c r="A61" s="88" t="s">
        <v>75</v>
      </c>
      <c r="B61" s="51"/>
      <c r="C61" s="51"/>
      <c r="D61" s="66"/>
      <c r="E61" s="54"/>
      <c r="F61" s="56"/>
      <c r="G61" s="56"/>
      <c r="H61" s="414"/>
      <c r="I61" s="67"/>
      <c r="J61" s="414"/>
      <c r="K61" s="70"/>
      <c r="L61" s="65"/>
      <c r="M61" s="334"/>
    </row>
    <row r="62" spans="1:14" s="409" customFormat="1">
      <c r="A62" s="88" t="s">
        <v>76</v>
      </c>
      <c r="B62" s="51"/>
      <c r="C62" s="51"/>
      <c r="D62" s="66"/>
      <c r="E62" s="54"/>
      <c r="F62" s="56"/>
      <c r="G62" s="56"/>
      <c r="H62" s="414"/>
      <c r="I62" s="67"/>
      <c r="J62" s="414"/>
      <c r="K62" s="70"/>
      <c r="L62" s="65"/>
      <c r="M62" s="334"/>
    </row>
    <row r="63" spans="1:14" s="409" customFormat="1">
      <c r="A63" s="89" t="s">
        <v>77</v>
      </c>
      <c r="B63" s="51"/>
      <c r="C63" s="51"/>
      <c r="D63" s="66"/>
      <c r="E63" s="54"/>
      <c r="F63" s="56"/>
      <c r="G63" s="56"/>
      <c r="H63" s="414"/>
      <c r="I63" s="67"/>
      <c r="J63" s="414"/>
      <c r="K63" s="70"/>
      <c r="L63" s="65"/>
      <c r="M63" s="334"/>
    </row>
    <row r="64" spans="1:14" s="409" customFormat="1">
      <c r="A64" s="89" t="s">
        <v>78</v>
      </c>
      <c r="B64" s="51"/>
      <c r="C64" s="51"/>
      <c r="D64" s="66"/>
      <c r="E64" s="54"/>
      <c r="F64" s="56"/>
      <c r="G64" s="56"/>
      <c r="H64" s="414"/>
      <c r="I64" s="67"/>
      <c r="J64" s="414"/>
      <c r="K64" s="70"/>
      <c r="L64" s="65"/>
      <c r="M64" s="334" t="s">
        <v>79</v>
      </c>
    </row>
    <row r="65" spans="1:14" s="34" customFormat="1">
      <c r="A65" s="86" t="s">
        <v>80</v>
      </c>
      <c r="B65" s="407"/>
      <c r="C65" s="407"/>
      <c r="D65" s="54" t="s">
        <v>81</v>
      </c>
      <c r="E65" s="54"/>
      <c r="F65" s="59" t="s">
        <v>266</v>
      </c>
      <c r="G65" s="59" t="s">
        <v>267</v>
      </c>
      <c r="H65" s="437" t="s">
        <v>149</v>
      </c>
      <c r="I65" s="67"/>
      <c r="J65" s="54"/>
      <c r="K65" s="9"/>
      <c r="L65" s="42" t="s">
        <v>81</v>
      </c>
      <c r="M65" s="331" t="s">
        <v>268</v>
      </c>
    </row>
    <row r="66" spans="1:14" s="41" customFormat="1" ht="26.1" customHeight="1">
      <c r="A66" s="37" t="s">
        <v>1</v>
      </c>
      <c r="B66" s="11" t="s">
        <v>269</v>
      </c>
      <c r="C66" s="29" t="s">
        <v>270</v>
      </c>
      <c r="D66" s="12" t="s">
        <v>271</v>
      </c>
      <c r="E66" s="36" t="s">
        <v>272</v>
      </c>
      <c r="F66" s="12" t="s">
        <v>273</v>
      </c>
      <c r="G66" s="11" t="s">
        <v>274</v>
      </c>
      <c r="H66" s="39" t="s">
        <v>275</v>
      </c>
      <c r="I66" s="12" t="s">
        <v>276</v>
      </c>
      <c r="J66" s="39" t="s">
        <v>277</v>
      </c>
      <c r="K66" s="48" t="s">
        <v>278</v>
      </c>
      <c r="L66" s="39" t="s">
        <v>279</v>
      </c>
      <c r="M66" s="90" t="s">
        <v>280</v>
      </c>
    </row>
    <row r="67" spans="1:14" s="34" customFormat="1">
      <c r="A67" s="86" t="s">
        <v>14</v>
      </c>
      <c r="B67" s="1" t="s">
        <v>281</v>
      </c>
      <c r="C67" s="221" t="s">
        <v>282</v>
      </c>
      <c r="D67" s="1" t="s">
        <v>283</v>
      </c>
      <c r="E67" s="42" t="s">
        <v>284</v>
      </c>
      <c r="F67" s="1" t="s">
        <v>285</v>
      </c>
      <c r="G67" s="9" t="s">
        <v>286</v>
      </c>
      <c r="H67" s="118" t="s">
        <v>287</v>
      </c>
      <c r="I67" s="9" t="s">
        <v>288</v>
      </c>
      <c r="J67" s="54" t="s">
        <v>289</v>
      </c>
      <c r="K67" s="54" t="s">
        <v>290</v>
      </c>
      <c r="L67" s="54" t="s">
        <v>291</v>
      </c>
      <c r="M67" s="54" t="s">
        <v>292</v>
      </c>
    </row>
    <row r="68" spans="1:14" s="34" customFormat="1">
      <c r="A68" s="87" t="s">
        <v>27</v>
      </c>
      <c r="B68" s="1" t="s">
        <v>293</v>
      </c>
      <c r="C68" s="222" t="s">
        <v>294</v>
      </c>
      <c r="D68" s="1" t="s">
        <v>295</v>
      </c>
      <c r="E68" s="42" t="s">
        <v>296</v>
      </c>
      <c r="F68" s="1" t="s">
        <v>297</v>
      </c>
      <c r="G68" s="9" t="s">
        <v>298</v>
      </c>
      <c r="H68" s="118" t="s">
        <v>299</v>
      </c>
      <c r="I68" s="9" t="s">
        <v>300</v>
      </c>
      <c r="J68" s="54" t="s">
        <v>301</v>
      </c>
      <c r="K68" s="54" t="s">
        <v>302</v>
      </c>
      <c r="L68" s="54" t="s">
        <v>303</v>
      </c>
      <c r="M68" s="54" t="s">
        <v>304</v>
      </c>
    </row>
    <row r="69" spans="1:14" s="35" customFormat="1" ht="11.25" customHeight="1">
      <c r="A69" s="87" t="s">
        <v>40</v>
      </c>
      <c r="B69" s="1" t="s">
        <v>47</v>
      </c>
      <c r="C69" s="223" t="s">
        <v>46</v>
      </c>
      <c r="D69" s="1" t="s">
        <v>49</v>
      </c>
      <c r="E69" s="1" t="s">
        <v>46</v>
      </c>
      <c r="F69" s="1" t="s">
        <v>305</v>
      </c>
      <c r="G69" s="9" t="s">
        <v>306</v>
      </c>
      <c r="H69" s="117" t="s">
        <v>49</v>
      </c>
      <c r="I69" s="9" t="s">
        <v>307</v>
      </c>
      <c r="J69" s="54" t="s">
        <v>127</v>
      </c>
      <c r="K69" s="54" t="s">
        <v>49</v>
      </c>
      <c r="L69" s="54" t="s">
        <v>252</v>
      </c>
      <c r="M69" s="54" t="s">
        <v>252</v>
      </c>
    </row>
    <row r="70" spans="1:14" s="35" customFormat="1" ht="11.25" customHeight="1">
      <c r="A70" s="86" t="s">
        <v>50</v>
      </c>
      <c r="B70" s="404">
        <v>2471400000</v>
      </c>
      <c r="C70" s="440">
        <v>2847600000</v>
      </c>
      <c r="D70" s="404">
        <v>17589900000</v>
      </c>
      <c r="E70" s="404">
        <v>1857800000</v>
      </c>
      <c r="F70" s="404">
        <v>1418800000</v>
      </c>
      <c r="G70" s="441">
        <v>7990800000</v>
      </c>
      <c r="H70" s="442">
        <v>1640300000</v>
      </c>
      <c r="I70" s="443">
        <v>9933600000</v>
      </c>
      <c r="J70" s="407">
        <v>6973700000</v>
      </c>
      <c r="K70" s="407">
        <v>2564400000</v>
      </c>
      <c r="L70" s="407">
        <v>11308400000</v>
      </c>
      <c r="M70" s="407">
        <v>48613400000</v>
      </c>
    </row>
    <row r="71" spans="1:14" s="35" customFormat="1" ht="11.25" customHeight="1">
      <c r="A71" s="86" t="s">
        <v>51</v>
      </c>
      <c r="B71" s="444">
        <v>3538049000</v>
      </c>
      <c r="C71" s="440">
        <v>4228624000</v>
      </c>
      <c r="D71" s="404">
        <v>25269305000</v>
      </c>
      <c r="E71" s="404">
        <v>1338017000</v>
      </c>
      <c r="F71" s="404">
        <v>1049960000</v>
      </c>
      <c r="G71" s="445">
        <v>11027286000</v>
      </c>
      <c r="H71" s="442">
        <v>1285962000</v>
      </c>
      <c r="I71" s="443">
        <v>13367480000</v>
      </c>
      <c r="J71" s="424">
        <v>8078919000</v>
      </c>
      <c r="K71" s="424">
        <v>3824202000</v>
      </c>
      <c r="L71" s="424">
        <v>19154419000</v>
      </c>
      <c r="M71" s="424">
        <v>86655920000</v>
      </c>
    </row>
    <row r="72" spans="1:14" s="35" customFormat="1" ht="11.25" customHeight="1">
      <c r="A72" s="86" t="s">
        <v>52</v>
      </c>
      <c r="B72" s="446">
        <v>6031544000</v>
      </c>
      <c r="C72" s="440">
        <v>7891990000</v>
      </c>
      <c r="D72" s="404">
        <v>37358285000</v>
      </c>
      <c r="E72" s="404">
        <v>2603010000</v>
      </c>
      <c r="F72" s="404">
        <v>1058342000</v>
      </c>
      <c r="G72" s="447">
        <v>16462047000</v>
      </c>
      <c r="H72" s="442">
        <v>3473813000</v>
      </c>
      <c r="I72" s="443">
        <v>15689296000</v>
      </c>
      <c r="J72" s="437">
        <v>9556934000</v>
      </c>
      <c r="K72" s="437">
        <v>5849414000</v>
      </c>
      <c r="L72" s="437">
        <v>19154419000</v>
      </c>
      <c r="M72" s="437">
        <v>127215639000</v>
      </c>
    </row>
    <row r="73" spans="1:14" s="45" customFormat="1">
      <c r="A73" s="410" t="s">
        <v>53</v>
      </c>
      <c r="B73" s="2">
        <v>0.68769999999999998</v>
      </c>
      <c r="C73" s="224">
        <v>2.1688999999999998</v>
      </c>
      <c r="D73" s="83">
        <v>0.91849999999999998</v>
      </c>
      <c r="E73" s="46">
        <v>0.63670000000000004</v>
      </c>
      <c r="F73" s="95">
        <v>0.69230000000000003</v>
      </c>
      <c r="G73" s="10">
        <v>0.3679</v>
      </c>
      <c r="H73" s="120">
        <v>0.4501</v>
      </c>
      <c r="I73" s="10">
        <v>0.5635</v>
      </c>
      <c r="J73" s="56">
        <v>2.8400000000000002E-2</v>
      </c>
      <c r="K73" s="56">
        <v>0.70889999999999997</v>
      </c>
      <c r="L73" s="64">
        <v>1.3694</v>
      </c>
      <c r="M73" s="56">
        <v>0.17710000000000001</v>
      </c>
      <c r="N73" s="439"/>
    </row>
    <row r="74" spans="1:14" s="409" customFormat="1">
      <c r="A74" s="410" t="s">
        <v>54</v>
      </c>
      <c r="B74" s="46">
        <v>3.4159000000000002</v>
      </c>
      <c r="C74" s="224">
        <v>1.137</v>
      </c>
      <c r="D74" s="83">
        <v>1.8495999999999999</v>
      </c>
      <c r="E74" s="46">
        <v>3.4908000000000001</v>
      </c>
      <c r="F74" s="95">
        <v>12.6713</v>
      </c>
      <c r="G74" s="10">
        <v>2.6383000000000001</v>
      </c>
      <c r="H74" s="120">
        <v>5.9241999999999999</v>
      </c>
      <c r="I74" s="64">
        <v>1.5243</v>
      </c>
      <c r="J74" s="56">
        <v>29.582000000000001</v>
      </c>
      <c r="K74" s="56">
        <v>2.0647000000000002</v>
      </c>
      <c r="L74" s="64">
        <v>1.7398</v>
      </c>
      <c r="M74" s="56">
        <v>5.0011999999999999</v>
      </c>
    </row>
    <row r="75" spans="1:14" s="409" customFormat="1" ht="21" customHeight="1">
      <c r="A75" s="411" t="s">
        <v>55</v>
      </c>
      <c r="B75" s="84" t="s">
        <v>308</v>
      </c>
      <c r="C75" s="225" t="s">
        <v>309</v>
      </c>
      <c r="D75" s="2" t="s">
        <v>310</v>
      </c>
      <c r="E75" s="2" t="s">
        <v>311</v>
      </c>
      <c r="F75" s="84" t="s">
        <v>312</v>
      </c>
      <c r="G75" s="14" t="s">
        <v>313</v>
      </c>
      <c r="H75" s="125" t="s">
        <v>314</v>
      </c>
      <c r="I75" s="14" t="s">
        <v>315</v>
      </c>
      <c r="J75" s="57" t="s">
        <v>316</v>
      </c>
      <c r="K75" s="57" t="s">
        <v>317</v>
      </c>
      <c r="L75" s="57" t="s">
        <v>318</v>
      </c>
      <c r="M75" s="57" t="s">
        <v>319</v>
      </c>
    </row>
    <row r="76" spans="1:14" s="409" customFormat="1" ht="22.5" customHeight="1">
      <c r="A76" s="86" t="s">
        <v>66</v>
      </c>
      <c r="B76" s="416" t="s">
        <v>320</v>
      </c>
      <c r="C76" s="261" t="s">
        <v>321</v>
      </c>
      <c r="D76" s="416" t="s">
        <v>322</v>
      </c>
      <c r="E76" s="51"/>
      <c r="F76" s="65"/>
      <c r="G76" s="416" t="s">
        <v>323</v>
      </c>
      <c r="H76" s="414"/>
      <c r="I76" s="188" t="s">
        <v>324</v>
      </c>
      <c r="J76" s="416" t="s">
        <v>325</v>
      </c>
      <c r="K76" s="187" t="s">
        <v>326</v>
      </c>
      <c r="L76" s="189" t="s">
        <v>327</v>
      </c>
      <c r="M76" s="414"/>
    </row>
    <row r="77" spans="1:14" s="409" customFormat="1">
      <c r="A77" s="88" t="s">
        <v>75</v>
      </c>
      <c r="B77" s="427"/>
      <c r="C77" s="226"/>
      <c r="D77" s="51"/>
      <c r="E77" s="51"/>
      <c r="F77" s="66"/>
      <c r="G77" s="427"/>
      <c r="H77" s="51"/>
      <c r="I77" s="443"/>
      <c r="J77" s="427"/>
      <c r="K77" s="51"/>
      <c r="L77" s="68"/>
      <c r="M77" s="414"/>
    </row>
    <row r="78" spans="1:14" s="409" customFormat="1">
      <c r="A78" s="88" t="s">
        <v>76</v>
      </c>
      <c r="B78" s="427"/>
      <c r="C78" s="226"/>
      <c r="D78" s="51"/>
      <c r="E78" s="51"/>
      <c r="F78" s="66"/>
      <c r="G78" s="427"/>
      <c r="H78" s="51"/>
      <c r="I78" s="443"/>
      <c r="J78" s="427"/>
      <c r="K78" s="51"/>
      <c r="L78" s="68"/>
      <c r="M78" s="414"/>
    </row>
    <row r="79" spans="1:14" s="409" customFormat="1">
      <c r="A79" s="89" t="s">
        <v>77</v>
      </c>
      <c r="B79" s="427"/>
      <c r="C79" s="226"/>
      <c r="D79" s="51"/>
      <c r="E79" s="51"/>
      <c r="F79" s="66"/>
      <c r="G79" s="427"/>
      <c r="H79" s="51"/>
      <c r="I79" s="443"/>
      <c r="J79" s="427"/>
      <c r="K79" s="51"/>
      <c r="L79" s="68"/>
      <c r="M79" s="414"/>
    </row>
    <row r="80" spans="1:14" s="409" customFormat="1">
      <c r="A80" s="89" t="s">
        <v>78</v>
      </c>
      <c r="B80" s="427"/>
      <c r="C80" s="226" t="s">
        <v>328</v>
      </c>
      <c r="D80" s="51"/>
      <c r="E80" s="51"/>
      <c r="F80" s="66"/>
      <c r="G80" s="427"/>
      <c r="H80" s="443"/>
      <c r="I80" s="443"/>
      <c r="J80" s="427"/>
      <c r="K80" s="51"/>
      <c r="L80" s="68"/>
      <c r="M80" s="414"/>
    </row>
    <row r="81" spans="1:14" s="34" customFormat="1" ht="22.5" customHeight="1">
      <c r="A81" s="86" t="s">
        <v>80</v>
      </c>
      <c r="B81" s="421" t="s">
        <v>81</v>
      </c>
      <c r="C81" s="227" t="s">
        <v>329</v>
      </c>
      <c r="D81" s="1" t="s">
        <v>215</v>
      </c>
      <c r="E81" s="1" t="s">
        <v>83</v>
      </c>
      <c r="F81" s="421" t="s">
        <v>268</v>
      </c>
      <c r="G81" s="447" t="s">
        <v>330</v>
      </c>
      <c r="H81" s="118" t="s">
        <v>83</v>
      </c>
      <c r="I81" s="448" t="s">
        <v>331</v>
      </c>
      <c r="J81" s="437" t="s">
        <v>81</v>
      </c>
      <c r="K81" s="58"/>
      <c r="L81" s="437" t="s">
        <v>210</v>
      </c>
      <c r="M81" s="437" t="s">
        <v>147</v>
      </c>
    </row>
    <row r="82" spans="1:14" ht="26.1" customHeight="1">
      <c r="A82" s="37" t="s">
        <v>1</v>
      </c>
      <c r="B82" s="37" t="s">
        <v>332</v>
      </c>
      <c r="C82" s="50" t="s">
        <v>333</v>
      </c>
      <c r="D82" s="36" t="s">
        <v>334</v>
      </c>
      <c r="E82" s="37" t="s">
        <v>335</v>
      </c>
      <c r="F82" s="39" t="s">
        <v>336</v>
      </c>
      <c r="G82" s="36" t="s">
        <v>337</v>
      </c>
      <c r="H82" s="12" t="s">
        <v>338</v>
      </c>
      <c r="I82" s="36" t="s">
        <v>339</v>
      </c>
      <c r="J82" s="37" t="s">
        <v>340</v>
      </c>
      <c r="K82" s="36" t="s">
        <v>341</v>
      </c>
      <c r="L82" s="40" t="s">
        <v>342</v>
      </c>
      <c r="M82" s="36" t="s">
        <v>343</v>
      </c>
    </row>
    <row r="83" spans="1:14">
      <c r="A83" s="86" t="s">
        <v>14</v>
      </c>
      <c r="B83" s="54" t="s">
        <v>344</v>
      </c>
      <c r="C83" s="54" t="s">
        <v>345</v>
      </c>
      <c r="D83" s="118" t="s">
        <v>346</v>
      </c>
      <c r="E83" s="407" t="s">
        <v>347</v>
      </c>
      <c r="F83" s="42" t="s">
        <v>348</v>
      </c>
      <c r="G83" s="43" t="s">
        <v>349</v>
      </c>
      <c r="H83" s="1" t="s">
        <v>350</v>
      </c>
      <c r="I83" s="42" t="s">
        <v>351</v>
      </c>
      <c r="J83" s="54" t="s">
        <v>352</v>
      </c>
      <c r="K83" s="54" t="s">
        <v>353</v>
      </c>
      <c r="L83" s="54" t="s">
        <v>354</v>
      </c>
      <c r="M83" s="54" t="s">
        <v>355</v>
      </c>
    </row>
    <row r="84" spans="1:14">
      <c r="A84" s="87" t="s">
        <v>27</v>
      </c>
      <c r="B84" s="54" t="s">
        <v>356</v>
      </c>
      <c r="C84" s="54" t="s">
        <v>357</v>
      </c>
      <c r="D84" s="118" t="s">
        <v>358</v>
      </c>
      <c r="E84" s="61" t="s">
        <v>359</v>
      </c>
      <c r="F84" s="42" t="s">
        <v>360</v>
      </c>
      <c r="G84" s="42" t="s">
        <v>361</v>
      </c>
      <c r="H84" s="1" t="s">
        <v>362</v>
      </c>
      <c r="I84" s="42" t="s">
        <v>363</v>
      </c>
      <c r="J84" s="60" t="s">
        <v>364</v>
      </c>
      <c r="K84" s="54" t="s">
        <v>365</v>
      </c>
      <c r="L84" s="54" t="s">
        <v>366</v>
      </c>
      <c r="M84" s="54" t="s">
        <v>367</v>
      </c>
    </row>
    <row r="85" spans="1:14">
      <c r="A85" s="87" t="s">
        <v>40</v>
      </c>
      <c r="B85" s="54" t="s">
        <v>44</v>
      </c>
      <c r="C85" s="54" t="s">
        <v>368</v>
      </c>
      <c r="D85" s="118" t="s">
        <v>369</v>
      </c>
      <c r="E85" s="407" t="s">
        <v>370</v>
      </c>
      <c r="F85" s="42" t="s">
        <v>44</v>
      </c>
      <c r="G85" s="42" t="s">
        <v>371</v>
      </c>
      <c r="H85" s="1" t="s">
        <v>306</v>
      </c>
      <c r="I85" s="42" t="s">
        <v>42</v>
      </c>
      <c r="J85" s="69" t="s">
        <v>42</v>
      </c>
      <c r="K85" s="54" t="s">
        <v>252</v>
      </c>
      <c r="L85" s="54" t="s">
        <v>44</v>
      </c>
      <c r="M85" s="54" t="s">
        <v>44</v>
      </c>
    </row>
    <row r="86" spans="1:14">
      <c r="A86" s="86" t="s">
        <v>50</v>
      </c>
      <c r="B86" s="407">
        <v>35592400000</v>
      </c>
      <c r="C86" s="407">
        <v>21808800000</v>
      </c>
      <c r="D86" s="449">
        <v>15880100000</v>
      </c>
      <c r="E86" s="407">
        <v>22504700000</v>
      </c>
      <c r="F86" s="444">
        <v>31108100000</v>
      </c>
      <c r="G86" s="404">
        <v>7330600000</v>
      </c>
      <c r="H86" s="404">
        <v>7346600000</v>
      </c>
      <c r="I86" s="404">
        <v>1392800000</v>
      </c>
      <c r="J86" s="450">
        <v>17388900000</v>
      </c>
      <c r="K86" s="407">
        <v>1905300000</v>
      </c>
      <c r="L86" s="407">
        <v>15279600000</v>
      </c>
      <c r="M86" s="407">
        <v>10338100000</v>
      </c>
    </row>
    <row r="87" spans="1:14">
      <c r="A87" s="86" t="s">
        <v>51</v>
      </c>
      <c r="B87" s="407">
        <v>64533530000</v>
      </c>
      <c r="C87" s="407">
        <v>36385800000</v>
      </c>
      <c r="D87" s="449">
        <v>24870405000</v>
      </c>
      <c r="E87" s="407">
        <f>11971850000+16154095000+16775959000</f>
        <v>44901904000</v>
      </c>
      <c r="F87" s="444">
        <v>59443808000</v>
      </c>
      <c r="G87" s="404">
        <v>6876307000</v>
      </c>
      <c r="H87" s="404">
        <v>8108692000</v>
      </c>
      <c r="I87" s="404">
        <v>943271000</v>
      </c>
      <c r="J87" s="450">
        <v>29571521000</v>
      </c>
      <c r="K87" s="407">
        <v>2507560000</v>
      </c>
      <c r="L87" s="407">
        <v>24169204000</v>
      </c>
      <c r="M87" s="407">
        <v>14365687000</v>
      </c>
    </row>
    <row r="88" spans="1:14">
      <c r="A88" s="86" t="s">
        <v>52</v>
      </c>
      <c r="B88" s="407">
        <v>69237775000</v>
      </c>
      <c r="C88" s="407">
        <v>66069334000</v>
      </c>
      <c r="D88" s="449">
        <v>47286074000</v>
      </c>
      <c r="E88" s="407">
        <f>E87+5894534000+2918710000</f>
        <v>53715148000</v>
      </c>
      <c r="F88" s="444">
        <v>124371033000</v>
      </c>
      <c r="G88" s="404">
        <v>16224812000</v>
      </c>
      <c r="H88" s="404">
        <v>11925230000</v>
      </c>
      <c r="I88" s="404">
        <v>4022248000</v>
      </c>
      <c r="J88" s="450">
        <v>51396165000</v>
      </c>
      <c r="K88" s="407">
        <v>4605866000</v>
      </c>
      <c r="L88" s="407">
        <v>32715367000</v>
      </c>
      <c r="M88" s="407">
        <v>23044975000</v>
      </c>
    </row>
    <row r="89" spans="1:14">
      <c r="A89" s="410" t="s">
        <v>53</v>
      </c>
      <c r="B89" s="56">
        <v>0.66479999999999995</v>
      </c>
      <c r="C89" s="56">
        <v>0.1226</v>
      </c>
      <c r="D89" s="120">
        <v>0.54059999999999997</v>
      </c>
      <c r="E89" s="56">
        <v>0.70330000000000004</v>
      </c>
      <c r="F89" s="46">
        <v>0.79759999999999998</v>
      </c>
      <c r="G89" s="46">
        <v>0.2445</v>
      </c>
      <c r="H89" s="46">
        <v>8.9300000000000004E-2</v>
      </c>
      <c r="I89" s="46">
        <v>0.39939999999999998</v>
      </c>
      <c r="J89" s="64">
        <v>2.1960999999999999</v>
      </c>
      <c r="K89" s="56">
        <v>0.2049</v>
      </c>
      <c r="L89" s="56">
        <v>0.47289999999999999</v>
      </c>
      <c r="M89" s="56">
        <v>0.49719999999999998</v>
      </c>
      <c r="N89" s="439"/>
    </row>
    <row r="90" spans="1:14">
      <c r="A90" s="410" t="s">
        <v>54</v>
      </c>
      <c r="B90" s="56">
        <v>1.6258999999999999</v>
      </c>
      <c r="C90" s="56">
        <v>8.9135000000000009</v>
      </c>
      <c r="D90" s="120">
        <v>3.1446000000000001</v>
      </c>
      <c r="E90" s="56">
        <v>2.8833000000000002</v>
      </c>
      <c r="F90" s="46">
        <v>0.59619999999999995</v>
      </c>
      <c r="G90" s="46">
        <v>4.0247000000000002</v>
      </c>
      <c r="H90" s="46">
        <v>31.111999999999998</v>
      </c>
      <c r="I90" s="46">
        <v>2.8216999999999999</v>
      </c>
      <c r="J90" s="64">
        <v>1.6696</v>
      </c>
      <c r="K90" s="56">
        <v>6.5110000000000001</v>
      </c>
      <c r="L90" s="56">
        <v>2.8639000000000001</v>
      </c>
      <c r="M90" s="56">
        <v>2.1897000000000002</v>
      </c>
      <c r="N90" s="439"/>
    </row>
    <row r="91" spans="1:14" ht="21" customHeight="1">
      <c r="A91" s="411" t="s">
        <v>55</v>
      </c>
      <c r="B91" s="56" t="s">
        <v>58</v>
      </c>
      <c r="C91" s="56" t="s">
        <v>59</v>
      </c>
      <c r="D91" s="125" t="s">
        <v>372</v>
      </c>
      <c r="E91" s="56" t="s">
        <v>58</v>
      </c>
      <c r="F91" s="46" t="s">
        <v>188</v>
      </c>
      <c r="G91" s="46" t="s">
        <v>59</v>
      </c>
      <c r="H91" s="2" t="s">
        <v>373</v>
      </c>
      <c r="I91" s="94" t="s">
        <v>374</v>
      </c>
      <c r="J91" s="14" t="s">
        <v>375</v>
      </c>
      <c r="K91" s="56" t="s">
        <v>188</v>
      </c>
      <c r="L91" s="56" t="s">
        <v>59</v>
      </c>
      <c r="M91" s="56" t="s">
        <v>59</v>
      </c>
    </row>
    <row r="92" spans="1:14" ht="22.5" customHeight="1">
      <c r="A92" s="86" t="s">
        <v>66</v>
      </c>
      <c r="B92" s="189" t="s">
        <v>376</v>
      </c>
      <c r="C92" s="187" t="s">
        <v>377</v>
      </c>
      <c r="D92" s="416" t="s">
        <v>378</v>
      </c>
      <c r="E92" s="187" t="s">
        <v>379</v>
      </c>
      <c r="F92" s="187" t="s">
        <v>380</v>
      </c>
      <c r="G92" s="126"/>
      <c r="H92" s="51"/>
      <c r="I92" s="186" t="s">
        <v>381</v>
      </c>
      <c r="J92" s="416" t="s">
        <v>382</v>
      </c>
      <c r="K92" s="187" t="s">
        <v>383</v>
      </c>
      <c r="L92" s="189" t="s">
        <v>384</v>
      </c>
      <c r="M92" s="189" t="s">
        <v>385</v>
      </c>
    </row>
    <row r="93" spans="1:14">
      <c r="A93" s="88" t="s">
        <v>75</v>
      </c>
      <c r="B93" s="68"/>
      <c r="C93" s="51"/>
      <c r="D93" s="414"/>
      <c r="E93" s="51"/>
      <c r="F93" s="51"/>
      <c r="G93" s="126"/>
      <c r="H93" s="51"/>
      <c r="I93" s="65"/>
      <c r="J93" s="427"/>
      <c r="K93" s="51"/>
      <c r="L93" s="68"/>
      <c r="M93" s="68"/>
    </row>
    <row r="94" spans="1:14">
      <c r="A94" s="88" t="s">
        <v>76</v>
      </c>
      <c r="B94" s="68"/>
      <c r="C94" s="51"/>
      <c r="D94" s="414"/>
      <c r="E94" s="51"/>
      <c r="F94" s="51"/>
      <c r="G94" s="126"/>
      <c r="H94" s="51"/>
      <c r="I94" s="65"/>
      <c r="J94" s="427"/>
      <c r="K94" s="51"/>
      <c r="L94" s="68"/>
      <c r="M94" s="68"/>
    </row>
    <row r="95" spans="1:14">
      <c r="A95" s="89" t="s">
        <v>77</v>
      </c>
      <c r="B95" s="68"/>
      <c r="C95" s="51"/>
      <c r="D95" s="414"/>
      <c r="E95" s="51"/>
      <c r="F95" s="51"/>
      <c r="G95" s="126"/>
      <c r="H95" s="51"/>
      <c r="I95" s="65"/>
      <c r="J95" s="427"/>
      <c r="K95" s="51"/>
      <c r="L95" s="68"/>
      <c r="M95" s="68"/>
    </row>
    <row r="96" spans="1:14">
      <c r="A96" s="89" t="s">
        <v>78</v>
      </c>
      <c r="B96" s="68"/>
      <c r="C96" s="51"/>
      <c r="D96" s="414"/>
      <c r="E96" s="51"/>
      <c r="F96" s="51"/>
      <c r="G96" s="126"/>
      <c r="H96" s="51"/>
      <c r="I96" s="65"/>
      <c r="J96" s="427"/>
      <c r="K96" s="51"/>
      <c r="L96" s="68"/>
      <c r="M96" s="68"/>
    </row>
    <row r="97" spans="1:14">
      <c r="A97" s="86" t="s">
        <v>80</v>
      </c>
      <c r="B97" s="54"/>
      <c r="C97" s="59" t="s">
        <v>210</v>
      </c>
      <c r="D97" s="117" t="s">
        <v>209</v>
      </c>
      <c r="E97" s="407"/>
      <c r="F97" s="42" t="s">
        <v>210</v>
      </c>
      <c r="G97" s="54"/>
      <c r="H97" s="1" t="s">
        <v>268</v>
      </c>
      <c r="I97" s="54"/>
      <c r="J97" s="54"/>
      <c r="K97" s="407" t="s">
        <v>386</v>
      </c>
      <c r="L97" s="54" t="s">
        <v>267</v>
      </c>
      <c r="M97" s="54"/>
    </row>
    <row r="98" spans="1:14" ht="26.1" customHeight="1">
      <c r="A98" s="37" t="s">
        <v>1</v>
      </c>
      <c r="B98" s="36" t="s">
        <v>387</v>
      </c>
      <c r="C98" s="39" t="s">
        <v>388</v>
      </c>
      <c r="D98" s="11" t="s">
        <v>389</v>
      </c>
      <c r="E98" s="30" t="s">
        <v>390</v>
      </c>
      <c r="F98" s="36" t="s">
        <v>391</v>
      </c>
      <c r="G98" s="39" t="s">
        <v>392</v>
      </c>
      <c r="H98" s="12" t="s">
        <v>393</v>
      </c>
      <c r="I98" s="11" t="s">
        <v>394</v>
      </c>
      <c r="J98" s="36" t="s">
        <v>395</v>
      </c>
      <c r="K98" s="12" t="s">
        <v>396</v>
      </c>
      <c r="L98" s="36" t="s">
        <v>397</v>
      </c>
      <c r="M98" s="12" t="s">
        <v>398</v>
      </c>
    </row>
    <row r="99" spans="1:14">
      <c r="A99" s="86" t="s">
        <v>14</v>
      </c>
      <c r="B99" s="54" t="s">
        <v>399</v>
      </c>
      <c r="C99" s="404" t="s">
        <v>400</v>
      </c>
      <c r="D99" s="9" t="s">
        <v>401</v>
      </c>
      <c r="E99" s="451" t="s">
        <v>402</v>
      </c>
      <c r="F99" s="54" t="s">
        <v>403</v>
      </c>
      <c r="G99" s="54" t="s">
        <v>404</v>
      </c>
      <c r="H99" s="1" t="s">
        <v>405</v>
      </c>
      <c r="I99" s="9" t="s">
        <v>406</v>
      </c>
      <c r="J99" s="54" t="s">
        <v>407</v>
      </c>
      <c r="K99" s="9" t="s">
        <v>408</v>
      </c>
      <c r="L99" s="54" t="s">
        <v>409</v>
      </c>
      <c r="M99" s="281" t="s">
        <v>410</v>
      </c>
    </row>
    <row r="100" spans="1:14">
      <c r="A100" s="87" t="s">
        <v>27</v>
      </c>
      <c r="B100" s="54" t="s">
        <v>411</v>
      </c>
      <c r="C100" s="44" t="s">
        <v>412</v>
      </c>
      <c r="D100" s="9" t="s">
        <v>413</v>
      </c>
      <c r="E100" s="233" t="s">
        <v>414</v>
      </c>
      <c r="F100" s="54" t="s">
        <v>415</v>
      </c>
      <c r="G100" s="54" t="s">
        <v>416</v>
      </c>
      <c r="H100" s="1" t="s">
        <v>417</v>
      </c>
      <c r="I100" s="9" t="s">
        <v>418</v>
      </c>
      <c r="J100" s="54" t="s">
        <v>419</v>
      </c>
      <c r="K100" s="9" t="s">
        <v>420</v>
      </c>
      <c r="L100" s="54" t="s">
        <v>421</v>
      </c>
      <c r="M100" s="282" t="s">
        <v>422</v>
      </c>
    </row>
    <row r="101" spans="1:14">
      <c r="A101" s="87" t="s">
        <v>40</v>
      </c>
      <c r="B101" s="54" t="s">
        <v>423</v>
      </c>
      <c r="C101" s="44" t="s">
        <v>44</v>
      </c>
      <c r="D101" s="9" t="s">
        <v>48</v>
      </c>
      <c r="E101" s="452" t="s">
        <v>306</v>
      </c>
      <c r="F101" s="54" t="s">
        <v>43</v>
      </c>
      <c r="G101" s="54" t="s">
        <v>44</v>
      </c>
      <c r="H101" s="1" t="s">
        <v>307</v>
      </c>
      <c r="I101" s="9" t="s">
        <v>41</v>
      </c>
      <c r="J101" s="9" t="s">
        <v>47</v>
      </c>
      <c r="K101" s="9" t="s">
        <v>306</v>
      </c>
      <c r="L101" s="54" t="s">
        <v>424</v>
      </c>
      <c r="M101" s="281" t="s">
        <v>48</v>
      </c>
    </row>
    <row r="102" spans="1:14">
      <c r="A102" s="86" t="s">
        <v>50</v>
      </c>
      <c r="B102" s="407">
        <v>6588200000</v>
      </c>
      <c r="C102" s="404">
        <v>88608000000</v>
      </c>
      <c r="D102" s="407">
        <v>8189000000</v>
      </c>
      <c r="E102" s="453">
        <v>15662100000</v>
      </c>
      <c r="F102" s="407">
        <v>9338200000</v>
      </c>
      <c r="G102" s="424">
        <v>2301700000</v>
      </c>
      <c r="H102" s="404">
        <v>21661200000</v>
      </c>
      <c r="I102" s="407">
        <v>980200000</v>
      </c>
      <c r="J102" s="407">
        <v>1570900000</v>
      </c>
      <c r="K102" s="407">
        <v>1831800000</v>
      </c>
      <c r="L102" s="407">
        <v>896500000</v>
      </c>
      <c r="M102" s="431">
        <v>685800000</v>
      </c>
    </row>
    <row r="103" spans="1:14">
      <c r="A103" s="86" t="s">
        <v>51</v>
      </c>
      <c r="B103" s="407">
        <f>3334341000+1973980000+2048921000</f>
        <v>7357242000</v>
      </c>
      <c r="C103" s="404">
        <v>141428181000</v>
      </c>
      <c r="D103" s="424">
        <v>7665880000</v>
      </c>
      <c r="E103" s="453">
        <v>23377978000</v>
      </c>
      <c r="F103" s="407">
        <v>15055103000</v>
      </c>
      <c r="G103" s="424">
        <v>3797322000</v>
      </c>
      <c r="H103" s="404">
        <v>21661200000</v>
      </c>
      <c r="I103" s="424">
        <v>969623000</v>
      </c>
      <c r="J103" s="407">
        <v>1927288000</v>
      </c>
      <c r="K103" s="407">
        <v>2218690000</v>
      </c>
      <c r="L103" s="407">
        <v>383639000</v>
      </c>
      <c r="M103" s="431">
        <v>288501000</v>
      </c>
    </row>
    <row r="104" spans="1:14">
      <c r="A104" s="86" t="s">
        <v>52</v>
      </c>
      <c r="B104" s="407">
        <f>B103+1184569000+2697934000</f>
        <v>11239745000</v>
      </c>
      <c r="C104" s="404">
        <v>194759315000</v>
      </c>
      <c r="D104" s="437">
        <v>14211566000</v>
      </c>
      <c r="E104" s="453">
        <v>34160627000</v>
      </c>
      <c r="F104" s="407">
        <v>27513025000</v>
      </c>
      <c r="G104" s="424">
        <v>5874135000</v>
      </c>
      <c r="H104" s="404">
        <v>43231914000</v>
      </c>
      <c r="I104" s="437">
        <v>1101460000</v>
      </c>
      <c r="J104" s="407">
        <v>2814524000</v>
      </c>
      <c r="K104" s="407">
        <v>7265929000</v>
      </c>
      <c r="L104" s="407">
        <v>1162104000</v>
      </c>
      <c r="M104" s="431">
        <v>742829000</v>
      </c>
    </row>
    <row r="105" spans="1:14">
      <c r="A105" s="410" t="s">
        <v>53</v>
      </c>
      <c r="B105" s="56">
        <v>0.33100000000000002</v>
      </c>
      <c r="C105" s="46">
        <v>0.58909999999999996</v>
      </c>
      <c r="D105" s="56">
        <v>0.15890000000000001</v>
      </c>
      <c r="E105" s="234">
        <v>0.42570000000000002</v>
      </c>
      <c r="F105" s="56">
        <v>1.9235</v>
      </c>
      <c r="G105" s="56">
        <v>1.8244</v>
      </c>
      <c r="H105" s="46">
        <v>0.70279999999999998</v>
      </c>
      <c r="I105" s="64">
        <v>1.3008999999999999</v>
      </c>
      <c r="J105" s="56">
        <v>0.27200000000000002</v>
      </c>
      <c r="K105" s="56">
        <v>0.1724</v>
      </c>
      <c r="L105" s="56">
        <v>0.23150000000000001</v>
      </c>
      <c r="M105" s="289">
        <v>0.61539999999999995</v>
      </c>
      <c r="N105" s="439"/>
    </row>
    <row r="106" spans="1:14">
      <c r="A106" s="410" t="s">
        <v>54</v>
      </c>
      <c r="B106" s="56">
        <v>4.1752000000000002</v>
      </c>
      <c r="C106" s="46">
        <v>1.982</v>
      </c>
      <c r="D106" s="56">
        <v>3.7568999999999999</v>
      </c>
      <c r="E106" s="234">
        <v>2.2328999999999999</v>
      </c>
      <c r="F106" s="56">
        <v>1.2248000000000001</v>
      </c>
      <c r="G106" s="56">
        <v>1.0004</v>
      </c>
      <c r="H106" s="46">
        <v>3.2881</v>
      </c>
      <c r="I106" s="64">
        <v>1.7648999999999999</v>
      </c>
      <c r="J106" s="56">
        <v>6.7744</v>
      </c>
      <c r="K106" s="56">
        <v>4.7739000000000003</v>
      </c>
      <c r="L106" s="56">
        <v>4.0667999999999997</v>
      </c>
      <c r="M106" s="289">
        <v>3.1459999999999999</v>
      </c>
      <c r="N106" s="439"/>
    </row>
    <row r="107" spans="1:14" ht="21" customHeight="1">
      <c r="A107" s="411" t="s">
        <v>55</v>
      </c>
      <c r="B107" s="56" t="s">
        <v>59</v>
      </c>
      <c r="C107" s="46" t="s">
        <v>188</v>
      </c>
      <c r="D107" s="14" t="s">
        <v>425</v>
      </c>
      <c r="E107" s="235" t="s">
        <v>426</v>
      </c>
      <c r="F107" s="56" t="s">
        <v>59</v>
      </c>
      <c r="G107" s="56" t="s">
        <v>134</v>
      </c>
      <c r="H107" s="84" t="s">
        <v>427</v>
      </c>
      <c r="I107" s="14" t="s">
        <v>428</v>
      </c>
      <c r="J107" s="57" t="s">
        <v>429</v>
      </c>
      <c r="K107" s="14" t="s">
        <v>430</v>
      </c>
      <c r="L107" s="57" t="s">
        <v>431</v>
      </c>
      <c r="M107" s="285" t="s">
        <v>432</v>
      </c>
    </row>
    <row r="108" spans="1:14" ht="22.5" customHeight="1">
      <c r="A108" s="86" t="s">
        <v>66</v>
      </c>
      <c r="B108" s="187" t="s">
        <v>433</v>
      </c>
      <c r="C108" s="454"/>
      <c r="D108" s="416" t="s">
        <v>434</v>
      </c>
      <c r="E108" s="415" t="s">
        <v>435</v>
      </c>
      <c r="F108" s="187" t="s">
        <v>436</v>
      </c>
      <c r="G108" s="187" t="s">
        <v>437</v>
      </c>
      <c r="H108" s="308" t="s">
        <v>438</v>
      </c>
      <c r="I108" s="416" t="s">
        <v>439</v>
      </c>
      <c r="J108" s="51"/>
      <c r="K108" s="51"/>
      <c r="L108" s="51"/>
      <c r="M108" s="185" t="s">
        <v>205</v>
      </c>
    </row>
    <row r="109" spans="1:14">
      <c r="A109" s="88" t="s">
        <v>75</v>
      </c>
      <c r="B109" s="51"/>
      <c r="C109" s="454"/>
      <c r="D109" s="427"/>
      <c r="E109" s="412"/>
      <c r="F109" s="51"/>
      <c r="G109" s="51"/>
      <c r="H109" s="65"/>
      <c r="I109" s="427"/>
      <c r="J109" s="51"/>
      <c r="K109" s="51"/>
      <c r="L109" s="51"/>
      <c r="M109" s="286"/>
    </row>
    <row r="110" spans="1:14">
      <c r="A110" s="88" t="s">
        <v>76</v>
      </c>
      <c r="B110" s="51"/>
      <c r="C110" s="454"/>
      <c r="D110" s="427"/>
      <c r="E110" s="412"/>
      <c r="F110" s="51"/>
      <c r="G110" s="51"/>
      <c r="H110" s="65"/>
      <c r="I110" s="427"/>
      <c r="J110" s="51"/>
      <c r="K110" s="51"/>
      <c r="L110" s="51"/>
      <c r="M110" s="286"/>
    </row>
    <row r="111" spans="1:14">
      <c r="A111" s="89" t="s">
        <v>77</v>
      </c>
      <c r="B111" s="51"/>
      <c r="C111" s="454"/>
      <c r="D111" s="427"/>
      <c r="E111" s="412"/>
      <c r="F111" s="51"/>
      <c r="G111" s="51"/>
      <c r="H111" s="65"/>
      <c r="I111" s="427"/>
      <c r="J111" s="51"/>
      <c r="K111" s="51"/>
      <c r="L111" s="51"/>
      <c r="M111" s="286"/>
    </row>
    <row r="112" spans="1:14">
      <c r="A112" s="89" t="s">
        <v>78</v>
      </c>
      <c r="B112" s="51"/>
      <c r="C112" s="454"/>
      <c r="D112" s="427"/>
      <c r="E112" s="236" t="s">
        <v>440</v>
      </c>
      <c r="F112" s="51"/>
      <c r="G112" s="51"/>
      <c r="H112" s="123" t="s">
        <v>441</v>
      </c>
      <c r="I112" s="427"/>
      <c r="J112" s="51"/>
      <c r="K112" s="51"/>
      <c r="L112" s="51"/>
      <c r="M112" s="286" t="s">
        <v>441</v>
      </c>
    </row>
    <row r="113" spans="1:14">
      <c r="A113" s="86" t="s">
        <v>80</v>
      </c>
      <c r="B113" s="54" t="s">
        <v>209</v>
      </c>
      <c r="C113" s="67"/>
      <c r="D113" s="447"/>
      <c r="E113" s="237" t="s">
        <v>442</v>
      </c>
      <c r="F113" s="54"/>
      <c r="G113" s="54" t="s">
        <v>213</v>
      </c>
      <c r="H113" s="1" t="s">
        <v>443</v>
      </c>
      <c r="I113" s="447" t="s">
        <v>444</v>
      </c>
      <c r="J113" s="54" t="s">
        <v>445</v>
      </c>
      <c r="K113" s="9" t="s">
        <v>446</v>
      </c>
      <c r="L113" s="54" t="s">
        <v>447</v>
      </c>
      <c r="M113" s="283" t="s">
        <v>81</v>
      </c>
    </row>
    <row r="114" spans="1:14" ht="26.1" customHeight="1">
      <c r="A114" s="37" t="s">
        <v>1</v>
      </c>
      <c r="B114" s="37" t="s">
        <v>448</v>
      </c>
      <c r="C114" s="36" t="s">
        <v>449</v>
      </c>
      <c r="D114" s="12" t="s">
        <v>450</v>
      </c>
      <c r="E114" s="29" t="s">
        <v>451</v>
      </c>
      <c r="F114" s="40" t="s">
        <v>452</v>
      </c>
      <c r="G114" s="36" t="s">
        <v>453</v>
      </c>
      <c r="H114" s="36" t="s">
        <v>454</v>
      </c>
      <c r="I114" s="52" t="s">
        <v>455</v>
      </c>
      <c r="J114" s="37" t="s">
        <v>456</v>
      </c>
      <c r="K114" s="12" t="s">
        <v>457</v>
      </c>
      <c r="L114" s="12" t="s">
        <v>458</v>
      </c>
      <c r="M114" s="12" t="s">
        <v>459</v>
      </c>
    </row>
    <row r="115" spans="1:14">
      <c r="A115" s="86" t="s">
        <v>14</v>
      </c>
      <c r="B115" s="54" t="s">
        <v>460</v>
      </c>
      <c r="C115" s="1" t="s">
        <v>461</v>
      </c>
      <c r="D115" s="1" t="s">
        <v>462</v>
      </c>
      <c r="E115" s="1" t="s">
        <v>463</v>
      </c>
      <c r="F115" s="54" t="s">
        <v>464</v>
      </c>
      <c r="G115" s="54" t="s">
        <v>465</v>
      </c>
      <c r="H115" s="54" t="s">
        <v>466</v>
      </c>
      <c r="I115" s="54" t="s">
        <v>467</v>
      </c>
      <c r="J115" s="404" t="s">
        <v>468</v>
      </c>
      <c r="K115" s="1" t="s">
        <v>469</v>
      </c>
      <c r="L115" s="202" t="s">
        <v>470</v>
      </c>
      <c r="M115" s="1" t="s">
        <v>471</v>
      </c>
    </row>
    <row r="116" spans="1:14">
      <c r="A116" s="87" t="s">
        <v>27</v>
      </c>
      <c r="B116" s="60" t="s">
        <v>472</v>
      </c>
      <c r="C116" s="1" t="s">
        <v>473</v>
      </c>
      <c r="D116" s="1" t="s">
        <v>474</v>
      </c>
      <c r="E116" s="1" t="s">
        <v>475</v>
      </c>
      <c r="F116" s="54" t="s">
        <v>476</v>
      </c>
      <c r="G116" s="54" t="s">
        <v>477</v>
      </c>
      <c r="H116" s="54" t="s">
        <v>478</v>
      </c>
      <c r="I116" s="54" t="s">
        <v>479</v>
      </c>
      <c r="J116" s="44" t="s">
        <v>480</v>
      </c>
      <c r="K116" s="1" t="s">
        <v>481</v>
      </c>
      <c r="L116" s="203" t="s">
        <v>482</v>
      </c>
      <c r="M116" s="1" t="s">
        <v>483</v>
      </c>
    </row>
    <row r="117" spans="1:14">
      <c r="A117" s="87" t="s">
        <v>40</v>
      </c>
      <c r="B117" s="60" t="s">
        <v>484</v>
      </c>
      <c r="C117" s="42" t="s">
        <v>49</v>
      </c>
      <c r="D117" s="1" t="s">
        <v>47</v>
      </c>
      <c r="E117" s="1" t="s">
        <v>48</v>
      </c>
      <c r="F117" s="54" t="s">
        <v>368</v>
      </c>
      <c r="G117" s="54" t="s">
        <v>484</v>
      </c>
      <c r="H117" s="54" t="s">
        <v>44</v>
      </c>
      <c r="I117" s="54" t="s">
        <v>44</v>
      </c>
      <c r="J117" s="404" t="s">
        <v>43</v>
      </c>
      <c r="K117" s="1" t="s">
        <v>46</v>
      </c>
      <c r="L117" s="202" t="s">
        <v>49</v>
      </c>
      <c r="M117" s="1" t="s">
        <v>49</v>
      </c>
    </row>
    <row r="118" spans="1:14">
      <c r="A118" s="86" t="s">
        <v>50</v>
      </c>
      <c r="B118" s="450">
        <v>2563600000</v>
      </c>
      <c r="C118" s="404">
        <v>33432400000</v>
      </c>
      <c r="D118" s="404">
        <v>15168700000</v>
      </c>
      <c r="E118" s="404">
        <v>14936900000</v>
      </c>
      <c r="F118" s="407">
        <v>627700000</v>
      </c>
      <c r="G118" s="407">
        <v>12987600000</v>
      </c>
      <c r="H118" s="407">
        <v>5450500000</v>
      </c>
      <c r="I118" s="424">
        <v>43311400000</v>
      </c>
      <c r="J118" s="404">
        <v>131435500000</v>
      </c>
      <c r="K118" s="423">
        <v>812500000</v>
      </c>
      <c r="L118" s="408">
        <v>1449900000</v>
      </c>
      <c r="M118" s="423">
        <v>8148300000</v>
      </c>
    </row>
    <row r="119" spans="1:14">
      <c r="A119" s="86" t="s">
        <v>51</v>
      </c>
      <c r="B119" s="450">
        <v>1622073000</v>
      </c>
      <c r="C119" s="404">
        <v>59072895000</v>
      </c>
      <c r="D119" s="404">
        <v>28724119000</v>
      </c>
      <c r="E119" s="404">
        <v>28186549000</v>
      </c>
      <c r="F119" s="407">
        <v>0</v>
      </c>
      <c r="G119" s="407">
        <v>23598510000</v>
      </c>
      <c r="H119" s="407">
        <f>1931810000+1595719000+2545154000</f>
        <v>6072683000</v>
      </c>
      <c r="I119" s="424">
        <v>83338249000</v>
      </c>
      <c r="J119" s="404">
        <v>247020313000</v>
      </c>
      <c r="K119" s="423">
        <v>15455000</v>
      </c>
      <c r="L119" s="408">
        <v>1754142000</v>
      </c>
      <c r="M119" s="423">
        <v>11211403000</v>
      </c>
    </row>
    <row r="120" spans="1:14">
      <c r="A120" s="86" t="s">
        <v>52</v>
      </c>
      <c r="B120" s="450">
        <v>2308313000</v>
      </c>
      <c r="C120" s="404">
        <v>105384694000</v>
      </c>
      <c r="D120" s="404">
        <v>47761330000</v>
      </c>
      <c r="E120" s="404">
        <v>35700497000</v>
      </c>
      <c r="F120" s="407">
        <v>0</v>
      </c>
      <c r="G120" s="407">
        <v>42763284000</v>
      </c>
      <c r="H120" s="407">
        <f>H119+2400452000+2059878000</f>
        <v>10533013000</v>
      </c>
      <c r="I120" s="424">
        <v>119131482000</v>
      </c>
      <c r="J120" s="404">
        <v>424513369000</v>
      </c>
      <c r="K120" s="423">
        <v>2749919000</v>
      </c>
      <c r="L120" s="408">
        <v>4589939000</v>
      </c>
      <c r="M120" s="423">
        <v>23483438000</v>
      </c>
    </row>
    <row r="121" spans="1:14">
      <c r="A121" s="410" t="s">
        <v>53</v>
      </c>
      <c r="B121" s="56">
        <v>0.158</v>
      </c>
      <c r="C121" s="83">
        <v>0.83860000000000001</v>
      </c>
      <c r="D121" s="83">
        <v>2.8355999999999999</v>
      </c>
      <c r="E121" s="83">
        <v>2.2768000000000002</v>
      </c>
      <c r="F121" s="56">
        <v>8.9200000000000002E-2</v>
      </c>
      <c r="G121" s="56">
        <v>1.8494999999999999</v>
      </c>
      <c r="H121" s="56">
        <v>0.27379999999999999</v>
      </c>
      <c r="I121" s="56">
        <v>0.82809999999999995</v>
      </c>
      <c r="J121" s="46">
        <v>0.38600000000000001</v>
      </c>
      <c r="K121" s="2">
        <v>0.2397</v>
      </c>
      <c r="L121" s="199">
        <v>1.3328</v>
      </c>
      <c r="M121" s="2">
        <v>0.3725</v>
      </c>
      <c r="N121" s="439"/>
    </row>
    <row r="122" spans="1:14">
      <c r="A122" s="410" t="s">
        <v>54</v>
      </c>
      <c r="B122" s="56">
        <v>5.9457000000000004</v>
      </c>
      <c r="C122" s="2">
        <v>1.9972000000000001</v>
      </c>
      <c r="D122" s="83">
        <v>0.61209999999999998</v>
      </c>
      <c r="E122" s="83">
        <v>0.63819999999999999</v>
      </c>
      <c r="F122" s="56">
        <v>99.999899999999997</v>
      </c>
      <c r="G122" s="56">
        <v>0.58809999999999996</v>
      </c>
      <c r="H122" s="56">
        <v>3.5962000000000001</v>
      </c>
      <c r="I122" s="56">
        <v>3.2399</v>
      </c>
      <c r="J122" s="46">
        <v>2.3549000000000002</v>
      </c>
      <c r="K122" s="2">
        <v>5.2243000000000004</v>
      </c>
      <c r="L122" s="200">
        <v>6.1480999999999986</v>
      </c>
      <c r="M122" s="2">
        <v>9.0391999999999992</v>
      </c>
      <c r="N122" s="439"/>
    </row>
    <row r="123" spans="1:14" ht="21" customHeight="1">
      <c r="A123" s="411" t="s">
        <v>55</v>
      </c>
      <c r="B123" s="56" t="s">
        <v>59</v>
      </c>
      <c r="C123" s="2" t="s">
        <v>485</v>
      </c>
      <c r="D123" s="84" t="s">
        <v>486</v>
      </c>
      <c r="E123" s="84" t="s">
        <v>487</v>
      </c>
      <c r="F123" s="56" t="s">
        <v>488</v>
      </c>
      <c r="G123" s="56" t="s">
        <v>489</v>
      </c>
      <c r="H123" s="56" t="s">
        <v>59</v>
      </c>
      <c r="I123" s="56" t="s">
        <v>59</v>
      </c>
      <c r="J123" s="46" t="s">
        <v>59</v>
      </c>
      <c r="K123" s="2" t="s">
        <v>490</v>
      </c>
      <c r="L123" s="201" t="s">
        <v>491</v>
      </c>
      <c r="M123" s="2" t="s">
        <v>492</v>
      </c>
    </row>
    <row r="124" spans="1:14" ht="22.5" customHeight="1">
      <c r="A124" s="86" t="s">
        <v>66</v>
      </c>
      <c r="B124" s="428"/>
      <c r="C124" s="416" t="s">
        <v>493</v>
      </c>
      <c r="D124" s="65"/>
      <c r="E124" s="186" t="s">
        <v>494</v>
      </c>
      <c r="F124" s="413" t="s">
        <v>495</v>
      </c>
      <c r="G124" s="56"/>
      <c r="H124" s="189" t="s">
        <v>496</v>
      </c>
      <c r="I124" s="189" t="s">
        <v>497</v>
      </c>
      <c r="J124" s="428"/>
      <c r="K124" s="65"/>
      <c r="L124" s="185" t="s">
        <v>498</v>
      </c>
      <c r="M124" s="190" t="s">
        <v>499</v>
      </c>
    </row>
    <row r="125" spans="1:14">
      <c r="A125" s="88" t="s">
        <v>75</v>
      </c>
      <c r="B125" s="428"/>
      <c r="C125" s="414"/>
      <c r="D125" s="65"/>
      <c r="E125" s="65"/>
      <c r="F125" s="414"/>
      <c r="G125" s="56"/>
      <c r="H125" s="68"/>
      <c r="I125" s="68"/>
      <c r="J125" s="428"/>
      <c r="K125" s="70"/>
      <c r="L125" s="204"/>
      <c r="M125" s="71"/>
    </row>
    <row r="126" spans="1:14">
      <c r="A126" s="88" t="s">
        <v>76</v>
      </c>
      <c r="B126" s="428"/>
      <c r="C126" s="414"/>
      <c r="D126" s="65"/>
      <c r="E126" s="65"/>
      <c r="F126" s="414"/>
      <c r="G126" s="56"/>
      <c r="H126" s="68"/>
      <c r="I126" s="68"/>
      <c r="J126" s="428"/>
      <c r="K126" s="70"/>
      <c r="L126" s="204"/>
      <c r="M126" s="71"/>
    </row>
    <row r="127" spans="1:14">
      <c r="A127" s="89" t="s">
        <v>77</v>
      </c>
      <c r="B127" s="428"/>
      <c r="C127" s="414"/>
      <c r="D127" s="65"/>
      <c r="E127" s="65"/>
      <c r="F127" s="414"/>
      <c r="G127" s="56"/>
      <c r="H127" s="68"/>
      <c r="I127" s="68"/>
      <c r="J127" s="428"/>
      <c r="K127" s="70"/>
      <c r="L127" s="204"/>
      <c r="M127" s="71"/>
    </row>
    <row r="128" spans="1:14">
      <c r="A128" s="89" t="s">
        <v>78</v>
      </c>
      <c r="B128" s="428"/>
      <c r="C128" s="414"/>
      <c r="D128" s="65"/>
      <c r="E128" s="65"/>
      <c r="F128" s="414"/>
      <c r="G128" s="56"/>
      <c r="H128" s="68"/>
      <c r="I128" s="68"/>
      <c r="J128" s="428"/>
      <c r="K128" s="70"/>
      <c r="L128" s="205" t="s">
        <v>328</v>
      </c>
      <c r="M128" s="96" t="s">
        <v>500</v>
      </c>
    </row>
    <row r="129" spans="1:14" ht="30.95" customHeight="1">
      <c r="A129" s="86" t="s">
        <v>80</v>
      </c>
      <c r="B129" s="54"/>
      <c r="C129" s="421" t="s">
        <v>501</v>
      </c>
      <c r="D129" s="1" t="s">
        <v>215</v>
      </c>
      <c r="E129" s="91" t="s">
        <v>502</v>
      </c>
      <c r="F129" s="437"/>
      <c r="G129" s="59"/>
      <c r="H129" s="54" t="s">
        <v>503</v>
      </c>
      <c r="I129" s="54"/>
      <c r="J129" s="54"/>
      <c r="K129" s="1" t="s">
        <v>504</v>
      </c>
      <c r="L129" s="202"/>
      <c r="M129" s="108" t="s">
        <v>505</v>
      </c>
    </row>
    <row r="130" spans="1:14" ht="26.1" customHeight="1">
      <c r="A130" s="37" t="s">
        <v>1</v>
      </c>
      <c r="B130" s="12" t="s">
        <v>506</v>
      </c>
      <c r="C130" s="29" t="s">
        <v>507</v>
      </c>
      <c r="D130" s="12" t="s">
        <v>508</v>
      </c>
      <c r="E130" s="12" t="s">
        <v>509</v>
      </c>
      <c r="F130" s="29" t="s">
        <v>451</v>
      </c>
      <c r="G130" s="12" t="s">
        <v>510</v>
      </c>
      <c r="H130" s="12" t="s">
        <v>511</v>
      </c>
      <c r="I130" s="12" t="s">
        <v>512</v>
      </c>
      <c r="J130" s="12" t="s">
        <v>513</v>
      </c>
      <c r="K130" s="12" t="s">
        <v>514</v>
      </c>
      <c r="L130" s="12" t="s">
        <v>515</v>
      </c>
      <c r="M130" s="12" t="s">
        <v>516</v>
      </c>
    </row>
    <row r="131" spans="1:14">
      <c r="A131" s="86" t="s">
        <v>14</v>
      </c>
      <c r="B131" s="267" t="s">
        <v>517</v>
      </c>
      <c r="C131" s="1" t="s">
        <v>518</v>
      </c>
      <c r="D131" s="327" t="s">
        <v>519</v>
      </c>
      <c r="E131" s="267" t="s">
        <v>520</v>
      </c>
      <c r="F131" s="1" t="s">
        <v>463</v>
      </c>
      <c r="G131" s="1" t="s">
        <v>521</v>
      </c>
      <c r="H131" s="1" t="s">
        <v>522</v>
      </c>
      <c r="I131" s="1" t="s">
        <v>523</v>
      </c>
      <c r="J131" s="1" t="s">
        <v>524</v>
      </c>
      <c r="K131" s="1" t="s">
        <v>525</v>
      </c>
      <c r="L131" s="1" t="s">
        <v>526</v>
      </c>
      <c r="M131" s="202" t="s">
        <v>527</v>
      </c>
    </row>
    <row r="132" spans="1:14">
      <c r="A132" s="87" t="s">
        <v>27</v>
      </c>
      <c r="B132" s="271" t="s">
        <v>528</v>
      </c>
      <c r="C132" s="1" t="s">
        <v>529</v>
      </c>
      <c r="D132" s="328" t="s">
        <v>530</v>
      </c>
      <c r="E132" s="271" t="s">
        <v>531</v>
      </c>
      <c r="F132" s="1" t="s">
        <v>475</v>
      </c>
      <c r="G132" s="1" t="s">
        <v>532</v>
      </c>
      <c r="H132" s="1" t="s">
        <v>533</v>
      </c>
      <c r="I132" s="1" t="s">
        <v>534</v>
      </c>
      <c r="J132" s="1" t="s">
        <v>535</v>
      </c>
      <c r="K132" s="1" t="s">
        <v>536</v>
      </c>
      <c r="L132" s="1" t="s">
        <v>537</v>
      </c>
      <c r="M132" s="203" t="s">
        <v>538</v>
      </c>
    </row>
    <row r="133" spans="1:14">
      <c r="A133" s="87" t="s">
        <v>40</v>
      </c>
      <c r="B133" s="267" t="s">
        <v>49</v>
      </c>
      <c r="C133" s="1" t="s">
        <v>46</v>
      </c>
      <c r="D133" s="327" t="s">
        <v>187</v>
      </c>
      <c r="E133" s="267" t="s">
        <v>49</v>
      </c>
      <c r="F133" s="1" t="s">
        <v>48</v>
      </c>
      <c r="G133" s="1" t="s">
        <v>306</v>
      </c>
      <c r="H133" s="1" t="s">
        <v>539</v>
      </c>
      <c r="I133" s="1" t="s">
        <v>42</v>
      </c>
      <c r="J133" s="1" t="s">
        <v>49</v>
      </c>
      <c r="K133" s="1" t="s">
        <v>48</v>
      </c>
      <c r="L133" s="1" t="s">
        <v>49</v>
      </c>
      <c r="M133" s="202" t="s">
        <v>46</v>
      </c>
    </row>
    <row r="134" spans="1:14">
      <c r="A134" s="86" t="s">
        <v>50</v>
      </c>
      <c r="B134" s="403">
        <v>807400000</v>
      </c>
      <c r="C134" s="423">
        <v>9402500000</v>
      </c>
      <c r="D134" s="432">
        <v>1220500000</v>
      </c>
      <c r="E134" s="403">
        <v>7889600000</v>
      </c>
      <c r="F134" s="423">
        <v>12821000000</v>
      </c>
      <c r="G134" s="404">
        <v>743100000</v>
      </c>
      <c r="H134" s="404">
        <v>8093000000</v>
      </c>
      <c r="I134" s="404">
        <v>14943500000</v>
      </c>
      <c r="J134" s="404">
        <v>11344500000</v>
      </c>
      <c r="K134" s="423">
        <v>15309700000</v>
      </c>
      <c r="L134" s="404">
        <v>8753200000</v>
      </c>
      <c r="M134" s="408">
        <v>1194500000</v>
      </c>
    </row>
    <row r="135" spans="1:14">
      <c r="A135" s="86" t="s">
        <v>51</v>
      </c>
      <c r="B135" s="403">
        <v>0</v>
      </c>
      <c r="C135" s="423">
        <v>18570938000</v>
      </c>
      <c r="D135" s="432">
        <v>450524000</v>
      </c>
      <c r="E135" s="403">
        <v>12928114000</v>
      </c>
      <c r="F135" s="423">
        <v>23997691000</v>
      </c>
      <c r="G135" s="404">
        <v>335901000</v>
      </c>
      <c r="H135" s="404">
        <v>10523597000</v>
      </c>
      <c r="I135" s="404">
        <v>19755412000</v>
      </c>
      <c r="J135" s="404">
        <v>10560115000</v>
      </c>
      <c r="K135" s="423">
        <v>24347970000</v>
      </c>
      <c r="L135" s="404">
        <v>9757058000</v>
      </c>
      <c r="M135" s="408">
        <v>1318443000</v>
      </c>
    </row>
    <row r="136" spans="1:14">
      <c r="A136" s="86" t="s">
        <v>52</v>
      </c>
      <c r="B136" s="403">
        <v>0</v>
      </c>
      <c r="C136" s="423">
        <v>35828028000</v>
      </c>
      <c r="D136" s="432">
        <v>480802000</v>
      </c>
      <c r="E136" s="403">
        <v>19538352000</v>
      </c>
      <c r="F136" s="423">
        <v>32450863000</v>
      </c>
      <c r="G136" s="404">
        <v>463842000</v>
      </c>
      <c r="H136" s="404">
        <v>12647864000</v>
      </c>
      <c r="I136" s="404">
        <v>25947874000</v>
      </c>
      <c r="J136" s="404">
        <v>17799215000</v>
      </c>
      <c r="K136" s="423">
        <v>41417330000</v>
      </c>
      <c r="L136" s="404">
        <v>16234706000</v>
      </c>
      <c r="M136" s="408">
        <v>1318443000</v>
      </c>
    </row>
    <row r="137" spans="1:14">
      <c r="A137" s="410" t="s">
        <v>53</v>
      </c>
      <c r="B137" s="264">
        <v>0.31709999999999999</v>
      </c>
      <c r="C137" s="83">
        <v>3.59</v>
      </c>
      <c r="D137" s="324">
        <v>0.17380000000000001</v>
      </c>
      <c r="E137" s="272">
        <v>0.78620000000000001</v>
      </c>
      <c r="F137" s="83">
        <v>2.1776</v>
      </c>
      <c r="G137" s="46">
        <v>0.18029999999999999</v>
      </c>
      <c r="H137" s="46">
        <v>0.26700000000000002</v>
      </c>
      <c r="I137" s="46">
        <v>0.68789999999999996</v>
      </c>
      <c r="J137" s="46">
        <v>0.38529999999999998</v>
      </c>
      <c r="K137" s="2">
        <v>0.32219999999999999</v>
      </c>
      <c r="L137" s="46">
        <v>0.70669999999999999</v>
      </c>
      <c r="M137" s="199">
        <v>0.81790000000000007</v>
      </c>
      <c r="N137" s="439"/>
    </row>
    <row r="138" spans="1:14">
      <c r="A138" s="410" t="s">
        <v>54</v>
      </c>
      <c r="B138" s="264">
        <v>3.5583999999999998</v>
      </c>
      <c r="C138" s="83">
        <v>1.0628</v>
      </c>
      <c r="D138" s="324">
        <v>9.3628</v>
      </c>
      <c r="E138" s="264">
        <v>9.1232000000000006</v>
      </c>
      <c r="F138" s="83">
        <v>0.67320000000000002</v>
      </c>
      <c r="G138" s="46">
        <v>7.9938000000000002</v>
      </c>
      <c r="H138" s="46">
        <v>4.7050000000000001</v>
      </c>
      <c r="I138" s="46">
        <v>2.7584</v>
      </c>
      <c r="J138" s="46">
        <v>3.1013000000000002</v>
      </c>
      <c r="K138" s="2">
        <v>13.2232</v>
      </c>
      <c r="L138" s="46">
        <v>5.1687000000000003</v>
      </c>
      <c r="M138" s="200">
        <v>3.4750000000000001</v>
      </c>
      <c r="N138" s="439"/>
    </row>
    <row r="139" spans="1:14" ht="21" customHeight="1">
      <c r="A139" s="411" t="s">
        <v>55</v>
      </c>
      <c r="B139" s="269" t="s">
        <v>540</v>
      </c>
      <c r="C139" s="2" t="s">
        <v>541</v>
      </c>
      <c r="D139" s="326" t="s">
        <v>196</v>
      </c>
      <c r="E139" s="273" t="s">
        <v>542</v>
      </c>
      <c r="F139" s="2" t="s">
        <v>487</v>
      </c>
      <c r="G139" s="2" t="s">
        <v>543</v>
      </c>
      <c r="H139" s="2" t="s">
        <v>544</v>
      </c>
      <c r="I139" s="2" t="s">
        <v>545</v>
      </c>
      <c r="J139" s="2" t="s">
        <v>546</v>
      </c>
      <c r="K139" s="114" t="s">
        <v>547</v>
      </c>
      <c r="L139" s="2" t="s">
        <v>548</v>
      </c>
      <c r="M139" s="201" t="s">
        <v>549</v>
      </c>
    </row>
    <row r="140" spans="1:14" ht="22.5" customHeight="1">
      <c r="A140" s="86" t="s">
        <v>66</v>
      </c>
      <c r="B140" s="415" t="s">
        <v>550</v>
      </c>
      <c r="C140" s="186" t="s">
        <v>551</v>
      </c>
      <c r="D140" s="185" t="s">
        <v>552</v>
      </c>
      <c r="E140" s="185" t="s">
        <v>553</v>
      </c>
      <c r="F140" s="65"/>
      <c r="G140" s="414"/>
      <c r="H140" s="414"/>
      <c r="I140" s="414"/>
      <c r="J140" s="414"/>
      <c r="K140" s="65"/>
      <c r="L140" s="414"/>
      <c r="M140" s="185" t="s">
        <v>554</v>
      </c>
    </row>
    <row r="141" spans="1:14">
      <c r="A141" s="88" t="s">
        <v>75</v>
      </c>
      <c r="B141" s="429"/>
      <c r="C141" s="70"/>
      <c r="D141" s="334"/>
      <c r="E141" s="274"/>
      <c r="F141" s="70"/>
      <c r="G141" s="414"/>
      <c r="H141" s="414"/>
      <c r="I141" s="414"/>
      <c r="J141" s="414"/>
      <c r="K141" s="65"/>
      <c r="L141" s="414"/>
      <c r="M141" s="455"/>
    </row>
    <row r="142" spans="1:14">
      <c r="A142" s="88" t="s">
        <v>76</v>
      </c>
      <c r="B142" s="429"/>
      <c r="C142" s="70"/>
      <c r="D142" s="334"/>
      <c r="E142" s="274"/>
      <c r="F142" s="70"/>
      <c r="G142" s="414"/>
      <c r="H142" s="414"/>
      <c r="I142" s="414"/>
      <c r="J142" s="414"/>
      <c r="K142" s="65"/>
      <c r="L142" s="414"/>
      <c r="M142" s="455"/>
    </row>
    <row r="143" spans="1:14">
      <c r="A143" s="89" t="s">
        <v>77</v>
      </c>
      <c r="B143" s="429"/>
      <c r="C143" s="70"/>
      <c r="D143" s="334"/>
      <c r="E143" s="274"/>
      <c r="F143" s="70"/>
      <c r="G143" s="414"/>
      <c r="H143" s="414"/>
      <c r="I143" s="414"/>
      <c r="J143" s="414"/>
      <c r="K143" s="65"/>
      <c r="L143" s="414"/>
      <c r="M143" s="455"/>
    </row>
    <row r="144" spans="1:14">
      <c r="A144" s="89" t="s">
        <v>78</v>
      </c>
      <c r="B144" s="417" t="s">
        <v>79</v>
      </c>
      <c r="C144" s="70"/>
      <c r="D144" s="334"/>
      <c r="E144" s="275" t="s">
        <v>79</v>
      </c>
      <c r="F144" s="70"/>
      <c r="G144" s="414"/>
      <c r="H144" s="414"/>
      <c r="I144" s="414"/>
      <c r="J144" s="414"/>
      <c r="K144" s="65"/>
      <c r="L144" s="414"/>
      <c r="M144" s="185" t="s">
        <v>79</v>
      </c>
    </row>
    <row r="145" spans="1:13" ht="22.5" customHeight="1">
      <c r="A145" s="86" t="s">
        <v>80</v>
      </c>
      <c r="B145" s="456" t="s">
        <v>555</v>
      </c>
      <c r="C145" s="1" t="s">
        <v>215</v>
      </c>
      <c r="D145" s="327" t="s">
        <v>268</v>
      </c>
      <c r="E145" s="267" t="s">
        <v>556</v>
      </c>
      <c r="F145" s="1" t="s">
        <v>557</v>
      </c>
      <c r="G145" s="437"/>
      <c r="H145" s="421" t="s">
        <v>147</v>
      </c>
      <c r="I145" s="421" t="s">
        <v>558</v>
      </c>
      <c r="J145" s="421" t="s">
        <v>147</v>
      </c>
      <c r="K145" s="1" t="s">
        <v>559</v>
      </c>
      <c r="L145" s="421" t="s">
        <v>147</v>
      </c>
      <c r="M145" s="457" t="s">
        <v>560</v>
      </c>
    </row>
    <row r="146" spans="1:13" ht="26.1" customHeight="1">
      <c r="A146" s="37" t="s">
        <v>1</v>
      </c>
      <c r="B146" s="12" t="s">
        <v>561</v>
      </c>
      <c r="C146" s="29" t="s">
        <v>562</v>
      </c>
      <c r="D146" s="12" t="s">
        <v>563</v>
      </c>
      <c r="E146" s="12"/>
      <c r="F146" s="29" t="s">
        <v>564</v>
      </c>
      <c r="G146" s="12" t="s">
        <v>565</v>
      </c>
      <c r="H146" s="29" t="s">
        <v>566</v>
      </c>
      <c r="I146" s="12" t="s">
        <v>567</v>
      </c>
      <c r="J146" s="12" t="s">
        <v>568</v>
      </c>
      <c r="K146" s="12" t="s">
        <v>569</v>
      </c>
      <c r="L146" s="12" t="s">
        <v>570</v>
      </c>
      <c r="M146" s="12" t="s">
        <v>571</v>
      </c>
    </row>
    <row r="147" spans="1:13">
      <c r="A147" s="86" t="s">
        <v>14</v>
      </c>
      <c r="B147" s="217" t="s">
        <v>572</v>
      </c>
      <c r="C147" s="250" t="s">
        <v>573</v>
      </c>
      <c r="D147" s="117" t="s">
        <v>574</v>
      </c>
      <c r="E147" s="238"/>
      <c r="F147" s="9" t="s">
        <v>575</v>
      </c>
      <c r="G147" s="9" t="s">
        <v>576</v>
      </c>
      <c r="H147" s="9" t="s">
        <v>577</v>
      </c>
      <c r="I147" s="9" t="s">
        <v>578</v>
      </c>
      <c r="J147" s="9" t="s">
        <v>579</v>
      </c>
      <c r="K147" s="9" t="s">
        <v>580</v>
      </c>
      <c r="L147" s="9" t="s">
        <v>581</v>
      </c>
      <c r="M147" s="117" t="s">
        <v>582</v>
      </c>
    </row>
    <row r="148" spans="1:13">
      <c r="A148" s="87" t="s">
        <v>27</v>
      </c>
      <c r="B148" s="214" t="s">
        <v>583</v>
      </c>
      <c r="C148" s="251" t="s">
        <v>584</v>
      </c>
      <c r="D148" s="117" t="s">
        <v>585</v>
      </c>
      <c r="E148" s="239"/>
      <c r="F148" s="9" t="s">
        <v>586</v>
      </c>
      <c r="G148" s="9" t="s">
        <v>587</v>
      </c>
      <c r="H148" s="9" t="s">
        <v>588</v>
      </c>
      <c r="I148" s="9" t="s">
        <v>589</v>
      </c>
      <c r="J148" s="9" t="s">
        <v>590</v>
      </c>
      <c r="K148" s="9" t="s">
        <v>591</v>
      </c>
      <c r="L148" s="9" t="s">
        <v>592</v>
      </c>
      <c r="M148" s="117" t="s">
        <v>593</v>
      </c>
    </row>
    <row r="149" spans="1:13">
      <c r="A149" s="87" t="s">
        <v>40</v>
      </c>
      <c r="B149" s="215" t="s">
        <v>594</v>
      </c>
      <c r="C149" s="250" t="s">
        <v>254</v>
      </c>
      <c r="D149" s="117" t="s">
        <v>595</v>
      </c>
      <c r="E149" s="238"/>
      <c r="F149" s="9" t="s">
        <v>369</v>
      </c>
      <c r="G149" s="9" t="s">
        <v>596</v>
      </c>
      <c r="H149" s="9" t="s">
        <v>370</v>
      </c>
      <c r="I149" s="9" t="s">
        <v>597</v>
      </c>
      <c r="J149" s="9" t="s">
        <v>595</v>
      </c>
      <c r="K149" s="9" t="s">
        <v>371</v>
      </c>
      <c r="L149" s="9" t="s">
        <v>369</v>
      </c>
      <c r="M149" s="117" t="s">
        <v>597</v>
      </c>
    </row>
    <row r="150" spans="1:13">
      <c r="A150" s="86" t="s">
        <v>50</v>
      </c>
      <c r="B150" s="458">
        <v>4931800000</v>
      </c>
      <c r="C150" s="459">
        <v>759200000</v>
      </c>
      <c r="D150" s="460">
        <v>1356600000</v>
      </c>
      <c r="E150" s="453"/>
      <c r="F150" s="441">
        <v>2499100000</v>
      </c>
      <c r="G150" s="407">
        <v>2795900000</v>
      </c>
      <c r="H150" s="407">
        <v>683100000</v>
      </c>
      <c r="I150" s="407">
        <v>30029200000</v>
      </c>
      <c r="J150" s="407">
        <v>523000000</v>
      </c>
      <c r="K150" s="441">
        <v>2599800000</v>
      </c>
      <c r="L150" s="407">
        <v>1299000000</v>
      </c>
      <c r="M150" s="449">
        <v>654300000</v>
      </c>
    </row>
    <row r="151" spans="1:13">
      <c r="A151" s="86" t="s">
        <v>51</v>
      </c>
      <c r="B151" s="458">
        <v>8822875000</v>
      </c>
      <c r="C151" s="459">
        <v>534196000</v>
      </c>
      <c r="D151" s="460">
        <v>2184424000</v>
      </c>
      <c r="E151" s="453"/>
      <c r="F151" s="441">
        <v>0</v>
      </c>
      <c r="G151" s="407">
        <v>4507025000</v>
      </c>
      <c r="H151" s="407"/>
      <c r="I151" s="407">
        <v>53321656000</v>
      </c>
      <c r="J151" s="407">
        <v>0</v>
      </c>
      <c r="K151" s="441">
        <v>4225781000</v>
      </c>
      <c r="L151" s="407">
        <v>510181000</v>
      </c>
      <c r="M151" s="449">
        <v>131061000</v>
      </c>
    </row>
    <row r="152" spans="1:13">
      <c r="A152" s="86" t="s">
        <v>52</v>
      </c>
      <c r="B152" s="458">
        <v>9826016000</v>
      </c>
      <c r="C152" s="459">
        <v>2350382000</v>
      </c>
      <c r="D152" s="460">
        <v>2872031000</v>
      </c>
      <c r="E152" s="453"/>
      <c r="F152" s="441">
        <v>0</v>
      </c>
      <c r="G152" s="407">
        <v>8058877000</v>
      </c>
      <c r="H152" s="407"/>
      <c r="I152" s="407">
        <v>88427155000</v>
      </c>
      <c r="J152" s="407">
        <v>0</v>
      </c>
      <c r="K152" s="441">
        <v>17998321000</v>
      </c>
      <c r="L152" s="407">
        <v>814049000</v>
      </c>
      <c r="M152" s="449">
        <v>764736000</v>
      </c>
    </row>
    <row r="153" spans="1:13">
      <c r="A153" s="410" t="s">
        <v>53</v>
      </c>
      <c r="B153" s="218">
        <v>3.1560999999999999</v>
      </c>
      <c r="C153" s="252">
        <v>1.8090999999999999</v>
      </c>
      <c r="D153" s="119">
        <v>1.2607999999999999</v>
      </c>
      <c r="E153" s="234"/>
      <c r="F153" s="64">
        <v>1.4249000000000001</v>
      </c>
      <c r="G153" s="64">
        <v>1.6637</v>
      </c>
      <c r="H153" s="64">
        <v>2.4348000000000001</v>
      </c>
      <c r="I153" s="64">
        <v>0.93720000000000003</v>
      </c>
      <c r="J153" s="56">
        <v>0.55449999999999999</v>
      </c>
      <c r="K153" s="64">
        <v>0.69820000000000004</v>
      </c>
      <c r="L153" s="64">
        <v>0.87219999999999998</v>
      </c>
      <c r="M153" s="121">
        <v>0.1043</v>
      </c>
    </row>
    <row r="154" spans="1:13">
      <c r="A154" s="410" t="s">
        <v>54</v>
      </c>
      <c r="B154" s="218">
        <v>0.97049999999999992</v>
      </c>
      <c r="C154" s="253">
        <v>2.5697999999999999</v>
      </c>
      <c r="D154" s="119">
        <v>1.494</v>
      </c>
      <c r="E154" s="234"/>
      <c r="F154" s="64">
        <v>1.4970000000000001</v>
      </c>
      <c r="G154" s="64">
        <v>1.4374</v>
      </c>
      <c r="H154" s="56">
        <v>3.5762999999999998</v>
      </c>
      <c r="I154" s="64">
        <v>1.7009000000000001</v>
      </c>
      <c r="J154" s="56">
        <v>2.74</v>
      </c>
      <c r="K154" s="64">
        <v>2.0335999999999999</v>
      </c>
      <c r="L154" s="56">
        <v>7.1901000000000002</v>
      </c>
      <c r="M154" s="120">
        <v>8.1317000000000004</v>
      </c>
    </row>
    <row r="155" spans="1:13" ht="21" customHeight="1">
      <c r="A155" s="411" t="s">
        <v>55</v>
      </c>
      <c r="B155" s="219" t="s">
        <v>598</v>
      </c>
      <c r="C155" s="260" t="s">
        <v>599</v>
      </c>
      <c r="D155" s="122" t="s">
        <v>600</v>
      </c>
      <c r="E155" s="244"/>
      <c r="F155" s="10" t="s">
        <v>601</v>
      </c>
      <c r="G155" s="10" t="s">
        <v>602</v>
      </c>
      <c r="H155" s="10" t="s">
        <v>603</v>
      </c>
      <c r="I155" s="10" t="s">
        <v>604</v>
      </c>
      <c r="J155" s="10" t="s">
        <v>605</v>
      </c>
      <c r="K155" s="14" t="s">
        <v>606</v>
      </c>
      <c r="L155" s="10" t="s">
        <v>607</v>
      </c>
      <c r="M155" s="125" t="s">
        <v>608</v>
      </c>
    </row>
    <row r="156" spans="1:13" ht="22.5" customHeight="1">
      <c r="A156" s="86" t="s">
        <v>66</v>
      </c>
      <c r="B156" s="415" t="s">
        <v>609</v>
      </c>
      <c r="C156" s="191" t="s">
        <v>610</v>
      </c>
      <c r="D156" s="186" t="s">
        <v>611</v>
      </c>
      <c r="E156" s="427"/>
      <c r="F156" s="186" t="s">
        <v>612</v>
      </c>
      <c r="G156" s="192" t="s">
        <v>613</v>
      </c>
      <c r="H156" s="416" t="s">
        <v>614</v>
      </c>
      <c r="I156" s="416" t="s">
        <v>615</v>
      </c>
      <c r="J156" s="414"/>
      <c r="K156" s="416" t="s">
        <v>616</v>
      </c>
      <c r="L156" s="416" t="s">
        <v>617</v>
      </c>
      <c r="M156" s="186" t="s">
        <v>618</v>
      </c>
    </row>
    <row r="157" spans="1:13">
      <c r="A157" s="88" t="s">
        <v>75</v>
      </c>
      <c r="B157" s="461"/>
      <c r="C157" s="247"/>
      <c r="D157" s="65"/>
      <c r="E157" s="236"/>
      <c r="F157" s="70"/>
      <c r="G157" s="414"/>
      <c r="H157" s="414"/>
      <c r="I157" s="414"/>
      <c r="J157" s="414"/>
      <c r="K157" s="65"/>
      <c r="L157" s="414"/>
      <c r="M157" s="414"/>
    </row>
    <row r="158" spans="1:13">
      <c r="A158" s="88" t="s">
        <v>76</v>
      </c>
      <c r="B158" s="461"/>
      <c r="C158" s="247"/>
      <c r="D158" s="65"/>
      <c r="E158" s="236"/>
      <c r="F158" s="70"/>
      <c r="G158" s="414"/>
      <c r="H158" s="414"/>
      <c r="I158" s="414"/>
      <c r="J158" s="414"/>
      <c r="K158" s="65"/>
      <c r="L158" s="414"/>
      <c r="M158" s="414"/>
    </row>
    <row r="159" spans="1:13">
      <c r="A159" s="89" t="s">
        <v>77</v>
      </c>
      <c r="B159" s="461"/>
      <c r="C159" s="247"/>
      <c r="D159" s="65"/>
      <c r="E159" s="236"/>
      <c r="F159" s="70"/>
      <c r="G159" s="414"/>
      <c r="H159" s="414"/>
      <c r="I159" s="414"/>
      <c r="J159" s="414"/>
      <c r="K159" s="65"/>
      <c r="L159" s="414"/>
      <c r="M159" s="414"/>
    </row>
    <row r="160" spans="1:13">
      <c r="A160" s="89" t="s">
        <v>78</v>
      </c>
      <c r="B160" s="461"/>
      <c r="C160" s="256" t="s">
        <v>79</v>
      </c>
      <c r="D160" s="127" t="s">
        <v>441</v>
      </c>
      <c r="E160" s="236"/>
      <c r="F160" s="70"/>
      <c r="G160" s="414"/>
      <c r="H160" s="414"/>
      <c r="I160" s="414"/>
      <c r="J160" s="414"/>
      <c r="K160" s="65"/>
      <c r="L160" s="414"/>
      <c r="M160" s="414"/>
    </row>
    <row r="161" spans="1:13" ht="22.5" customHeight="1">
      <c r="A161" s="86" t="s">
        <v>80</v>
      </c>
      <c r="B161" s="462" t="s">
        <v>619</v>
      </c>
      <c r="C161" s="250"/>
      <c r="D161" s="117" t="s">
        <v>620</v>
      </c>
      <c r="E161" s="238"/>
      <c r="F161" s="9" t="s">
        <v>621</v>
      </c>
      <c r="G161" s="437"/>
      <c r="H161" s="447" t="s">
        <v>622</v>
      </c>
      <c r="I161" s="447" t="s">
        <v>623</v>
      </c>
      <c r="J161" s="447" t="s">
        <v>624</v>
      </c>
      <c r="K161" s="9" t="s">
        <v>557</v>
      </c>
      <c r="L161" s="447" t="s">
        <v>442</v>
      </c>
      <c r="M161" s="463" t="s">
        <v>83</v>
      </c>
    </row>
    <row r="162" spans="1:13" ht="26.1" customHeight="1">
      <c r="A162" s="37" t="s">
        <v>1</v>
      </c>
      <c r="B162" s="29" t="s">
        <v>625</v>
      </c>
      <c r="C162" s="29" t="s">
        <v>626</v>
      </c>
      <c r="D162" s="12" t="s">
        <v>627</v>
      </c>
      <c r="E162" s="12" t="s">
        <v>628</v>
      </c>
      <c r="F162" s="100" t="s">
        <v>629</v>
      </c>
      <c r="G162" s="12" t="s">
        <v>630</v>
      </c>
      <c r="H162" s="29" t="s">
        <v>631</v>
      </c>
      <c r="I162" s="50" t="s">
        <v>632</v>
      </c>
      <c r="J162" s="12" t="s">
        <v>633</v>
      </c>
      <c r="K162" s="12" t="s">
        <v>634</v>
      </c>
      <c r="L162" s="12" t="s">
        <v>635</v>
      </c>
      <c r="M162" s="12" t="s">
        <v>636</v>
      </c>
    </row>
    <row r="163" spans="1:13">
      <c r="A163" s="86" t="s">
        <v>14</v>
      </c>
      <c r="B163" s="129" t="s">
        <v>637</v>
      </c>
      <c r="C163" s="9" t="s">
        <v>638</v>
      </c>
      <c r="D163" s="117" t="s">
        <v>639</v>
      </c>
      <c r="E163" s="117" t="s">
        <v>640</v>
      </c>
      <c r="F163" s="281" t="s">
        <v>641</v>
      </c>
      <c r="G163" s="117" t="s">
        <v>642</v>
      </c>
      <c r="H163" s="117" t="s">
        <v>643</v>
      </c>
      <c r="I163" s="117" t="s">
        <v>644</v>
      </c>
      <c r="J163" s="339" t="s">
        <v>645</v>
      </c>
      <c r="K163" s="183" t="s">
        <v>646</v>
      </c>
      <c r="L163" s="369" t="s">
        <v>647</v>
      </c>
      <c r="M163" s="369" t="s">
        <v>648</v>
      </c>
    </row>
    <row r="164" spans="1:13">
      <c r="A164" s="87" t="s">
        <v>27</v>
      </c>
      <c r="B164" s="9" t="s">
        <v>649</v>
      </c>
      <c r="C164" s="9" t="s">
        <v>650</v>
      </c>
      <c r="D164" s="117" t="s">
        <v>651</v>
      </c>
      <c r="E164" s="117" t="s">
        <v>652</v>
      </c>
      <c r="F164" s="282" t="s">
        <v>653</v>
      </c>
      <c r="G164" s="117" t="s">
        <v>654</v>
      </c>
      <c r="H164" s="117" t="s">
        <v>655</v>
      </c>
      <c r="I164" s="117" t="s">
        <v>656</v>
      </c>
      <c r="J164" s="340" t="s">
        <v>657</v>
      </c>
      <c r="K164" s="183" t="s">
        <v>658</v>
      </c>
      <c r="L164" s="374" t="s">
        <v>659</v>
      </c>
      <c r="M164" s="374" t="s">
        <v>660</v>
      </c>
    </row>
    <row r="165" spans="1:13">
      <c r="A165" s="87" t="s">
        <v>40</v>
      </c>
      <c r="B165" s="9" t="s">
        <v>254</v>
      </c>
      <c r="C165" s="9" t="s">
        <v>661</v>
      </c>
      <c r="D165" s="117" t="s">
        <v>594</v>
      </c>
      <c r="E165" s="117" t="s">
        <v>254</v>
      </c>
      <c r="F165" s="281" t="s">
        <v>369</v>
      </c>
      <c r="G165" s="117" t="s">
        <v>594</v>
      </c>
      <c r="H165" s="117" t="s">
        <v>661</v>
      </c>
      <c r="I165" s="117" t="s">
        <v>370</v>
      </c>
      <c r="J165" s="339" t="s">
        <v>662</v>
      </c>
      <c r="K165" s="183" t="s">
        <v>663</v>
      </c>
      <c r="L165" s="369" t="s">
        <v>664</v>
      </c>
      <c r="M165" s="369" t="s">
        <v>664</v>
      </c>
    </row>
    <row r="166" spans="1:13">
      <c r="A166" s="86" t="s">
        <v>50</v>
      </c>
      <c r="B166" s="407">
        <v>6211100000</v>
      </c>
      <c r="C166" s="441">
        <v>2000000000</v>
      </c>
      <c r="D166" s="460">
        <v>45401300000</v>
      </c>
      <c r="E166" s="449">
        <v>1883400000</v>
      </c>
      <c r="F166" s="431">
        <v>2756500000</v>
      </c>
      <c r="G166" s="449">
        <v>4116300000</v>
      </c>
      <c r="H166" s="449">
        <v>1954500000</v>
      </c>
      <c r="I166" s="449">
        <v>6421100000</v>
      </c>
      <c r="J166" s="464">
        <v>4736900000</v>
      </c>
      <c r="K166" s="441"/>
      <c r="L166" s="465">
        <v>2366400000</v>
      </c>
      <c r="M166" s="465">
        <v>1250200000</v>
      </c>
    </row>
    <row r="167" spans="1:13">
      <c r="A167" s="86" t="s">
        <v>51</v>
      </c>
      <c r="B167" s="407">
        <v>5531776000</v>
      </c>
      <c r="C167" s="441">
        <v>3315525000</v>
      </c>
      <c r="D167" s="460">
        <v>86786625000</v>
      </c>
      <c r="E167" s="449">
        <v>0</v>
      </c>
      <c r="F167" s="431">
        <v>3267260000</v>
      </c>
      <c r="G167" s="449">
        <v>2696324000</v>
      </c>
      <c r="H167" s="449">
        <v>0</v>
      </c>
      <c r="I167" s="449">
        <v>7422340000</v>
      </c>
      <c r="J167" s="464">
        <v>7971100000</v>
      </c>
      <c r="K167" s="441"/>
      <c r="L167" s="465">
        <v>2712343000</v>
      </c>
      <c r="M167" s="465">
        <v>1691686000</v>
      </c>
    </row>
    <row r="168" spans="1:13">
      <c r="A168" s="86" t="s">
        <v>52</v>
      </c>
      <c r="B168" s="407">
        <v>25015769000</v>
      </c>
      <c r="C168" s="441">
        <v>5140428000</v>
      </c>
      <c r="D168" s="460">
        <v>138709529000</v>
      </c>
      <c r="E168" s="449">
        <v>0</v>
      </c>
      <c r="F168" s="431">
        <v>4455786000</v>
      </c>
      <c r="G168" s="449">
        <v>3207544000</v>
      </c>
      <c r="H168" s="449">
        <v>19867000</v>
      </c>
      <c r="I168" s="449">
        <v>9825313000</v>
      </c>
      <c r="J168" s="464">
        <v>16302889000</v>
      </c>
      <c r="K168" s="441"/>
      <c r="L168" s="465">
        <v>4485200000</v>
      </c>
      <c r="M168" s="465">
        <v>3361922000</v>
      </c>
    </row>
    <row r="169" spans="1:13">
      <c r="A169" s="410" t="s">
        <v>53</v>
      </c>
      <c r="B169" s="63">
        <v>2.3099999999999999E-2</v>
      </c>
      <c r="C169" s="63">
        <v>0.62919999999999998</v>
      </c>
      <c r="D169" s="119">
        <v>1.0579000000000001</v>
      </c>
      <c r="E169" s="119">
        <v>1.1847000000000001</v>
      </c>
      <c r="F169" s="289">
        <v>9.35E-2</v>
      </c>
      <c r="G169" s="119">
        <v>1.1906000000000001</v>
      </c>
      <c r="H169" s="121">
        <v>8.3000000000000001E-3</v>
      </c>
      <c r="I169" s="119">
        <v>0.72270000000000001</v>
      </c>
      <c r="J169" s="341">
        <v>1.2129000000000001</v>
      </c>
      <c r="K169" s="10"/>
      <c r="L169" s="371">
        <v>0.3896</v>
      </c>
      <c r="M169" s="371">
        <v>0.42180000000000001</v>
      </c>
    </row>
    <row r="170" spans="1:13">
      <c r="A170" s="410" t="s">
        <v>54</v>
      </c>
      <c r="B170" s="63">
        <v>36.798900000000003</v>
      </c>
      <c r="C170" s="63">
        <v>6.6077000000000004</v>
      </c>
      <c r="D170" s="119">
        <v>1.7244999999999999</v>
      </c>
      <c r="E170" s="125">
        <v>3.5950000000000002</v>
      </c>
      <c r="F170" s="289">
        <v>4.8067000000000002</v>
      </c>
      <c r="G170" s="121">
        <v>2.8380000000000001</v>
      </c>
      <c r="H170" s="120">
        <v>42.887700000000002</v>
      </c>
      <c r="I170" s="119">
        <v>0.66659999999999997</v>
      </c>
      <c r="J170" s="341">
        <v>0.64379999999999993</v>
      </c>
      <c r="K170" s="10"/>
      <c r="L170" s="371">
        <v>11.873200000000001</v>
      </c>
      <c r="M170" s="371">
        <v>4.5186999999999999</v>
      </c>
    </row>
    <row r="171" spans="1:13" ht="21" customHeight="1">
      <c r="A171" s="411" t="s">
        <v>55</v>
      </c>
      <c r="B171" s="10" t="s">
        <v>665</v>
      </c>
      <c r="C171" s="10" t="s">
        <v>666</v>
      </c>
      <c r="D171" s="122" t="s">
        <v>667</v>
      </c>
      <c r="E171" s="125" t="s">
        <v>668</v>
      </c>
      <c r="F171" s="290" t="s">
        <v>669</v>
      </c>
      <c r="G171" s="125" t="s">
        <v>670</v>
      </c>
      <c r="H171" s="125" t="s">
        <v>671</v>
      </c>
      <c r="I171" s="125" t="s">
        <v>672</v>
      </c>
      <c r="J171" s="342" t="s">
        <v>673</v>
      </c>
      <c r="K171" s="130"/>
      <c r="L171" s="375"/>
      <c r="M171" s="372"/>
    </row>
    <row r="172" spans="1:13" ht="22.5" customHeight="1">
      <c r="A172" s="86" t="s">
        <v>66</v>
      </c>
      <c r="B172" s="416" t="s">
        <v>674</v>
      </c>
      <c r="C172" s="65"/>
      <c r="D172" s="416" t="s">
        <v>675</v>
      </c>
      <c r="E172" s="416" t="s">
        <v>676</v>
      </c>
      <c r="F172" s="415" t="s">
        <v>677</v>
      </c>
      <c r="G172" s="416" t="s">
        <v>678</v>
      </c>
      <c r="H172" s="427"/>
      <c r="I172" s="416" t="s">
        <v>679</v>
      </c>
      <c r="J172" s="344" t="s">
        <v>680</v>
      </c>
      <c r="K172" s="65"/>
      <c r="L172" s="427"/>
      <c r="M172" s="427"/>
    </row>
    <row r="173" spans="1:13">
      <c r="A173" s="88" t="s">
        <v>75</v>
      </c>
      <c r="B173" s="414"/>
      <c r="C173" s="70"/>
      <c r="D173" s="65"/>
      <c r="E173" s="414"/>
      <c r="F173" s="291"/>
      <c r="G173" s="414"/>
      <c r="H173" s="414"/>
      <c r="I173" s="414"/>
      <c r="J173" s="343"/>
      <c r="K173" s="65"/>
      <c r="L173" s="466"/>
      <c r="M173" s="373"/>
    </row>
    <row r="174" spans="1:13">
      <c r="A174" s="88" t="s">
        <v>76</v>
      </c>
      <c r="B174" s="414"/>
      <c r="C174" s="70"/>
      <c r="D174" s="65"/>
      <c r="E174" s="414"/>
      <c r="F174" s="291"/>
      <c r="G174" s="414"/>
      <c r="H174" s="414"/>
      <c r="I174" s="414"/>
      <c r="J174" s="343"/>
      <c r="K174" s="65"/>
      <c r="L174" s="466"/>
      <c r="M174" s="373"/>
    </row>
    <row r="175" spans="1:13">
      <c r="A175" s="89" t="s">
        <v>77</v>
      </c>
      <c r="B175" s="414"/>
      <c r="C175" s="70"/>
      <c r="D175" s="65"/>
      <c r="E175" s="414"/>
      <c r="F175" s="291"/>
      <c r="G175" s="414"/>
      <c r="H175" s="414"/>
      <c r="I175" s="414"/>
      <c r="J175" s="343"/>
      <c r="K175" s="65"/>
      <c r="L175" s="466"/>
      <c r="M175" s="373"/>
    </row>
    <row r="176" spans="1:13">
      <c r="A176" s="89" t="s">
        <v>78</v>
      </c>
      <c r="B176" s="414"/>
      <c r="C176" s="15"/>
      <c r="D176" s="65"/>
      <c r="E176" s="414"/>
      <c r="F176" s="292" t="s">
        <v>681</v>
      </c>
      <c r="G176" s="414"/>
      <c r="H176" s="414"/>
      <c r="I176" s="414"/>
      <c r="J176" s="343"/>
      <c r="K176" s="65"/>
      <c r="L176" s="466"/>
      <c r="M176" s="373"/>
    </row>
    <row r="177" spans="1:13">
      <c r="A177" s="86" t="s">
        <v>80</v>
      </c>
      <c r="B177" s="447" t="s">
        <v>682</v>
      </c>
      <c r="C177" s="9" t="s">
        <v>503</v>
      </c>
      <c r="D177" s="117" t="s">
        <v>683</v>
      </c>
      <c r="E177" s="463" t="s">
        <v>684</v>
      </c>
      <c r="F177" s="281" t="s">
        <v>81</v>
      </c>
      <c r="G177" s="463" t="s">
        <v>556</v>
      </c>
      <c r="H177" s="447"/>
      <c r="I177" s="463" t="s">
        <v>685</v>
      </c>
      <c r="J177" s="339" t="s">
        <v>686</v>
      </c>
      <c r="K177" s="9"/>
      <c r="L177" s="467" t="s">
        <v>687</v>
      </c>
      <c r="M177" s="369" t="s">
        <v>687</v>
      </c>
    </row>
    <row r="178" spans="1:13" ht="26.1" customHeight="1">
      <c r="A178" s="37" t="s">
        <v>1</v>
      </c>
      <c r="B178" s="12" t="s">
        <v>688</v>
      </c>
      <c r="C178" s="29"/>
      <c r="D178" s="12"/>
      <c r="E178" s="12"/>
      <c r="F178" s="100"/>
      <c r="G178" s="12"/>
      <c r="H178" s="29"/>
      <c r="I178" s="50"/>
      <c r="J178" s="12"/>
      <c r="K178" s="12"/>
      <c r="L178" s="12"/>
      <c r="M178" s="12"/>
    </row>
    <row r="179" spans="1:13">
      <c r="A179" s="86" t="s">
        <v>14</v>
      </c>
      <c r="B179" s="369" t="s">
        <v>689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87" t="s">
        <v>27</v>
      </c>
      <c r="B180" s="370" t="s">
        <v>690</v>
      </c>
      <c r="C180" s="1"/>
      <c r="D180" s="1"/>
      <c r="E180" s="1"/>
      <c r="F180" s="363"/>
      <c r="G180" s="1"/>
      <c r="H180" s="1"/>
      <c r="I180" s="1"/>
      <c r="J180" s="364"/>
      <c r="K180" s="1"/>
      <c r="L180" s="1"/>
      <c r="M180" s="1"/>
    </row>
    <row r="181" spans="1:13">
      <c r="A181" s="87" t="s">
        <v>40</v>
      </c>
      <c r="B181" s="369" t="s">
        <v>691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86" t="s">
        <v>50</v>
      </c>
      <c r="B182" s="465">
        <v>4529600000</v>
      </c>
      <c r="C182" s="423"/>
      <c r="D182" s="423"/>
      <c r="E182" s="404"/>
      <c r="F182" s="468"/>
      <c r="G182" s="404"/>
      <c r="H182" s="404"/>
      <c r="I182" s="404"/>
      <c r="J182" s="469"/>
      <c r="K182" s="423"/>
      <c r="L182" s="404"/>
      <c r="M182" s="423"/>
    </row>
    <row r="183" spans="1:13">
      <c r="A183" s="86" t="s">
        <v>51</v>
      </c>
      <c r="B183" s="465">
        <v>5962131000</v>
      </c>
      <c r="C183" s="423"/>
      <c r="D183" s="423"/>
      <c r="E183" s="404"/>
      <c r="F183" s="468"/>
      <c r="G183" s="404"/>
      <c r="H183" s="404"/>
      <c r="I183" s="404"/>
      <c r="J183" s="469"/>
      <c r="K183" s="423"/>
      <c r="L183" s="404"/>
      <c r="M183" s="423"/>
    </row>
    <row r="184" spans="1:13">
      <c r="A184" s="86" t="s">
        <v>52</v>
      </c>
      <c r="B184" s="465">
        <v>8198016000</v>
      </c>
      <c r="C184" s="423"/>
      <c r="D184" s="423"/>
      <c r="E184" s="404"/>
      <c r="F184" s="468"/>
      <c r="G184" s="404"/>
      <c r="H184" s="404"/>
      <c r="I184" s="404"/>
      <c r="J184" s="469"/>
      <c r="K184" s="423"/>
      <c r="L184" s="404"/>
      <c r="M184" s="423"/>
    </row>
    <row r="185" spans="1:13">
      <c r="A185" s="410" t="s">
        <v>53</v>
      </c>
      <c r="B185" s="371">
        <v>0.1429</v>
      </c>
      <c r="C185" s="95"/>
      <c r="D185" s="83"/>
      <c r="E185" s="83"/>
      <c r="F185" s="365"/>
      <c r="G185" s="83"/>
      <c r="H185" s="95"/>
      <c r="I185" s="83"/>
      <c r="J185" s="366"/>
      <c r="K185" s="2"/>
      <c r="L185" s="83"/>
      <c r="M185" s="2"/>
    </row>
    <row r="186" spans="1:13">
      <c r="A186" s="410" t="s">
        <v>54</v>
      </c>
      <c r="B186" s="371">
        <v>9.8224</v>
      </c>
      <c r="C186" s="95"/>
      <c r="D186" s="83"/>
      <c r="E186" s="2"/>
      <c r="F186" s="365"/>
      <c r="G186" s="95"/>
      <c r="H186" s="46"/>
      <c r="I186" s="83"/>
      <c r="J186" s="366"/>
      <c r="K186" s="2"/>
      <c r="L186" s="46"/>
      <c r="M186" s="2"/>
    </row>
    <row r="187" spans="1:13" ht="21" customHeight="1">
      <c r="A187" s="411" t="s">
        <v>55</v>
      </c>
      <c r="B187" s="372"/>
      <c r="C187" s="2"/>
      <c r="D187" s="84"/>
      <c r="E187" s="2"/>
      <c r="F187" s="2"/>
      <c r="G187" s="2"/>
      <c r="H187" s="2"/>
      <c r="I187" s="2"/>
      <c r="J187" s="367"/>
      <c r="K187" s="114"/>
      <c r="L187" s="2"/>
      <c r="M187" s="114"/>
    </row>
    <row r="188" spans="1:13" ht="22.5" customHeight="1">
      <c r="A188" s="86" t="s">
        <v>66</v>
      </c>
      <c r="B188" s="427"/>
      <c r="C188" s="7"/>
      <c r="D188" s="470"/>
      <c r="E188" s="470"/>
      <c r="F188" s="470"/>
      <c r="G188" s="470"/>
      <c r="H188" s="470"/>
      <c r="I188" s="470"/>
      <c r="J188" s="7"/>
      <c r="K188" s="7"/>
      <c r="L188" s="470"/>
      <c r="M188" s="470"/>
    </row>
    <row r="189" spans="1:13">
      <c r="A189" s="88" t="s">
        <v>75</v>
      </c>
      <c r="B189" s="373"/>
      <c r="C189" s="4"/>
      <c r="D189" s="7"/>
      <c r="E189" s="419"/>
      <c r="F189" s="4"/>
      <c r="G189" s="419"/>
      <c r="H189" s="419"/>
      <c r="I189" s="419"/>
      <c r="J189" s="4"/>
      <c r="K189" s="7"/>
      <c r="L189" s="419"/>
      <c r="M189" s="7"/>
    </row>
    <row r="190" spans="1:13">
      <c r="A190" s="88" t="s">
        <v>76</v>
      </c>
      <c r="B190" s="373"/>
      <c r="C190" s="4"/>
      <c r="D190" s="7"/>
      <c r="E190" s="419"/>
      <c r="F190" s="4"/>
      <c r="G190" s="419"/>
      <c r="H190" s="419"/>
      <c r="I190" s="419"/>
      <c r="J190" s="4"/>
      <c r="K190" s="7"/>
      <c r="L190" s="419"/>
      <c r="M190" s="7"/>
    </row>
    <row r="191" spans="1:13">
      <c r="A191" s="89" t="s">
        <v>77</v>
      </c>
      <c r="B191" s="373"/>
      <c r="C191" s="4"/>
      <c r="D191" s="7"/>
      <c r="E191" s="419"/>
      <c r="F191" s="4"/>
      <c r="G191" s="419"/>
      <c r="H191" s="419"/>
      <c r="I191" s="419"/>
      <c r="J191" s="4"/>
      <c r="K191" s="7"/>
      <c r="L191" s="419"/>
      <c r="M191" s="7"/>
    </row>
    <row r="192" spans="1:13">
      <c r="A192" s="89" t="s">
        <v>78</v>
      </c>
      <c r="B192" s="373"/>
      <c r="C192" s="3"/>
      <c r="D192" s="7"/>
      <c r="E192" s="419"/>
      <c r="F192" s="3"/>
      <c r="G192" s="419"/>
      <c r="H192" s="419"/>
      <c r="I192" s="419"/>
      <c r="J192" s="4"/>
      <c r="K192" s="7"/>
      <c r="L192" s="419"/>
      <c r="M192" s="7"/>
    </row>
    <row r="193" spans="1:13">
      <c r="A193" s="86" t="s">
        <v>80</v>
      </c>
      <c r="B193" s="369" t="s">
        <v>687</v>
      </c>
      <c r="C193" s="1"/>
      <c r="D193" s="1"/>
      <c r="E193" s="421"/>
      <c r="F193" s="1"/>
      <c r="G193" s="421"/>
      <c r="H193" s="421"/>
      <c r="I193" s="421"/>
      <c r="J193" s="1"/>
      <c r="K193" s="1"/>
      <c r="L193" s="421"/>
      <c r="M193" s="1"/>
    </row>
  </sheetData>
  <mergeCells count="1">
    <mergeCell ref="A1:M1"/>
  </mergeCells>
  <phoneticPr fontId="4" type="noConversion"/>
  <printOptions horizontalCentered="1"/>
  <pageMargins left="3.937007874015748E-2" right="3.937007874015748E-2" top="0.31496062992125978" bottom="0.23622047244094491" header="0" footer="0"/>
  <pageSetup paperSize="9" scale="55"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65"/>
  <sheetViews>
    <sheetView zoomScaleNormal="100" workbookViewId="0">
      <pane ySplit="1" topLeftCell="A32" activePane="bottomLeft" state="frozen"/>
      <selection pane="bottomLeft" activeCell="G54" sqref="G54"/>
    </sheetView>
  </sheetViews>
  <sheetFormatPr defaultRowHeight="13.5"/>
  <cols>
    <col min="1" max="1" width="10.77734375" style="8" bestFit="1" customWidth="1"/>
    <col min="2" max="12" width="15.77734375" style="8" customWidth="1"/>
    <col min="13" max="13" width="16.77734375" style="8" customWidth="1"/>
    <col min="14" max="39" width="8.88671875" style="8" customWidth="1"/>
    <col min="40" max="16384" width="8.88671875" style="8"/>
  </cols>
  <sheetData>
    <row r="1" spans="1:14" ht="25.5" customHeight="1">
      <c r="A1" s="600" t="s">
        <v>2339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2"/>
    </row>
    <row r="2" spans="1:14" s="16" customFormat="1" ht="26.1" customHeight="1">
      <c r="A2" s="12" t="s">
        <v>1</v>
      </c>
      <c r="B2" s="11" t="s">
        <v>2340</v>
      </c>
      <c r="C2" s="11" t="s">
        <v>2341</v>
      </c>
      <c r="D2" s="11" t="s">
        <v>2342</v>
      </c>
      <c r="E2" s="31" t="s">
        <v>2343</v>
      </c>
      <c r="F2" s="11" t="s">
        <v>2344</v>
      </c>
      <c r="G2" s="11" t="s">
        <v>2345</v>
      </c>
      <c r="H2" s="11" t="s">
        <v>2346</v>
      </c>
      <c r="I2" s="11" t="s">
        <v>2347</v>
      </c>
      <c r="J2" s="12" t="s">
        <v>2348</v>
      </c>
      <c r="K2" s="13" t="s">
        <v>2349</v>
      </c>
      <c r="L2" s="31" t="s">
        <v>2350</v>
      </c>
      <c r="M2" s="13" t="s">
        <v>2351</v>
      </c>
    </row>
    <row r="3" spans="1:14" s="368" customFormat="1">
      <c r="A3" s="88" t="s">
        <v>14</v>
      </c>
      <c r="B3" s="423" t="s">
        <v>2352</v>
      </c>
      <c r="C3" s="441" t="s">
        <v>2353</v>
      </c>
      <c r="D3" s="423" t="s">
        <v>1516</v>
      </c>
      <c r="E3" s="423" t="s">
        <v>2354</v>
      </c>
      <c r="F3" s="423" t="s">
        <v>2355</v>
      </c>
      <c r="G3" s="441" t="s">
        <v>2356</v>
      </c>
      <c r="H3" s="441" t="s">
        <v>2357</v>
      </c>
      <c r="I3" s="460" t="s">
        <v>2358</v>
      </c>
      <c r="J3" s="441" t="s">
        <v>2359</v>
      </c>
      <c r="K3" s="423" t="s">
        <v>2360</v>
      </c>
      <c r="L3" s="441" t="s">
        <v>526</v>
      </c>
      <c r="M3" s="441" t="s">
        <v>2361</v>
      </c>
    </row>
    <row r="4" spans="1:14" s="17" customFormat="1" ht="11.25" customHeight="1">
      <c r="A4" s="92" t="s">
        <v>27</v>
      </c>
      <c r="B4" s="4" t="s">
        <v>2362</v>
      </c>
      <c r="C4" s="70" t="s">
        <v>2363</v>
      </c>
      <c r="D4" s="4" t="s">
        <v>2364</v>
      </c>
      <c r="E4" s="4" t="s">
        <v>2365</v>
      </c>
      <c r="F4" s="4" t="s">
        <v>2366</v>
      </c>
      <c r="G4" s="70" t="s">
        <v>2367</v>
      </c>
      <c r="H4" s="70" t="s">
        <v>2368</v>
      </c>
      <c r="I4" s="131" t="s">
        <v>2369</v>
      </c>
      <c r="J4" s="70" t="s">
        <v>2370</v>
      </c>
      <c r="K4" s="4" t="s">
        <v>2371</v>
      </c>
      <c r="L4" s="70" t="s">
        <v>2372</v>
      </c>
      <c r="M4" s="70" t="s">
        <v>2373</v>
      </c>
    </row>
    <row r="5" spans="1:14" s="17" customFormat="1" ht="11.25" customHeight="1">
      <c r="A5" s="92" t="s">
        <v>40</v>
      </c>
      <c r="B5" s="423" t="s">
        <v>2374</v>
      </c>
      <c r="C5" s="441" t="s">
        <v>2375</v>
      </c>
      <c r="D5" s="423" t="s">
        <v>2376</v>
      </c>
      <c r="E5" s="423" t="s">
        <v>2375</v>
      </c>
      <c r="F5" s="1" t="s">
        <v>2377</v>
      </c>
      <c r="G5" s="441" t="s">
        <v>2378</v>
      </c>
      <c r="H5" s="441" t="s">
        <v>2379</v>
      </c>
      <c r="I5" s="460" t="s">
        <v>2376</v>
      </c>
      <c r="J5" s="441" t="s">
        <v>2375</v>
      </c>
      <c r="K5" s="423" t="s">
        <v>2380</v>
      </c>
      <c r="L5" s="441" t="s">
        <v>2381</v>
      </c>
      <c r="M5" s="441" t="s">
        <v>2382</v>
      </c>
    </row>
    <row r="6" spans="1:14" s="368" customFormat="1">
      <c r="A6" s="88" t="s">
        <v>50</v>
      </c>
      <c r="B6" s="423">
        <v>2478200000</v>
      </c>
      <c r="C6" s="441">
        <v>2888100000</v>
      </c>
      <c r="D6" s="460">
        <v>864500000</v>
      </c>
      <c r="E6" s="460">
        <v>585500000</v>
      </c>
      <c r="F6" s="106">
        <v>1128400000</v>
      </c>
      <c r="G6" s="460">
        <v>2698300000</v>
      </c>
      <c r="H6" s="441">
        <v>1496000000</v>
      </c>
      <c r="I6" s="460">
        <v>865300000</v>
      </c>
      <c r="J6" s="460">
        <v>3299000000</v>
      </c>
      <c r="K6" s="423">
        <v>1427500000</v>
      </c>
      <c r="L6" s="441">
        <v>10147700000</v>
      </c>
      <c r="M6" s="441">
        <v>5351300000</v>
      </c>
    </row>
    <row r="7" spans="1:14" s="368" customFormat="1">
      <c r="A7" s="88" t="s">
        <v>51</v>
      </c>
      <c r="B7" s="423">
        <v>1170790000</v>
      </c>
      <c r="C7" s="441">
        <v>42005000</v>
      </c>
      <c r="D7" s="423">
        <v>414094000</v>
      </c>
      <c r="E7" s="423">
        <v>0</v>
      </c>
      <c r="F7" s="106">
        <v>973405000</v>
      </c>
      <c r="G7" s="441">
        <v>2140025000</v>
      </c>
      <c r="H7" s="441">
        <v>582782000</v>
      </c>
      <c r="I7" s="460">
        <v>535630000</v>
      </c>
      <c r="J7" s="441">
        <v>2803761000</v>
      </c>
      <c r="K7" s="423">
        <v>376855000</v>
      </c>
      <c r="L7" s="441">
        <v>11388552000</v>
      </c>
      <c r="M7" s="441">
        <v>4538937000</v>
      </c>
    </row>
    <row r="8" spans="1:14" s="368" customFormat="1">
      <c r="A8" s="88" t="s">
        <v>52</v>
      </c>
      <c r="B8" s="423">
        <v>2818110000</v>
      </c>
      <c r="C8" s="441">
        <v>42005000</v>
      </c>
      <c r="D8" s="423">
        <v>771594000</v>
      </c>
      <c r="E8" s="423">
        <v>0</v>
      </c>
      <c r="F8" s="106">
        <v>1390423000</v>
      </c>
      <c r="G8" s="441">
        <v>3545808000</v>
      </c>
      <c r="H8" s="441">
        <v>582782000</v>
      </c>
      <c r="I8" s="460">
        <v>783256000</v>
      </c>
      <c r="J8" s="441">
        <v>3845807000</v>
      </c>
      <c r="K8" s="423">
        <v>3168911000</v>
      </c>
      <c r="L8" s="441">
        <v>19317849000</v>
      </c>
      <c r="M8" s="441">
        <v>5309459000</v>
      </c>
    </row>
    <row r="9" spans="1:14" s="474" customFormat="1">
      <c r="A9" s="475" t="s">
        <v>53</v>
      </c>
      <c r="B9" s="2">
        <v>0.2341</v>
      </c>
      <c r="C9" s="2">
        <v>7.8299999999999995E-2</v>
      </c>
      <c r="D9" s="2">
        <v>0.25979999999999998</v>
      </c>
      <c r="E9" s="2">
        <v>0.4708</v>
      </c>
      <c r="F9" s="2">
        <v>0.12529999999999999</v>
      </c>
      <c r="G9" s="10">
        <v>0.11020000000000001</v>
      </c>
      <c r="H9" s="10">
        <v>7.2099999999999997E-2</v>
      </c>
      <c r="I9" s="125">
        <v>6.0499999999999998E-2</v>
      </c>
      <c r="J9" s="63">
        <v>0.56930000000000003</v>
      </c>
      <c r="K9" s="2">
        <v>0.5988</v>
      </c>
      <c r="L9" s="10">
        <v>0.43890000000000001</v>
      </c>
      <c r="M9" s="10">
        <v>0.1343</v>
      </c>
      <c r="N9" s="439"/>
    </row>
    <row r="10" spans="1:14" s="474" customFormat="1">
      <c r="A10" s="475" t="s">
        <v>54</v>
      </c>
      <c r="B10" s="2">
        <v>67.604699999999994</v>
      </c>
      <c r="C10" s="2">
        <v>8.9217999999999993</v>
      </c>
      <c r="D10" s="2">
        <v>5.4023000000000003</v>
      </c>
      <c r="E10" s="2">
        <v>3.1480999999999999</v>
      </c>
      <c r="F10" s="2">
        <v>9.1341000000000001</v>
      </c>
      <c r="G10" s="10">
        <v>12.805400000000001</v>
      </c>
      <c r="H10" s="10">
        <v>9.1995000000000005</v>
      </c>
      <c r="I10" s="125">
        <v>15.7995</v>
      </c>
      <c r="J10" s="63">
        <v>19.178899999999999</v>
      </c>
      <c r="K10" s="2">
        <v>13.725</v>
      </c>
      <c r="L10" s="10">
        <v>3.9337</v>
      </c>
      <c r="M10" s="10">
        <v>6.7801999999999998</v>
      </c>
      <c r="N10" s="439"/>
    </row>
    <row r="11" spans="1:14" s="474" customFormat="1" ht="21" customHeight="1">
      <c r="A11" s="476" t="s">
        <v>55</v>
      </c>
      <c r="B11" s="84" t="s">
        <v>2383</v>
      </c>
      <c r="C11" s="2" t="s">
        <v>2384</v>
      </c>
      <c r="D11" s="84" t="s">
        <v>2385</v>
      </c>
      <c r="E11" s="84" t="s">
        <v>2386</v>
      </c>
      <c r="F11" s="84" t="s">
        <v>2387</v>
      </c>
      <c r="G11" s="10" t="s">
        <v>2388</v>
      </c>
      <c r="H11" s="10" t="s">
        <v>188</v>
      </c>
      <c r="I11" s="125" t="s">
        <v>2389</v>
      </c>
      <c r="J11" s="14" t="s">
        <v>2390</v>
      </c>
      <c r="K11" s="2" t="s">
        <v>2391</v>
      </c>
      <c r="L11" s="10" t="s">
        <v>2392</v>
      </c>
      <c r="M11" s="10" t="s">
        <v>2393</v>
      </c>
    </row>
    <row r="12" spans="1:14" s="368" customFormat="1" ht="22.5" customHeight="1">
      <c r="A12" s="88" t="s">
        <v>66</v>
      </c>
      <c r="B12" s="427"/>
      <c r="C12" s="190" t="s">
        <v>2394</v>
      </c>
      <c r="D12" s="484"/>
      <c r="E12" s="484"/>
      <c r="F12" s="427"/>
      <c r="G12" s="484"/>
      <c r="H12" s="484"/>
      <c r="I12" s="190" t="s">
        <v>2395</v>
      </c>
      <c r="J12" s="71"/>
      <c r="K12" s="484"/>
      <c r="L12" s="427"/>
      <c r="M12" s="71"/>
    </row>
    <row r="13" spans="1:14" s="368" customFormat="1">
      <c r="A13" s="88" t="s">
        <v>75</v>
      </c>
      <c r="B13" s="427"/>
      <c r="C13" s="484"/>
      <c r="D13" s="484"/>
      <c r="E13" s="484"/>
      <c r="F13" s="427"/>
      <c r="G13" s="484"/>
      <c r="H13" s="484"/>
      <c r="I13" s="427"/>
      <c r="J13" s="71"/>
      <c r="K13" s="484"/>
      <c r="L13" s="484"/>
      <c r="M13" s="71"/>
    </row>
    <row r="14" spans="1:14" s="368" customFormat="1">
      <c r="A14" s="88" t="s">
        <v>76</v>
      </c>
      <c r="B14" s="427"/>
      <c r="C14" s="484"/>
      <c r="D14" s="484"/>
      <c r="E14" s="484"/>
      <c r="F14" s="427"/>
      <c r="G14" s="484"/>
      <c r="H14" s="484"/>
      <c r="I14" s="427"/>
      <c r="J14" s="71"/>
      <c r="K14" s="484"/>
      <c r="L14" s="484"/>
      <c r="M14" s="71"/>
    </row>
    <row r="15" spans="1:14" s="368" customFormat="1">
      <c r="A15" s="88" t="s">
        <v>77</v>
      </c>
      <c r="B15" s="427"/>
      <c r="C15" s="484"/>
      <c r="D15" s="484"/>
      <c r="E15" s="484"/>
      <c r="F15" s="427"/>
      <c r="G15" s="484"/>
      <c r="H15" s="484"/>
      <c r="I15" s="427"/>
      <c r="J15" s="71"/>
      <c r="K15" s="484"/>
      <c r="L15" s="484"/>
      <c r="M15" s="71"/>
    </row>
    <row r="16" spans="1:14" s="368" customFormat="1">
      <c r="A16" s="88" t="s">
        <v>78</v>
      </c>
      <c r="B16" s="427"/>
      <c r="C16" s="155" t="s">
        <v>328</v>
      </c>
      <c r="D16" s="484"/>
      <c r="E16" s="484"/>
      <c r="F16" s="427"/>
      <c r="G16" s="484"/>
      <c r="H16" s="484"/>
      <c r="I16" s="427"/>
      <c r="J16" s="71"/>
      <c r="K16" s="484"/>
      <c r="L16" s="484"/>
      <c r="M16" s="71"/>
    </row>
    <row r="17" spans="1:14" s="368" customFormat="1" ht="22.5" customHeight="1">
      <c r="A17" s="88" t="s">
        <v>753</v>
      </c>
      <c r="B17" s="98" t="s">
        <v>558</v>
      </c>
      <c r="C17" s="73" t="s">
        <v>2396</v>
      </c>
      <c r="D17" s="1" t="s">
        <v>147</v>
      </c>
      <c r="E17" s="9"/>
      <c r="F17" s="1" t="s">
        <v>558</v>
      </c>
      <c r="G17" s="73" t="s">
        <v>2397</v>
      </c>
      <c r="H17" s="441"/>
      <c r="I17" s="124" t="s">
        <v>2397</v>
      </c>
      <c r="J17" s="73" t="s">
        <v>1792</v>
      </c>
      <c r="K17" s="1" t="s">
        <v>623</v>
      </c>
      <c r="L17" s="73" t="s">
        <v>2398</v>
      </c>
      <c r="M17" s="9"/>
    </row>
    <row r="18" spans="1:14" ht="26.1" customHeight="1">
      <c r="A18" s="12" t="s">
        <v>1</v>
      </c>
      <c r="B18" s="11" t="s">
        <v>2399</v>
      </c>
      <c r="C18" s="11" t="s">
        <v>2400</v>
      </c>
      <c r="D18" s="11" t="s">
        <v>2401</v>
      </c>
      <c r="E18" s="12" t="s">
        <v>2402</v>
      </c>
      <c r="F18" s="11" t="s">
        <v>2403</v>
      </c>
      <c r="G18" s="11" t="s">
        <v>2404</v>
      </c>
      <c r="H18" s="50" t="s">
        <v>2405</v>
      </c>
      <c r="I18" s="11" t="s">
        <v>2406</v>
      </c>
      <c r="J18" s="11" t="s">
        <v>2407</v>
      </c>
      <c r="K18" s="12" t="s">
        <v>2408</v>
      </c>
      <c r="L18" s="12" t="s">
        <v>2409</v>
      </c>
      <c r="M18" s="12" t="s">
        <v>2410</v>
      </c>
    </row>
    <row r="19" spans="1:14">
      <c r="A19" s="88" t="s">
        <v>14</v>
      </c>
      <c r="B19" s="460" t="s">
        <v>2411</v>
      </c>
      <c r="C19" s="441" t="s">
        <v>2412</v>
      </c>
      <c r="D19" s="423" t="s">
        <v>2413</v>
      </c>
      <c r="E19" s="441" t="s">
        <v>2267</v>
      </c>
      <c r="F19" s="441" t="s">
        <v>2414</v>
      </c>
      <c r="G19" s="441" t="s">
        <v>2415</v>
      </c>
      <c r="H19" s="421" t="s">
        <v>2416</v>
      </c>
      <c r="I19" s="423" t="s">
        <v>2417</v>
      </c>
      <c r="J19" s="494" t="s">
        <v>2418</v>
      </c>
      <c r="K19" s="1" t="s">
        <v>2419</v>
      </c>
      <c r="L19" s="423" t="s">
        <v>2420</v>
      </c>
      <c r="M19" s="423" t="s">
        <v>2421</v>
      </c>
    </row>
    <row r="20" spans="1:14">
      <c r="A20" s="92" t="s">
        <v>27</v>
      </c>
      <c r="B20" s="131" t="s">
        <v>2422</v>
      </c>
      <c r="C20" s="70" t="s">
        <v>2423</v>
      </c>
      <c r="D20" s="4" t="s">
        <v>2424</v>
      </c>
      <c r="E20" s="70" t="s">
        <v>2425</v>
      </c>
      <c r="F20" s="70" t="s">
        <v>2426</v>
      </c>
      <c r="G20" s="70" t="s">
        <v>2427</v>
      </c>
      <c r="H20" s="4" t="s">
        <v>2428</v>
      </c>
      <c r="I20" s="4" t="s">
        <v>2429</v>
      </c>
      <c r="J20" s="263" t="s">
        <v>2430</v>
      </c>
      <c r="K20" s="1" t="s">
        <v>2431</v>
      </c>
      <c r="L20" s="4" t="s">
        <v>2432</v>
      </c>
      <c r="M20" s="4" t="s">
        <v>2433</v>
      </c>
    </row>
    <row r="21" spans="1:14">
      <c r="A21" s="92" t="s">
        <v>40</v>
      </c>
      <c r="B21" s="460" t="s">
        <v>2381</v>
      </c>
      <c r="C21" s="441" t="s">
        <v>2434</v>
      </c>
      <c r="D21" s="423" t="s">
        <v>2376</v>
      </c>
      <c r="E21" s="9" t="s">
        <v>2435</v>
      </c>
      <c r="F21" s="441" t="s">
        <v>2436</v>
      </c>
      <c r="G21" s="441" t="s">
        <v>2381</v>
      </c>
      <c r="H21" s="423" t="s">
        <v>2381</v>
      </c>
      <c r="I21" s="423" t="s">
        <v>2436</v>
      </c>
      <c r="J21" s="494" t="s">
        <v>2437</v>
      </c>
      <c r="K21" s="1" t="s">
        <v>2377</v>
      </c>
      <c r="L21" s="423" t="s">
        <v>2376</v>
      </c>
      <c r="M21" s="423" t="s">
        <v>2438</v>
      </c>
    </row>
    <row r="22" spans="1:14">
      <c r="A22" s="88" t="s">
        <v>50</v>
      </c>
      <c r="B22" s="460">
        <v>968500000</v>
      </c>
      <c r="C22" s="441">
        <v>2436500000</v>
      </c>
      <c r="D22" s="423">
        <v>2872100000</v>
      </c>
      <c r="E22" s="460">
        <v>873100000</v>
      </c>
      <c r="F22" s="441">
        <v>22833800000</v>
      </c>
      <c r="G22" s="460">
        <v>1895300000</v>
      </c>
      <c r="H22" s="460">
        <v>713200000</v>
      </c>
      <c r="I22" s="423">
        <v>1186400000</v>
      </c>
      <c r="J22" s="568">
        <v>1974100000</v>
      </c>
      <c r="K22" s="460">
        <v>1078800000</v>
      </c>
      <c r="L22" s="423">
        <v>1817700000</v>
      </c>
      <c r="M22" s="423">
        <v>1151400000</v>
      </c>
    </row>
    <row r="23" spans="1:14">
      <c r="A23" s="88" t="s">
        <v>51</v>
      </c>
      <c r="B23" s="460">
        <v>206026000</v>
      </c>
      <c r="C23" s="441">
        <v>2632787000</v>
      </c>
      <c r="D23" s="423">
        <v>3936477000</v>
      </c>
      <c r="E23" s="441">
        <v>350198000</v>
      </c>
      <c r="F23" s="441">
        <v>27871531000</v>
      </c>
      <c r="G23" s="441">
        <v>1963810000</v>
      </c>
      <c r="H23" s="423">
        <v>243192000</v>
      </c>
      <c r="I23" s="423">
        <v>1189081000</v>
      </c>
      <c r="J23" s="568">
        <v>851177000</v>
      </c>
      <c r="K23" s="423">
        <v>154384000</v>
      </c>
      <c r="L23" s="423">
        <v>1897324000</v>
      </c>
      <c r="M23" s="423">
        <v>804908000</v>
      </c>
    </row>
    <row r="24" spans="1:14">
      <c r="A24" s="88" t="s">
        <v>52</v>
      </c>
      <c r="B24" s="460">
        <v>672229000</v>
      </c>
      <c r="C24" s="441">
        <f>488693000+502377000+531815000+1356539000+744433000</f>
        <v>3623857000</v>
      </c>
      <c r="D24" s="423">
        <v>4769225000</v>
      </c>
      <c r="E24" s="441">
        <v>1087311000</v>
      </c>
      <c r="F24" s="441">
        <v>60610613000</v>
      </c>
      <c r="G24" s="441">
        <v>3111198000</v>
      </c>
      <c r="H24" s="423">
        <v>725591000</v>
      </c>
      <c r="I24" s="423">
        <v>2299026000</v>
      </c>
      <c r="J24" s="568">
        <v>1536396000</v>
      </c>
      <c r="K24" s="423">
        <v>1782844000</v>
      </c>
      <c r="L24" s="423">
        <v>2222945000</v>
      </c>
      <c r="M24" s="423">
        <v>1540373000</v>
      </c>
    </row>
    <row r="25" spans="1:14">
      <c r="A25" s="475" t="s">
        <v>53</v>
      </c>
      <c r="B25" s="125">
        <v>4.7199999999999999E-2</v>
      </c>
      <c r="C25" s="10">
        <v>0.21060000000000001</v>
      </c>
      <c r="D25" s="2">
        <v>7.22E-2</v>
      </c>
      <c r="E25" s="10">
        <v>0.254</v>
      </c>
      <c r="F25" s="64">
        <v>0.90859999999999996</v>
      </c>
      <c r="G25" s="10">
        <v>8.9700000000000002E-2</v>
      </c>
      <c r="H25" s="2">
        <v>0.19470000000000001</v>
      </c>
      <c r="I25" s="2">
        <v>0.1191</v>
      </c>
      <c r="J25" s="276">
        <v>0.1157</v>
      </c>
      <c r="K25" s="2">
        <v>0.39589999999999997</v>
      </c>
      <c r="L25" s="2">
        <v>0.27810000000000001</v>
      </c>
      <c r="M25" s="2">
        <v>7.9399999999999998E-2</v>
      </c>
      <c r="N25" s="439"/>
    </row>
    <row r="26" spans="1:14">
      <c r="A26" s="475" t="s">
        <v>54</v>
      </c>
      <c r="B26" s="125">
        <v>11.6038</v>
      </c>
      <c r="C26" s="10">
        <v>4.6638999999999999</v>
      </c>
      <c r="D26" s="2">
        <v>10.601000000000001</v>
      </c>
      <c r="E26" s="64">
        <v>1.7695000000000001</v>
      </c>
      <c r="F26" s="64">
        <v>1.3198000000000001</v>
      </c>
      <c r="G26" s="10">
        <v>7.8536999999999999</v>
      </c>
      <c r="H26" s="2">
        <v>4.7606999999999999</v>
      </c>
      <c r="I26" s="2">
        <v>7.2850000000000001</v>
      </c>
      <c r="J26" s="276">
        <v>56.355499999999999</v>
      </c>
      <c r="K26" s="2">
        <v>7.4730999999999996</v>
      </c>
      <c r="L26" s="2">
        <v>29.4209</v>
      </c>
      <c r="M26" s="2">
        <v>10.1707</v>
      </c>
      <c r="N26" s="439"/>
    </row>
    <row r="27" spans="1:14" ht="21" customHeight="1">
      <c r="A27" s="476" t="s">
        <v>55</v>
      </c>
      <c r="B27" s="122" t="s">
        <v>2439</v>
      </c>
      <c r="C27" s="10" t="s">
        <v>2440</v>
      </c>
      <c r="D27" s="2" t="s">
        <v>188</v>
      </c>
      <c r="E27" s="14" t="s">
        <v>2441</v>
      </c>
      <c r="F27" s="14" t="s">
        <v>2442</v>
      </c>
      <c r="G27" s="10" t="s">
        <v>2443</v>
      </c>
      <c r="H27" s="2" t="s">
        <v>2444</v>
      </c>
      <c r="I27" s="2" t="s">
        <v>59</v>
      </c>
      <c r="J27" s="269" t="s">
        <v>2445</v>
      </c>
      <c r="K27" s="2" t="s">
        <v>2446</v>
      </c>
      <c r="L27" s="2" t="s">
        <v>2447</v>
      </c>
      <c r="M27" s="84" t="s">
        <v>2448</v>
      </c>
    </row>
    <row r="28" spans="1:14" ht="22.5" customHeight="1">
      <c r="A28" s="88" t="s">
        <v>66</v>
      </c>
      <c r="B28" s="415" t="s">
        <v>680</v>
      </c>
      <c r="C28" s="484"/>
      <c r="D28" s="484"/>
      <c r="E28" s="427"/>
      <c r="F28" s="484"/>
      <c r="G28" s="484"/>
      <c r="H28" s="484"/>
      <c r="I28" s="484"/>
      <c r="J28" s="484"/>
      <c r="K28" s="484"/>
      <c r="L28" s="484"/>
      <c r="M28" s="484"/>
    </row>
    <row r="29" spans="1:14">
      <c r="A29" s="88" t="s">
        <v>75</v>
      </c>
      <c r="B29" s="427"/>
      <c r="C29" s="484"/>
      <c r="D29" s="484"/>
      <c r="E29" s="427"/>
      <c r="F29" s="484"/>
      <c r="G29" s="484"/>
      <c r="H29" s="484"/>
      <c r="I29" s="484"/>
      <c r="J29" s="569"/>
      <c r="K29" s="484"/>
      <c r="L29" s="484"/>
      <c r="M29" s="484"/>
    </row>
    <row r="30" spans="1:14">
      <c r="A30" s="88" t="s">
        <v>76</v>
      </c>
      <c r="B30" s="427"/>
      <c r="C30" s="484"/>
      <c r="D30" s="484"/>
      <c r="E30" s="427"/>
      <c r="F30" s="484"/>
      <c r="G30" s="484"/>
      <c r="H30" s="484"/>
      <c r="I30" s="484"/>
      <c r="J30" s="569"/>
      <c r="K30" s="484"/>
      <c r="L30" s="484"/>
      <c r="M30" s="484"/>
    </row>
    <row r="31" spans="1:14">
      <c r="A31" s="88" t="s">
        <v>77</v>
      </c>
      <c r="B31" s="427"/>
      <c r="C31" s="484"/>
      <c r="D31" s="484"/>
      <c r="E31" s="427"/>
      <c r="F31" s="484"/>
      <c r="G31" s="484"/>
      <c r="H31" s="484"/>
      <c r="I31" s="484"/>
      <c r="J31" s="569"/>
      <c r="K31" s="484"/>
      <c r="L31" s="484"/>
      <c r="M31" s="484"/>
    </row>
    <row r="32" spans="1:14">
      <c r="A32" s="88" t="s">
        <v>78</v>
      </c>
      <c r="B32" s="427"/>
      <c r="C32" s="484"/>
      <c r="D32" s="484"/>
      <c r="E32" s="427"/>
      <c r="F32" s="484"/>
      <c r="G32" s="484"/>
      <c r="H32" s="484"/>
      <c r="I32" s="484"/>
      <c r="J32" s="569"/>
      <c r="K32" s="484"/>
      <c r="L32" s="484"/>
      <c r="M32" s="484"/>
    </row>
    <row r="33" spans="1:14">
      <c r="A33" s="88" t="s">
        <v>753</v>
      </c>
      <c r="B33" s="117" t="s">
        <v>876</v>
      </c>
      <c r="C33" s="9"/>
      <c r="D33" s="1" t="s">
        <v>2397</v>
      </c>
      <c r="E33" s="9" t="s">
        <v>623</v>
      </c>
      <c r="F33" s="9"/>
      <c r="G33" s="9" t="s">
        <v>83</v>
      </c>
      <c r="H33" s="1" t="s">
        <v>147</v>
      </c>
      <c r="I33" s="1" t="s">
        <v>2449</v>
      </c>
      <c r="J33" s="267" t="s">
        <v>503</v>
      </c>
      <c r="K33" s="1" t="s">
        <v>2450</v>
      </c>
      <c r="L33" s="9"/>
      <c r="M33" s="9"/>
    </row>
    <row r="34" spans="1:14" ht="26.1" customHeight="1">
      <c r="A34" s="12" t="s">
        <v>1</v>
      </c>
      <c r="B34" s="12" t="s">
        <v>2451</v>
      </c>
      <c r="C34" s="12" t="s">
        <v>2452</v>
      </c>
      <c r="D34" s="12" t="s">
        <v>2453</v>
      </c>
      <c r="E34" s="12" t="s">
        <v>2454</v>
      </c>
      <c r="F34" s="12" t="s">
        <v>2455</v>
      </c>
      <c r="G34" s="12" t="s">
        <v>2456</v>
      </c>
      <c r="H34" s="11" t="s">
        <v>2457</v>
      </c>
      <c r="I34" s="12" t="s">
        <v>2458</v>
      </c>
      <c r="J34" s="12" t="s">
        <v>2459</v>
      </c>
      <c r="K34" s="12" t="s">
        <v>2460</v>
      </c>
      <c r="L34" s="12" t="s">
        <v>2461</v>
      </c>
      <c r="M34" s="11" t="s">
        <v>509</v>
      </c>
    </row>
    <row r="35" spans="1:14">
      <c r="A35" s="88" t="s">
        <v>14</v>
      </c>
      <c r="B35" s="423" t="s">
        <v>2462</v>
      </c>
      <c r="C35" s="423" t="s">
        <v>2463</v>
      </c>
      <c r="D35" s="460" t="s">
        <v>2464</v>
      </c>
      <c r="E35" s="462" t="s">
        <v>2465</v>
      </c>
      <c r="F35" s="423" t="s">
        <v>2466</v>
      </c>
      <c r="G35" s="423" t="s">
        <v>2467</v>
      </c>
      <c r="H35" s="423" t="s">
        <v>2468</v>
      </c>
      <c r="I35" s="1" t="s">
        <v>2469</v>
      </c>
      <c r="J35" s="441" t="s">
        <v>2470</v>
      </c>
      <c r="K35" s="423" t="s">
        <v>2471</v>
      </c>
      <c r="L35" s="423" t="s">
        <v>2472</v>
      </c>
      <c r="M35" s="117" t="s">
        <v>2473</v>
      </c>
    </row>
    <row r="36" spans="1:14">
      <c r="A36" s="92" t="s">
        <v>27</v>
      </c>
      <c r="B36" s="4" t="s">
        <v>2474</v>
      </c>
      <c r="C36" s="4" t="s">
        <v>2475</v>
      </c>
      <c r="D36" s="156" t="s">
        <v>2476</v>
      </c>
      <c r="E36" s="210" t="s">
        <v>2477</v>
      </c>
      <c r="F36" s="4" t="s">
        <v>2478</v>
      </c>
      <c r="G36" s="4" t="s">
        <v>2479</v>
      </c>
      <c r="H36" s="4" t="s">
        <v>2480</v>
      </c>
      <c r="I36" s="1" t="s">
        <v>2481</v>
      </c>
      <c r="J36" s="70" t="s">
        <v>2482</v>
      </c>
      <c r="K36" s="4" t="s">
        <v>2483</v>
      </c>
      <c r="L36" s="4" t="s">
        <v>2484</v>
      </c>
      <c r="M36" s="117" t="s">
        <v>2485</v>
      </c>
    </row>
    <row r="37" spans="1:14">
      <c r="A37" s="92" t="s">
        <v>40</v>
      </c>
      <c r="B37" s="423" t="s">
        <v>2381</v>
      </c>
      <c r="C37" s="423" t="s">
        <v>2486</v>
      </c>
      <c r="D37" s="460" t="s">
        <v>2374</v>
      </c>
      <c r="E37" s="526" t="s">
        <v>2487</v>
      </c>
      <c r="F37" s="423" t="s">
        <v>2381</v>
      </c>
      <c r="G37" s="423" t="s">
        <v>2376</v>
      </c>
      <c r="H37" s="423" t="s">
        <v>2488</v>
      </c>
      <c r="I37" s="1" t="s">
        <v>2434</v>
      </c>
      <c r="J37" s="441" t="s">
        <v>2434</v>
      </c>
      <c r="K37" s="1" t="s">
        <v>2435</v>
      </c>
      <c r="L37" s="1" t="s">
        <v>2374</v>
      </c>
      <c r="M37" s="117" t="s">
        <v>2489</v>
      </c>
    </row>
    <row r="38" spans="1:14">
      <c r="A38" s="88" t="s">
        <v>50</v>
      </c>
      <c r="B38" s="423">
        <v>2493100000</v>
      </c>
      <c r="C38" s="423">
        <v>1419300000</v>
      </c>
      <c r="D38" s="460">
        <v>1405500000</v>
      </c>
      <c r="E38" s="458">
        <v>7180300000</v>
      </c>
      <c r="F38" s="423">
        <v>1467500000</v>
      </c>
      <c r="G38" s="423">
        <v>666100000</v>
      </c>
      <c r="H38" s="423">
        <v>3423200000</v>
      </c>
      <c r="I38" s="423">
        <v>1131200000</v>
      </c>
      <c r="J38" s="460">
        <v>1386200000</v>
      </c>
      <c r="K38" s="423">
        <v>2586800000</v>
      </c>
      <c r="L38" s="423">
        <v>1528500000</v>
      </c>
      <c r="M38" s="460">
        <v>705700000</v>
      </c>
    </row>
    <row r="39" spans="1:14">
      <c r="A39" s="88" t="s">
        <v>51</v>
      </c>
      <c r="B39" s="423">
        <v>670263000</v>
      </c>
      <c r="C39" s="423">
        <v>558365000</v>
      </c>
      <c r="D39" s="460">
        <v>1287969000</v>
      </c>
      <c r="E39" s="458">
        <v>7345905000</v>
      </c>
      <c r="F39" s="423">
        <v>1308666000</v>
      </c>
      <c r="G39" s="423">
        <v>267258000</v>
      </c>
      <c r="H39" s="423">
        <v>2669568000</v>
      </c>
      <c r="I39" s="423">
        <v>881537000</v>
      </c>
      <c r="J39" s="441">
        <v>671838000</v>
      </c>
      <c r="K39" s="423">
        <v>1342572000</v>
      </c>
      <c r="L39" s="423">
        <v>1394864000</v>
      </c>
      <c r="M39" s="460">
        <v>341124000</v>
      </c>
    </row>
    <row r="40" spans="1:14">
      <c r="A40" s="88" t="s">
        <v>52</v>
      </c>
      <c r="B40" s="423">
        <v>2001553000</v>
      </c>
      <c r="C40" s="423">
        <v>2239214000</v>
      </c>
      <c r="D40" s="460">
        <v>2023838000</v>
      </c>
      <c r="E40" s="458">
        <v>15807791000</v>
      </c>
      <c r="F40" s="423">
        <v>1308666000</v>
      </c>
      <c r="G40" s="423">
        <v>461690000</v>
      </c>
      <c r="H40" s="423">
        <v>3908178000</v>
      </c>
      <c r="I40" s="423">
        <v>1725693000</v>
      </c>
      <c r="J40" s="441">
        <v>968222000</v>
      </c>
      <c r="K40" s="423">
        <v>1710276000</v>
      </c>
      <c r="L40" s="423">
        <v>1926492000</v>
      </c>
      <c r="M40" s="460">
        <v>341124000</v>
      </c>
    </row>
    <row r="41" spans="1:14">
      <c r="A41" s="475" t="s">
        <v>53</v>
      </c>
      <c r="B41" s="83">
        <v>1.2295</v>
      </c>
      <c r="C41" s="2">
        <v>0.15989999999999999</v>
      </c>
      <c r="D41" s="125">
        <v>0.15</v>
      </c>
      <c r="E41" s="211">
        <v>0.21079999999999999</v>
      </c>
      <c r="F41" s="2">
        <v>0.32200000000000001</v>
      </c>
      <c r="G41" s="2">
        <v>0.2051</v>
      </c>
      <c r="H41" s="2">
        <v>0.1009</v>
      </c>
      <c r="I41" s="2">
        <v>0.71640000000000004</v>
      </c>
      <c r="J41" s="10">
        <v>0.1656</v>
      </c>
      <c r="K41" s="2">
        <v>0.1173</v>
      </c>
      <c r="L41" s="2">
        <v>0.43359999999999999</v>
      </c>
      <c r="M41" s="125">
        <v>0.45450000000000002</v>
      </c>
      <c r="N41" s="439"/>
    </row>
    <row r="42" spans="1:14">
      <c r="A42" s="475" t="s">
        <v>54</v>
      </c>
      <c r="B42" s="83">
        <v>1.6231</v>
      </c>
      <c r="C42" s="2">
        <v>15.106299999999999</v>
      </c>
      <c r="D42" s="125">
        <v>9.7687000000000008</v>
      </c>
      <c r="E42" s="211">
        <v>5.4615</v>
      </c>
      <c r="F42" s="2">
        <v>3.7073999999999998</v>
      </c>
      <c r="G42" s="2">
        <v>6.6669</v>
      </c>
      <c r="H42" s="2">
        <v>8.1722999999999999</v>
      </c>
      <c r="I42" s="2">
        <v>8.7043999999999997</v>
      </c>
      <c r="J42" s="10">
        <v>16.002199999999998</v>
      </c>
      <c r="K42" s="2">
        <v>8.8333999999999993</v>
      </c>
      <c r="L42" s="2">
        <v>12.3597</v>
      </c>
      <c r="M42" s="121">
        <v>4.2138</v>
      </c>
      <c r="N42" s="439"/>
    </row>
    <row r="43" spans="1:14" ht="21" customHeight="1">
      <c r="A43" s="476" t="s">
        <v>55</v>
      </c>
      <c r="B43" s="84" t="s">
        <v>2490</v>
      </c>
      <c r="C43" s="84" t="s">
        <v>2491</v>
      </c>
      <c r="D43" s="14"/>
      <c r="E43" s="212" t="s">
        <v>1488</v>
      </c>
      <c r="F43" s="84" t="s">
        <v>2492</v>
      </c>
      <c r="G43" s="84" t="s">
        <v>2493</v>
      </c>
      <c r="H43" s="84" t="s">
        <v>2494</v>
      </c>
      <c r="I43" s="84" t="s">
        <v>2495</v>
      </c>
      <c r="J43" s="14" t="s">
        <v>2496</v>
      </c>
      <c r="K43" s="84" t="s">
        <v>2497</v>
      </c>
      <c r="L43" s="84" t="s">
        <v>2498</v>
      </c>
      <c r="M43" s="122" t="s">
        <v>2499</v>
      </c>
    </row>
    <row r="44" spans="1:14" ht="22.5" customHeight="1">
      <c r="A44" s="88" t="s">
        <v>66</v>
      </c>
      <c r="B44" s="190" t="s">
        <v>2500</v>
      </c>
      <c r="C44" s="484"/>
      <c r="D44" s="190" t="s">
        <v>2501</v>
      </c>
      <c r="E44" s="193" t="s">
        <v>2502</v>
      </c>
      <c r="F44" s="484"/>
      <c r="G44" s="484"/>
      <c r="H44" s="484"/>
      <c r="I44" s="484"/>
      <c r="J44" s="484"/>
      <c r="K44" s="416" t="s">
        <v>2503</v>
      </c>
      <c r="L44" s="427"/>
      <c r="M44" s="427"/>
    </row>
    <row r="45" spans="1:14">
      <c r="A45" s="88" t="s">
        <v>75</v>
      </c>
      <c r="B45" s="71"/>
      <c r="C45" s="484"/>
      <c r="D45" s="71"/>
      <c r="E45" s="501"/>
      <c r="F45" s="484"/>
      <c r="G45" s="484"/>
      <c r="H45" s="484"/>
      <c r="I45" s="484"/>
      <c r="J45" s="484"/>
      <c r="K45" s="427"/>
      <c r="L45" s="427"/>
      <c r="M45" s="427"/>
    </row>
    <row r="46" spans="1:14">
      <c r="A46" s="88" t="s">
        <v>76</v>
      </c>
      <c r="B46" s="71"/>
      <c r="C46" s="484"/>
      <c r="D46" s="71"/>
      <c r="E46" s="501"/>
      <c r="F46" s="484"/>
      <c r="G46" s="484"/>
      <c r="H46" s="484"/>
      <c r="I46" s="484"/>
      <c r="J46" s="484"/>
      <c r="K46" s="427"/>
      <c r="L46" s="427"/>
      <c r="M46" s="427"/>
    </row>
    <row r="47" spans="1:14">
      <c r="A47" s="88" t="s">
        <v>77</v>
      </c>
      <c r="B47" s="71"/>
      <c r="C47" s="484"/>
      <c r="D47" s="71"/>
      <c r="E47" s="501"/>
      <c r="F47" s="484"/>
      <c r="G47" s="484"/>
      <c r="H47" s="484"/>
      <c r="I47" s="484"/>
      <c r="J47" s="484"/>
      <c r="K47" s="427"/>
      <c r="L47" s="427"/>
      <c r="M47" s="427"/>
    </row>
    <row r="48" spans="1:14">
      <c r="A48" s="88" t="s">
        <v>78</v>
      </c>
      <c r="B48" s="71"/>
      <c r="C48" s="484"/>
      <c r="D48" s="71"/>
      <c r="E48" s="213" t="s">
        <v>328</v>
      </c>
      <c r="F48" s="484"/>
      <c r="G48" s="484"/>
      <c r="H48" s="484"/>
      <c r="I48" s="484"/>
      <c r="J48" s="484"/>
      <c r="K48" s="427"/>
      <c r="L48" s="427"/>
      <c r="M48" s="427"/>
    </row>
    <row r="49" spans="1:13">
      <c r="A49" s="88" t="s">
        <v>753</v>
      </c>
      <c r="B49" s="91" t="s">
        <v>266</v>
      </c>
      <c r="C49" s="1" t="s">
        <v>147</v>
      </c>
      <c r="D49" s="73"/>
      <c r="E49" s="213" t="s">
        <v>2245</v>
      </c>
      <c r="F49" s="9"/>
      <c r="G49" s="9"/>
      <c r="H49" s="9"/>
      <c r="I49" s="9"/>
      <c r="J49" s="9" t="s">
        <v>2450</v>
      </c>
      <c r="K49" s="1" t="s">
        <v>2245</v>
      </c>
      <c r="L49" s="1" t="s">
        <v>558</v>
      </c>
      <c r="M49" s="117" t="s">
        <v>876</v>
      </c>
    </row>
    <row r="50" spans="1:13" ht="26.1" customHeight="1">
      <c r="A50" s="12" t="s">
        <v>1</v>
      </c>
      <c r="B50" s="12" t="s">
        <v>2504</v>
      </c>
      <c r="C50" s="128"/>
      <c r="D50" s="128"/>
      <c r="E50" s="128"/>
      <c r="F50" s="128"/>
      <c r="G50" s="128"/>
      <c r="H50" s="140"/>
      <c r="I50" s="128"/>
      <c r="J50" s="128"/>
      <c r="K50" s="128"/>
      <c r="L50" s="128"/>
      <c r="M50" s="128"/>
    </row>
    <row r="51" spans="1:13">
      <c r="A51" s="88" t="s">
        <v>14</v>
      </c>
      <c r="B51" s="481" t="s">
        <v>2505</v>
      </c>
      <c r="C51" s="441"/>
      <c r="D51" s="441"/>
      <c r="E51" s="447"/>
      <c r="F51" s="441"/>
      <c r="G51" s="441"/>
      <c r="H51" s="441"/>
      <c r="I51" s="9"/>
      <c r="J51" s="441"/>
      <c r="K51" s="441"/>
      <c r="L51" s="441"/>
      <c r="M51" s="441"/>
    </row>
    <row r="52" spans="1:13">
      <c r="A52" s="92" t="s">
        <v>27</v>
      </c>
      <c r="B52" s="293" t="s">
        <v>2506</v>
      </c>
      <c r="C52" s="70"/>
      <c r="D52" s="157"/>
      <c r="E52" s="70"/>
      <c r="F52" s="70"/>
      <c r="G52" s="70"/>
      <c r="H52" s="70"/>
      <c r="I52" s="9"/>
      <c r="J52" s="70"/>
      <c r="K52" s="70"/>
      <c r="L52" s="70"/>
      <c r="M52" s="70"/>
    </row>
    <row r="53" spans="1:13">
      <c r="A53" s="92" t="s">
        <v>40</v>
      </c>
      <c r="B53" s="480" t="s">
        <v>2486</v>
      </c>
      <c r="C53" s="441"/>
      <c r="D53" s="441"/>
      <c r="E53" s="441"/>
      <c r="F53" s="441"/>
      <c r="G53" s="441"/>
      <c r="H53" s="441"/>
      <c r="I53" s="9"/>
      <c r="J53" s="9"/>
      <c r="K53" s="9"/>
      <c r="L53" s="9"/>
      <c r="M53" s="9"/>
    </row>
    <row r="54" spans="1:13">
      <c r="A54" s="88" t="s">
        <v>50</v>
      </c>
      <c r="B54" s="481">
        <v>1854700000</v>
      </c>
      <c r="C54" s="441"/>
      <c r="D54" s="441"/>
      <c r="E54" s="441"/>
      <c r="F54" s="441"/>
      <c r="G54" s="441"/>
      <c r="H54" s="441"/>
      <c r="I54" s="441"/>
      <c r="J54" s="441"/>
      <c r="K54" s="441"/>
      <c r="L54" s="441"/>
      <c r="M54" s="441"/>
    </row>
    <row r="55" spans="1:13">
      <c r="A55" s="88" t="s">
        <v>51</v>
      </c>
      <c r="B55" s="481">
        <v>2169924000</v>
      </c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</row>
    <row r="56" spans="1:13">
      <c r="A56" s="88" t="s">
        <v>52</v>
      </c>
      <c r="B56" s="481">
        <v>2169924000</v>
      </c>
      <c r="C56" s="441"/>
      <c r="D56" s="441"/>
      <c r="E56" s="441"/>
      <c r="F56" s="441"/>
      <c r="G56" s="441"/>
      <c r="H56" s="441"/>
      <c r="I56" s="441"/>
      <c r="J56" s="441"/>
      <c r="K56" s="441"/>
      <c r="L56" s="441"/>
      <c r="M56" s="441"/>
    </row>
    <row r="57" spans="1:13">
      <c r="A57" s="475" t="s">
        <v>53</v>
      </c>
      <c r="B57" s="294">
        <v>0.31380000000000002</v>
      </c>
      <c r="C57" s="10"/>
      <c r="D57" s="570"/>
      <c r="E57" s="10"/>
      <c r="F57" s="10"/>
      <c r="G57" s="10"/>
      <c r="H57" s="10"/>
      <c r="I57" s="10"/>
      <c r="J57" s="10"/>
      <c r="K57" s="10"/>
      <c r="L57" s="10"/>
      <c r="M57" s="10"/>
    </row>
    <row r="58" spans="1:13">
      <c r="A58" s="475" t="s">
        <v>54</v>
      </c>
      <c r="B58" s="294">
        <v>3.9327000000000001</v>
      </c>
      <c r="C58" s="10"/>
      <c r="D58" s="570"/>
      <c r="E58" s="10"/>
      <c r="F58" s="10"/>
      <c r="G58" s="10"/>
      <c r="H58" s="10"/>
      <c r="I58" s="10"/>
      <c r="J58" s="10"/>
      <c r="K58" s="10"/>
      <c r="L58" s="10"/>
      <c r="M58" s="64"/>
    </row>
    <row r="59" spans="1:13" ht="21" customHeight="1">
      <c r="A59" s="476" t="s">
        <v>55</v>
      </c>
      <c r="B59" s="29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>
      <c r="A60" s="88" t="s">
        <v>66</v>
      </c>
      <c r="B60" s="190"/>
      <c r="C60" s="484"/>
      <c r="D60" s="71"/>
      <c r="E60" s="427"/>
      <c r="F60" s="484"/>
      <c r="G60" s="484"/>
      <c r="H60" s="484"/>
      <c r="I60" s="484"/>
      <c r="J60" s="427"/>
      <c r="K60" s="427"/>
      <c r="L60" s="427"/>
      <c r="M60" s="427"/>
    </row>
    <row r="61" spans="1:13">
      <c r="A61" s="88" t="s">
        <v>75</v>
      </c>
      <c r="B61" s="296"/>
      <c r="C61" s="484"/>
      <c r="D61" s="71"/>
      <c r="E61" s="484"/>
      <c r="F61" s="484"/>
      <c r="G61" s="484"/>
      <c r="H61" s="484"/>
      <c r="I61" s="484"/>
      <c r="J61" s="427"/>
      <c r="K61" s="427"/>
      <c r="L61" s="427"/>
      <c r="M61" s="427"/>
    </row>
    <row r="62" spans="1:13">
      <c r="A62" s="88" t="s">
        <v>76</v>
      </c>
      <c r="B62" s="296"/>
      <c r="C62" s="484"/>
      <c r="D62" s="71"/>
      <c r="E62" s="484"/>
      <c r="F62" s="484"/>
      <c r="G62" s="484"/>
      <c r="H62" s="484"/>
      <c r="I62" s="484"/>
      <c r="J62" s="427"/>
      <c r="K62" s="427"/>
      <c r="L62" s="427"/>
      <c r="M62" s="427"/>
    </row>
    <row r="63" spans="1:13">
      <c r="A63" s="88" t="s">
        <v>77</v>
      </c>
      <c r="B63" s="296"/>
      <c r="C63" s="484"/>
      <c r="D63" s="71"/>
      <c r="E63" s="484"/>
      <c r="F63" s="484"/>
      <c r="G63" s="484"/>
      <c r="H63" s="484"/>
      <c r="I63" s="484"/>
      <c r="J63" s="427"/>
      <c r="K63" s="427"/>
      <c r="L63" s="427"/>
      <c r="M63" s="427"/>
    </row>
    <row r="64" spans="1:13">
      <c r="A64" s="88" t="s">
        <v>78</v>
      </c>
      <c r="B64" s="296"/>
      <c r="C64" s="484"/>
      <c r="D64" s="71"/>
      <c r="E64" s="78"/>
      <c r="F64" s="484"/>
      <c r="G64" s="484"/>
      <c r="H64" s="484"/>
      <c r="I64" s="484"/>
      <c r="J64" s="427"/>
      <c r="K64" s="427"/>
      <c r="L64" s="427"/>
      <c r="M64" s="427"/>
    </row>
    <row r="65" spans="1:13">
      <c r="A65" s="88" t="s">
        <v>753</v>
      </c>
      <c r="B65" s="297"/>
      <c r="C65" s="9"/>
      <c r="D65" s="73"/>
      <c r="E65" s="78"/>
      <c r="F65" s="9"/>
      <c r="G65" s="9"/>
      <c r="H65" s="9"/>
      <c r="I65" s="9"/>
      <c r="J65" s="9"/>
      <c r="K65" s="9"/>
      <c r="L65" s="9"/>
      <c r="M65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65"/>
  <sheetViews>
    <sheetView zoomScaleNormal="100" workbookViewId="0">
      <pane ySplit="1" topLeftCell="A2" activePane="bottomLeft" state="frozen"/>
      <selection pane="bottomLeft" activeCell="F25" sqref="F25"/>
    </sheetView>
  </sheetViews>
  <sheetFormatPr defaultColWidth="12.109375" defaultRowHeight="13.5"/>
  <cols>
    <col min="1" max="1" width="10" style="8" bestFit="1" customWidth="1"/>
    <col min="2" max="13" width="15.77734375" style="8" customWidth="1"/>
    <col min="14" max="39" width="12.109375" style="8" customWidth="1"/>
    <col min="40" max="16384" width="12.109375" style="8"/>
  </cols>
  <sheetData>
    <row r="1" spans="1:14" ht="25.5" customHeight="1">
      <c r="A1" s="599" t="s">
        <v>2507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3" customFormat="1" ht="26.1" customHeight="1">
      <c r="A2" s="11" t="s">
        <v>1</v>
      </c>
      <c r="B2" s="11" t="s">
        <v>2508</v>
      </c>
      <c r="C2" s="11" t="s">
        <v>2509</v>
      </c>
      <c r="D2" s="11" t="s">
        <v>2510</v>
      </c>
      <c r="E2" s="11" t="s">
        <v>2511</v>
      </c>
      <c r="F2" s="11" t="s">
        <v>2512</v>
      </c>
      <c r="G2" s="11" t="s">
        <v>2513</v>
      </c>
      <c r="H2" s="11" t="s">
        <v>2514</v>
      </c>
      <c r="I2" s="11" t="s">
        <v>2515</v>
      </c>
      <c r="J2" s="11" t="s">
        <v>2516</v>
      </c>
      <c r="K2" s="11" t="s">
        <v>2517</v>
      </c>
      <c r="L2" s="11" t="s">
        <v>2518</v>
      </c>
      <c r="M2" s="11" t="s">
        <v>2519</v>
      </c>
    </row>
    <row r="3" spans="1:14" s="368" customFormat="1">
      <c r="A3" s="92" t="s">
        <v>14</v>
      </c>
      <c r="B3" s="423" t="s">
        <v>2520</v>
      </c>
      <c r="C3" s="483" t="s">
        <v>2521</v>
      </c>
      <c r="D3" s="423" t="s">
        <v>2522</v>
      </c>
      <c r="E3" s="441" t="s">
        <v>2523</v>
      </c>
      <c r="F3" s="423" t="s">
        <v>2524</v>
      </c>
      <c r="G3" s="423" t="s">
        <v>2525</v>
      </c>
      <c r="H3" s="423" t="s">
        <v>2526</v>
      </c>
      <c r="I3" s="460" t="s">
        <v>2527</v>
      </c>
      <c r="J3" s="423" t="s">
        <v>1234</v>
      </c>
      <c r="K3" s="441" t="s">
        <v>2528</v>
      </c>
      <c r="L3" s="460" t="s">
        <v>2529</v>
      </c>
      <c r="M3" s="460" t="s">
        <v>2530</v>
      </c>
    </row>
    <row r="4" spans="1:14" s="25" customFormat="1">
      <c r="A4" s="92" t="s">
        <v>27</v>
      </c>
      <c r="B4" s="4" t="s">
        <v>2531</v>
      </c>
      <c r="C4" s="323" t="s">
        <v>2532</v>
      </c>
      <c r="D4" s="4" t="s">
        <v>2533</v>
      </c>
      <c r="E4" s="70" t="s">
        <v>2534</v>
      </c>
      <c r="F4" s="4" t="s">
        <v>2535</v>
      </c>
      <c r="G4" s="4" t="s">
        <v>2536</v>
      </c>
      <c r="H4" s="4" t="s">
        <v>2537</v>
      </c>
      <c r="I4" s="131" t="s">
        <v>2538</v>
      </c>
      <c r="J4" s="4" t="s">
        <v>2539</v>
      </c>
      <c r="K4" s="70" t="s">
        <v>2540</v>
      </c>
      <c r="L4" s="131" t="s">
        <v>2541</v>
      </c>
      <c r="M4" s="131" t="s">
        <v>2542</v>
      </c>
    </row>
    <row r="5" spans="1:14" s="368" customFormat="1">
      <c r="A5" s="92" t="s">
        <v>40</v>
      </c>
      <c r="B5" s="423" t="s">
        <v>2543</v>
      </c>
      <c r="C5" s="483" t="s">
        <v>2544</v>
      </c>
      <c r="D5" s="423" t="s">
        <v>2545</v>
      </c>
      <c r="E5" s="441" t="s">
        <v>2546</v>
      </c>
      <c r="F5" s="423" t="s">
        <v>2547</v>
      </c>
      <c r="G5" s="423" t="s">
        <v>2548</v>
      </c>
      <c r="H5" s="423" t="s">
        <v>2548</v>
      </c>
      <c r="I5" s="460" t="s">
        <v>2549</v>
      </c>
      <c r="J5" s="423" t="s">
        <v>2550</v>
      </c>
      <c r="K5" s="441" t="s">
        <v>2551</v>
      </c>
      <c r="L5" s="460" t="s">
        <v>2552</v>
      </c>
      <c r="M5" s="460" t="s">
        <v>2553</v>
      </c>
    </row>
    <row r="6" spans="1:14" s="25" customFormat="1">
      <c r="A6" s="92" t="s">
        <v>50</v>
      </c>
      <c r="B6" s="423">
        <v>531900000</v>
      </c>
      <c r="C6" s="432">
        <v>1657300000</v>
      </c>
      <c r="D6" s="423">
        <v>7953400000</v>
      </c>
      <c r="E6" s="441">
        <v>745200000</v>
      </c>
      <c r="F6" s="423">
        <v>13339500000</v>
      </c>
      <c r="G6" s="423">
        <v>2142100000</v>
      </c>
      <c r="H6" s="423">
        <v>7261800000</v>
      </c>
      <c r="I6" s="460">
        <v>1785100000</v>
      </c>
      <c r="J6" s="423">
        <v>3980600000</v>
      </c>
      <c r="K6" s="441">
        <v>691400000</v>
      </c>
      <c r="L6" s="460">
        <v>2187100000</v>
      </c>
      <c r="M6" s="460">
        <v>2935900000</v>
      </c>
    </row>
    <row r="7" spans="1:14" s="368" customFormat="1">
      <c r="A7" s="92" t="s">
        <v>51</v>
      </c>
      <c r="B7" s="423">
        <v>0</v>
      </c>
      <c r="C7" s="432">
        <v>2567555000</v>
      </c>
      <c r="D7" s="423">
        <v>9643220000</v>
      </c>
      <c r="E7" s="441">
        <v>534715000</v>
      </c>
      <c r="F7" s="423">
        <v>16474125000</v>
      </c>
      <c r="G7" s="423">
        <v>2288344000</v>
      </c>
      <c r="H7" s="423">
        <v>8488437000</v>
      </c>
      <c r="I7" s="460">
        <v>1053166000</v>
      </c>
      <c r="J7" s="423">
        <v>5506136000</v>
      </c>
      <c r="K7" s="441">
        <v>570440000</v>
      </c>
      <c r="L7" s="460">
        <v>1650605000</v>
      </c>
      <c r="M7" s="460">
        <v>2615531000</v>
      </c>
    </row>
    <row r="8" spans="1:14" s="368" customFormat="1">
      <c r="A8" s="92" t="s">
        <v>52</v>
      </c>
      <c r="B8" s="423">
        <v>368512000</v>
      </c>
      <c r="C8" s="432">
        <v>3812894000</v>
      </c>
      <c r="D8" s="423">
        <v>14129275000</v>
      </c>
      <c r="E8" s="441">
        <v>3028675000</v>
      </c>
      <c r="F8" s="423">
        <v>27855108000</v>
      </c>
      <c r="G8" s="423">
        <v>3811636000</v>
      </c>
      <c r="H8" s="423">
        <v>21196602000</v>
      </c>
      <c r="I8" s="460">
        <v>1474191000</v>
      </c>
      <c r="J8" s="423">
        <v>10375987000</v>
      </c>
      <c r="K8" s="441">
        <v>803440000</v>
      </c>
      <c r="L8" s="460">
        <v>1917396000</v>
      </c>
      <c r="M8" s="460">
        <v>2615531000</v>
      </c>
    </row>
    <row r="9" spans="1:14" s="474" customFormat="1">
      <c r="A9" s="571" t="s">
        <v>53</v>
      </c>
      <c r="B9" s="83">
        <v>0.95499999999999996</v>
      </c>
      <c r="C9" s="324">
        <v>0.26550000000000001</v>
      </c>
      <c r="D9" s="10"/>
      <c r="E9" s="10"/>
      <c r="F9" s="2">
        <v>0.18629999999999999</v>
      </c>
      <c r="G9" s="2">
        <v>0.439</v>
      </c>
      <c r="H9" s="2">
        <v>0.45019999999999999</v>
      </c>
      <c r="I9" s="125">
        <v>0.18060000000000001</v>
      </c>
      <c r="J9" s="2">
        <v>0.43709999999999999</v>
      </c>
      <c r="K9" s="10"/>
      <c r="L9" s="125">
        <v>0.5353</v>
      </c>
      <c r="M9" s="125">
        <v>0.37619999999999998</v>
      </c>
      <c r="N9" s="439"/>
    </row>
    <row r="10" spans="1:14" s="474" customFormat="1">
      <c r="A10" s="571" t="s">
        <v>54</v>
      </c>
      <c r="B10" s="83">
        <v>1.9025000000000001</v>
      </c>
      <c r="C10" s="324">
        <v>8.0955999999999992</v>
      </c>
      <c r="D10" s="10"/>
      <c r="E10" s="10"/>
      <c r="F10" s="2">
        <v>4.21</v>
      </c>
      <c r="G10" s="2">
        <v>5.5975000000000001</v>
      </c>
      <c r="H10" s="2">
        <v>2.6149</v>
      </c>
      <c r="I10" s="125">
        <v>7.2015000000000002</v>
      </c>
      <c r="J10" s="2">
        <v>3.4060000000000001</v>
      </c>
      <c r="K10" s="10"/>
      <c r="L10" s="125">
        <v>4.6120999999999999</v>
      </c>
      <c r="M10" s="125">
        <v>3.2650000000000001</v>
      </c>
      <c r="N10" s="439"/>
    </row>
    <row r="11" spans="1:14" s="474" customFormat="1" ht="22.5" customHeight="1">
      <c r="A11" s="572" t="s">
        <v>55</v>
      </c>
      <c r="B11" s="2" t="s">
        <v>2554</v>
      </c>
      <c r="C11" s="335" t="s">
        <v>2555</v>
      </c>
      <c r="D11" s="14"/>
      <c r="E11" s="10" t="s">
        <v>59</v>
      </c>
      <c r="F11" s="2" t="s">
        <v>59</v>
      </c>
      <c r="G11" s="2" t="s">
        <v>2556</v>
      </c>
      <c r="H11" s="2" t="s">
        <v>2557</v>
      </c>
      <c r="I11" s="125" t="s">
        <v>2558</v>
      </c>
      <c r="J11" s="2" t="s">
        <v>2559</v>
      </c>
      <c r="K11" s="10" t="s">
        <v>59</v>
      </c>
      <c r="L11" s="125" t="s">
        <v>2560</v>
      </c>
      <c r="M11" s="125" t="s">
        <v>2561</v>
      </c>
    </row>
    <row r="12" spans="1:14" s="368" customFormat="1" ht="22.5" customHeight="1">
      <c r="A12" s="92" t="s">
        <v>66</v>
      </c>
      <c r="B12" s="416" t="s">
        <v>2562</v>
      </c>
      <c r="C12" s="415" t="s">
        <v>2563</v>
      </c>
      <c r="D12" s="470" t="s">
        <v>2564</v>
      </c>
      <c r="E12" s="427" t="s">
        <v>2565</v>
      </c>
      <c r="F12" s="186" t="s">
        <v>2566</v>
      </c>
      <c r="G12" s="416" t="s">
        <v>2567</v>
      </c>
      <c r="H12" s="416" t="s">
        <v>2568</v>
      </c>
      <c r="I12" s="416" t="s">
        <v>2569</v>
      </c>
      <c r="J12" s="416" t="s">
        <v>2570</v>
      </c>
      <c r="K12" s="427" t="s">
        <v>1044</v>
      </c>
      <c r="L12" s="415" t="s">
        <v>2571</v>
      </c>
      <c r="M12" s="427"/>
    </row>
    <row r="13" spans="1:14" s="368" customFormat="1">
      <c r="A13" s="92" t="s">
        <v>75</v>
      </c>
      <c r="B13" s="427"/>
      <c r="C13" s="433"/>
      <c r="D13" s="427"/>
      <c r="E13" s="427"/>
      <c r="F13" s="65"/>
      <c r="G13" s="484"/>
      <c r="H13" s="427"/>
      <c r="I13" s="427"/>
      <c r="J13" s="427"/>
      <c r="K13" s="427"/>
      <c r="L13" s="427"/>
      <c r="M13" s="427"/>
    </row>
    <row r="14" spans="1:14" s="368" customFormat="1">
      <c r="A14" s="92" t="s">
        <v>76</v>
      </c>
      <c r="B14" s="427"/>
      <c r="C14" s="433"/>
      <c r="D14" s="427"/>
      <c r="E14" s="427"/>
      <c r="F14" s="65"/>
      <c r="G14" s="484"/>
      <c r="H14" s="427"/>
      <c r="I14" s="427"/>
      <c r="J14" s="427"/>
      <c r="K14" s="427"/>
      <c r="L14" s="427"/>
      <c r="M14" s="427"/>
    </row>
    <row r="15" spans="1:14" s="368" customFormat="1">
      <c r="A15" s="88" t="s">
        <v>77</v>
      </c>
      <c r="B15" s="427"/>
      <c r="C15" s="433"/>
      <c r="D15" s="427"/>
      <c r="E15" s="427"/>
      <c r="F15" s="65"/>
      <c r="G15" s="484"/>
      <c r="H15" s="427"/>
      <c r="I15" s="427"/>
      <c r="J15" s="427"/>
      <c r="K15" s="427"/>
      <c r="L15" s="427"/>
      <c r="M15" s="427"/>
    </row>
    <row r="16" spans="1:14" s="368" customFormat="1">
      <c r="A16" s="88" t="s">
        <v>78</v>
      </c>
      <c r="B16" s="427"/>
      <c r="C16" s="433" t="s">
        <v>328</v>
      </c>
      <c r="D16" s="427"/>
      <c r="E16" s="427"/>
      <c r="F16" s="65"/>
      <c r="G16" s="484"/>
      <c r="H16" s="427"/>
      <c r="I16" s="479" t="s">
        <v>328</v>
      </c>
      <c r="J16" s="427"/>
      <c r="K16" s="427"/>
      <c r="L16" s="427"/>
      <c r="M16" s="427"/>
    </row>
    <row r="17" spans="1:14" s="368" customFormat="1" ht="22.5" customHeight="1">
      <c r="A17" s="92" t="s">
        <v>753</v>
      </c>
      <c r="B17" s="423" t="s">
        <v>2572</v>
      </c>
      <c r="C17" s="483" t="s">
        <v>557</v>
      </c>
      <c r="D17" s="423" t="s">
        <v>557</v>
      </c>
      <c r="E17" s="441" t="s">
        <v>2573</v>
      </c>
      <c r="F17" s="423" t="s">
        <v>2574</v>
      </c>
      <c r="G17" s="421" t="s">
        <v>2575</v>
      </c>
      <c r="H17" s="441"/>
      <c r="I17" s="463" t="s">
        <v>2576</v>
      </c>
      <c r="J17" s="441"/>
      <c r="K17" s="441" t="s">
        <v>2577</v>
      </c>
      <c r="L17" s="460" t="s">
        <v>83</v>
      </c>
      <c r="M17" s="460" t="s">
        <v>83</v>
      </c>
    </row>
    <row r="18" spans="1:14" s="23" customFormat="1" ht="26.1" customHeight="1">
      <c r="A18" s="11" t="s">
        <v>1</v>
      </c>
      <c r="B18" s="11" t="s">
        <v>2578</v>
      </c>
      <c r="C18" s="11" t="s">
        <v>2579</v>
      </c>
      <c r="D18" s="11" t="s">
        <v>2580</v>
      </c>
      <c r="E18" s="31" t="s">
        <v>2581</v>
      </c>
      <c r="F18" s="11" t="s">
        <v>2582</v>
      </c>
      <c r="G18" s="11" t="s">
        <v>2583</v>
      </c>
      <c r="H18" s="11" t="s">
        <v>2584</v>
      </c>
      <c r="I18" s="11" t="s">
        <v>2585</v>
      </c>
      <c r="J18" s="11" t="s">
        <v>2586</v>
      </c>
      <c r="K18" s="11" t="s">
        <v>2587</v>
      </c>
      <c r="L18" s="11" t="s">
        <v>2588</v>
      </c>
      <c r="M18" s="11" t="s">
        <v>2589</v>
      </c>
    </row>
    <row r="19" spans="1:14" s="368" customFormat="1">
      <c r="A19" s="92" t="s">
        <v>14</v>
      </c>
      <c r="B19" s="423" t="s">
        <v>2590</v>
      </c>
      <c r="C19" s="441" t="s">
        <v>2591</v>
      </c>
      <c r="D19" s="70" t="s">
        <v>2592</v>
      </c>
      <c r="E19" s="441" t="s">
        <v>2593</v>
      </c>
      <c r="F19" s="423" t="s">
        <v>2594</v>
      </c>
      <c r="G19" s="423" t="s">
        <v>2595</v>
      </c>
      <c r="H19" s="460" t="s">
        <v>2596</v>
      </c>
      <c r="I19" s="423" t="s">
        <v>2597</v>
      </c>
      <c r="J19" s="441" t="s">
        <v>2598</v>
      </c>
      <c r="K19" s="441" t="s">
        <v>2599</v>
      </c>
      <c r="L19" s="441" t="s">
        <v>2600</v>
      </c>
      <c r="M19" s="441" t="s">
        <v>2601</v>
      </c>
    </row>
    <row r="20" spans="1:14" s="25" customFormat="1">
      <c r="A20" s="92" t="s">
        <v>27</v>
      </c>
      <c r="B20" s="4" t="s">
        <v>2602</v>
      </c>
      <c r="C20" s="70" t="s">
        <v>2603</v>
      </c>
      <c r="D20" s="70" t="s">
        <v>2604</v>
      </c>
      <c r="E20" s="70" t="s">
        <v>2605</v>
      </c>
      <c r="F20" s="4" t="s">
        <v>2606</v>
      </c>
      <c r="G20" s="4" t="s">
        <v>2607</v>
      </c>
      <c r="H20" s="131" t="s">
        <v>2608</v>
      </c>
      <c r="I20" s="4" t="s">
        <v>2609</v>
      </c>
      <c r="J20" s="70" t="s">
        <v>2610</v>
      </c>
      <c r="K20" s="70" t="s">
        <v>2611</v>
      </c>
      <c r="L20" s="70" t="s">
        <v>2612</v>
      </c>
      <c r="M20" s="70" t="s">
        <v>2613</v>
      </c>
    </row>
    <row r="21" spans="1:14" s="368" customFormat="1">
      <c r="A21" s="92" t="s">
        <v>40</v>
      </c>
      <c r="B21" s="423" t="s">
        <v>2552</v>
      </c>
      <c r="C21" s="441" t="s">
        <v>2614</v>
      </c>
      <c r="D21" s="441" t="s">
        <v>2615</v>
      </c>
      <c r="E21" s="441" t="s">
        <v>2551</v>
      </c>
      <c r="F21" s="423" t="s">
        <v>2616</v>
      </c>
      <c r="G21" s="423" t="s">
        <v>2617</v>
      </c>
      <c r="H21" s="460" t="s">
        <v>2552</v>
      </c>
      <c r="I21" s="423" t="s">
        <v>2618</v>
      </c>
      <c r="J21" s="441" t="s">
        <v>2548</v>
      </c>
      <c r="K21" s="441" t="s">
        <v>2619</v>
      </c>
      <c r="L21" s="441" t="s">
        <v>2619</v>
      </c>
      <c r="M21" s="441" t="s">
        <v>2619</v>
      </c>
    </row>
    <row r="22" spans="1:14" s="25" customFormat="1">
      <c r="A22" s="92" t="s">
        <v>50</v>
      </c>
      <c r="B22" s="423">
        <v>1915600000</v>
      </c>
      <c r="C22" s="441">
        <v>21171800000</v>
      </c>
      <c r="D22" s="441">
        <v>2192100000</v>
      </c>
      <c r="E22" s="441">
        <v>721200000</v>
      </c>
      <c r="F22" s="423">
        <v>6353400000</v>
      </c>
      <c r="G22" s="423">
        <v>1865800000</v>
      </c>
      <c r="H22" s="460">
        <v>1792500000</v>
      </c>
      <c r="I22" s="423">
        <v>523800000</v>
      </c>
      <c r="J22" s="441">
        <v>3552900000</v>
      </c>
      <c r="K22" s="441">
        <v>30643500000</v>
      </c>
      <c r="L22" s="441">
        <v>15516600000</v>
      </c>
      <c r="M22" s="441">
        <v>10759400000</v>
      </c>
    </row>
    <row r="23" spans="1:14" s="368" customFormat="1">
      <c r="A23" s="92" t="s">
        <v>51</v>
      </c>
      <c r="B23" s="423">
        <v>1321438000</v>
      </c>
      <c r="C23" s="441">
        <v>32247168000</v>
      </c>
      <c r="D23" s="441">
        <v>2966713000</v>
      </c>
      <c r="E23" s="441">
        <v>726702000</v>
      </c>
      <c r="F23" s="423">
        <v>8474506000</v>
      </c>
      <c r="G23" s="423">
        <v>1870321000</v>
      </c>
      <c r="H23" s="460">
        <v>937642000</v>
      </c>
      <c r="I23" s="423">
        <v>0</v>
      </c>
      <c r="J23" s="441">
        <v>1451310000</v>
      </c>
      <c r="K23" s="441">
        <v>58413039000</v>
      </c>
      <c r="L23" s="441">
        <v>28368540000</v>
      </c>
      <c r="M23" s="441">
        <v>15337473000</v>
      </c>
    </row>
    <row r="24" spans="1:14" s="368" customFormat="1">
      <c r="A24" s="92" t="s">
        <v>52</v>
      </c>
      <c r="B24" s="423">
        <v>1833145000</v>
      </c>
      <c r="C24" s="441">
        <v>41907870000</v>
      </c>
      <c r="D24" s="441">
        <v>5638538000</v>
      </c>
      <c r="E24" s="441">
        <v>743039000</v>
      </c>
      <c r="F24" s="423">
        <v>15653802000</v>
      </c>
      <c r="G24" s="423">
        <v>3223546000</v>
      </c>
      <c r="H24" s="460">
        <v>1278723000</v>
      </c>
      <c r="I24" s="423">
        <v>0</v>
      </c>
      <c r="J24" s="441">
        <v>6670410000</v>
      </c>
      <c r="K24" s="441">
        <v>80602295000</v>
      </c>
      <c r="L24" s="441">
        <v>28368540000</v>
      </c>
      <c r="M24" s="441">
        <v>23185391000</v>
      </c>
    </row>
    <row r="25" spans="1:14" s="474" customFormat="1">
      <c r="A25" s="571" t="s">
        <v>53</v>
      </c>
      <c r="B25" s="2">
        <v>0.1646</v>
      </c>
      <c r="C25" s="10">
        <v>0.59189999999999998</v>
      </c>
      <c r="D25" s="10" t="s">
        <v>2620</v>
      </c>
      <c r="E25" s="10"/>
      <c r="F25" s="2">
        <v>8.6900000000000005E-2</v>
      </c>
      <c r="G25" s="2">
        <v>0.25419999999999998</v>
      </c>
      <c r="H25" s="125">
        <v>7.4700000000000003E-2</v>
      </c>
      <c r="I25" s="2">
        <v>3.3E-3</v>
      </c>
      <c r="J25" s="10">
        <v>0.12559999999999999</v>
      </c>
      <c r="K25" s="10">
        <v>0.38619999999999999</v>
      </c>
      <c r="L25" s="64">
        <v>2.9138000000000002</v>
      </c>
      <c r="M25" s="10">
        <v>0.23080000000000001</v>
      </c>
      <c r="N25" s="439"/>
    </row>
    <row r="26" spans="1:14" s="474" customFormat="1">
      <c r="A26" s="571" t="s">
        <v>54</v>
      </c>
      <c r="B26" s="2">
        <v>8.8155999999999999</v>
      </c>
      <c r="C26" s="10">
        <v>2.1278000000000001</v>
      </c>
      <c r="D26" s="10"/>
      <c r="E26" s="10"/>
      <c r="F26" s="2">
        <v>10.2319</v>
      </c>
      <c r="G26" s="2">
        <v>8.0821000000000005</v>
      </c>
      <c r="H26" s="125">
        <v>19.290900000000001</v>
      </c>
      <c r="I26" s="2">
        <v>301</v>
      </c>
      <c r="J26" s="10">
        <v>6.7760999999999996</v>
      </c>
      <c r="K26" s="10">
        <v>2.9952999999999999</v>
      </c>
      <c r="L26" s="64">
        <v>1.1414</v>
      </c>
      <c r="M26" s="10">
        <v>4.8841999999999999</v>
      </c>
      <c r="N26" s="439"/>
    </row>
    <row r="27" spans="1:14" s="474" customFormat="1" ht="22.5" customHeight="1">
      <c r="A27" s="572" t="s">
        <v>55</v>
      </c>
      <c r="B27" s="2" t="s">
        <v>2621</v>
      </c>
      <c r="C27" s="10" t="s">
        <v>59</v>
      </c>
      <c r="D27" s="10"/>
      <c r="E27" s="10"/>
      <c r="F27" s="2" t="s">
        <v>59</v>
      </c>
      <c r="G27" s="2" t="s">
        <v>59</v>
      </c>
      <c r="H27" s="125" t="s">
        <v>2622</v>
      </c>
      <c r="I27" s="2" t="s">
        <v>2623</v>
      </c>
      <c r="J27" s="10" t="s">
        <v>2624</v>
      </c>
      <c r="K27" s="14" t="s">
        <v>2625</v>
      </c>
      <c r="L27" s="14" t="s">
        <v>2626</v>
      </c>
      <c r="M27" s="10" t="s">
        <v>59</v>
      </c>
    </row>
    <row r="28" spans="1:14" s="368" customFormat="1" ht="22.5" customHeight="1">
      <c r="A28" s="92" t="s">
        <v>66</v>
      </c>
      <c r="B28" s="416" t="s">
        <v>2627</v>
      </c>
      <c r="C28" s="484"/>
      <c r="D28" s="484" t="s">
        <v>2628</v>
      </c>
      <c r="E28" s="484" t="s">
        <v>2628</v>
      </c>
      <c r="F28" s="484"/>
      <c r="G28" s="186" t="s">
        <v>2629</v>
      </c>
      <c r="H28" s="427"/>
      <c r="I28" s="427"/>
      <c r="J28" s="416" t="s">
        <v>2630</v>
      </c>
      <c r="K28" s="416" t="s">
        <v>2631</v>
      </c>
      <c r="L28" s="416" t="s">
        <v>2632</v>
      </c>
      <c r="M28" s="186" t="s">
        <v>2633</v>
      </c>
    </row>
    <row r="29" spans="1:14" s="368" customFormat="1">
      <c r="A29" s="92" t="s">
        <v>75</v>
      </c>
      <c r="B29" s="427"/>
      <c r="C29" s="484"/>
      <c r="D29" s="484"/>
      <c r="E29" s="484"/>
      <c r="F29" s="484"/>
      <c r="G29" s="65"/>
      <c r="H29" s="427"/>
      <c r="I29" s="427"/>
      <c r="J29" s="427"/>
      <c r="K29" s="427"/>
      <c r="L29" s="427"/>
      <c r="M29" s="65"/>
    </row>
    <row r="30" spans="1:14" s="368" customFormat="1">
      <c r="A30" s="92" t="s">
        <v>76</v>
      </c>
      <c r="B30" s="427"/>
      <c r="C30" s="484"/>
      <c r="D30" s="484"/>
      <c r="E30" s="484"/>
      <c r="F30" s="484"/>
      <c r="G30" s="65"/>
      <c r="H30" s="427"/>
      <c r="I30" s="427"/>
      <c r="J30" s="427"/>
      <c r="K30" s="427"/>
      <c r="L30" s="427"/>
      <c r="M30" s="65"/>
    </row>
    <row r="31" spans="1:14" s="368" customFormat="1">
      <c r="A31" s="88" t="s">
        <v>77</v>
      </c>
      <c r="B31" s="427"/>
      <c r="C31" s="484"/>
      <c r="D31" s="484"/>
      <c r="E31" s="484"/>
      <c r="F31" s="484"/>
      <c r="G31" s="65"/>
      <c r="H31" s="427"/>
      <c r="I31" s="427"/>
      <c r="J31" s="427"/>
      <c r="K31" s="427"/>
      <c r="L31" s="427"/>
      <c r="M31" s="65"/>
    </row>
    <row r="32" spans="1:14" s="368" customFormat="1">
      <c r="A32" s="88" t="s">
        <v>78</v>
      </c>
      <c r="B32" s="427"/>
      <c r="C32" s="484"/>
      <c r="D32" s="484"/>
      <c r="E32" s="484"/>
      <c r="F32" s="484"/>
      <c r="G32" s="65"/>
      <c r="H32" s="427"/>
      <c r="I32" s="427"/>
      <c r="J32" s="427"/>
      <c r="K32" s="427"/>
      <c r="L32" s="427"/>
      <c r="M32" s="65"/>
    </row>
    <row r="33" spans="1:14" s="368" customFormat="1">
      <c r="A33" s="92" t="s">
        <v>753</v>
      </c>
      <c r="B33" s="423" t="s">
        <v>1234</v>
      </c>
      <c r="C33" s="441" t="s">
        <v>503</v>
      </c>
      <c r="D33" s="441" t="s">
        <v>149</v>
      </c>
      <c r="E33" s="441" t="s">
        <v>149</v>
      </c>
      <c r="F33" s="423" t="s">
        <v>2634</v>
      </c>
      <c r="G33" s="441"/>
      <c r="H33" s="460" t="s">
        <v>83</v>
      </c>
      <c r="I33" s="423" t="s">
        <v>1792</v>
      </c>
      <c r="J33" s="441"/>
      <c r="K33" s="441"/>
      <c r="L33" s="441"/>
      <c r="M33" s="441" t="s">
        <v>234</v>
      </c>
    </row>
    <row r="34" spans="1:14" ht="26.1" customHeight="1">
      <c r="A34" s="11" t="s">
        <v>1</v>
      </c>
      <c r="B34" s="11" t="s">
        <v>2635</v>
      </c>
      <c r="C34" s="11" t="s">
        <v>2636</v>
      </c>
      <c r="D34" s="11" t="s">
        <v>2637</v>
      </c>
      <c r="E34" s="11" t="s">
        <v>2638</v>
      </c>
      <c r="F34" s="11" t="s">
        <v>2639</v>
      </c>
      <c r="G34" s="11" t="s">
        <v>2640</v>
      </c>
      <c r="H34" s="11" t="s">
        <v>2641</v>
      </c>
      <c r="I34" s="11" t="s">
        <v>2642</v>
      </c>
      <c r="J34" s="11" t="s">
        <v>2643</v>
      </c>
      <c r="K34" s="11" t="s">
        <v>2644</v>
      </c>
      <c r="L34" s="11" t="s">
        <v>2645</v>
      </c>
      <c r="M34" s="11" t="s">
        <v>2646</v>
      </c>
    </row>
    <row r="35" spans="1:14">
      <c r="A35" s="92" t="s">
        <v>14</v>
      </c>
      <c r="B35" s="423" t="s">
        <v>2647</v>
      </c>
      <c r="C35" s="441" t="s">
        <v>2648</v>
      </c>
      <c r="D35" s="441" t="s">
        <v>2649</v>
      </c>
      <c r="E35" s="451" t="s">
        <v>2650</v>
      </c>
      <c r="F35" s="423" t="s">
        <v>2651</v>
      </c>
      <c r="G35" s="460" t="s">
        <v>2652</v>
      </c>
      <c r="H35" s="423" t="s">
        <v>2653</v>
      </c>
      <c r="I35" s="423" t="s">
        <v>2654</v>
      </c>
      <c r="J35" s="423" t="s">
        <v>2655</v>
      </c>
      <c r="K35" s="441" t="s">
        <v>2656</v>
      </c>
      <c r="L35" s="423" t="s">
        <v>2657</v>
      </c>
      <c r="M35" s="441" t="s">
        <v>2658</v>
      </c>
    </row>
    <row r="36" spans="1:14">
      <c r="A36" s="92" t="s">
        <v>27</v>
      </c>
      <c r="B36" s="4" t="s">
        <v>2659</v>
      </c>
      <c r="C36" s="70" t="s">
        <v>2660</v>
      </c>
      <c r="D36" s="70" t="s">
        <v>2661</v>
      </c>
      <c r="E36" s="233" t="s">
        <v>2662</v>
      </c>
      <c r="F36" s="4" t="s">
        <v>2663</v>
      </c>
      <c r="G36" s="131" t="s">
        <v>2664</v>
      </c>
      <c r="H36" s="4" t="s">
        <v>2665</v>
      </c>
      <c r="I36" s="4" t="s">
        <v>2666</v>
      </c>
      <c r="J36" s="4" t="s">
        <v>2667</v>
      </c>
      <c r="K36" s="70" t="s">
        <v>2668</v>
      </c>
      <c r="L36" s="4" t="s">
        <v>2669</v>
      </c>
      <c r="M36" s="70" t="s">
        <v>2670</v>
      </c>
    </row>
    <row r="37" spans="1:14">
      <c r="A37" s="92" t="s">
        <v>40</v>
      </c>
      <c r="B37" s="423" t="s">
        <v>2671</v>
      </c>
      <c r="C37" s="441" t="s">
        <v>2672</v>
      </c>
      <c r="D37" s="441" t="s">
        <v>2673</v>
      </c>
      <c r="E37" s="451" t="s">
        <v>2544</v>
      </c>
      <c r="F37" s="423" t="s">
        <v>2674</v>
      </c>
      <c r="G37" s="460" t="s">
        <v>2671</v>
      </c>
      <c r="H37" s="423" t="s">
        <v>2674</v>
      </c>
      <c r="I37" s="423" t="s">
        <v>2675</v>
      </c>
      <c r="J37" s="423" t="s">
        <v>2671</v>
      </c>
      <c r="K37" s="441" t="s">
        <v>2676</v>
      </c>
      <c r="L37" s="423" t="s">
        <v>2677</v>
      </c>
      <c r="M37" s="441" t="s">
        <v>2552</v>
      </c>
    </row>
    <row r="38" spans="1:14">
      <c r="A38" s="92" t="s">
        <v>50</v>
      </c>
      <c r="B38" s="423">
        <v>13709100000</v>
      </c>
      <c r="C38" s="441">
        <v>2229900000</v>
      </c>
      <c r="D38" s="441">
        <v>5447100000</v>
      </c>
      <c r="E38" s="453">
        <v>799000000</v>
      </c>
      <c r="F38" s="423">
        <v>500600000</v>
      </c>
      <c r="G38" s="460">
        <v>3343300000</v>
      </c>
      <c r="H38" s="423">
        <v>758600000</v>
      </c>
      <c r="I38" s="423">
        <v>5468800000</v>
      </c>
      <c r="J38" s="423">
        <v>1267000000</v>
      </c>
      <c r="K38" s="441">
        <v>1816100000</v>
      </c>
      <c r="L38" s="423" t="s">
        <v>2678</v>
      </c>
      <c r="M38" s="441">
        <v>1390300000</v>
      </c>
    </row>
    <row r="39" spans="1:14">
      <c r="A39" s="92" t="s">
        <v>51</v>
      </c>
      <c r="B39" s="423">
        <v>23889159000</v>
      </c>
      <c r="C39" s="441">
        <v>1289400000</v>
      </c>
      <c r="D39" s="441">
        <v>3683301000</v>
      </c>
      <c r="E39" s="453">
        <v>548352000</v>
      </c>
      <c r="F39" s="423">
        <v>0</v>
      </c>
      <c r="G39" s="460">
        <v>486000000</v>
      </c>
      <c r="H39" s="423">
        <v>273903000</v>
      </c>
      <c r="I39" s="423">
        <v>4757098000</v>
      </c>
      <c r="J39" s="423">
        <v>868192000</v>
      </c>
      <c r="K39" s="441">
        <v>2067191000</v>
      </c>
      <c r="L39" s="423">
        <v>1243300000</v>
      </c>
      <c r="M39" s="441">
        <v>1052316000</v>
      </c>
    </row>
    <row r="40" spans="1:14">
      <c r="A40" s="92" t="s">
        <v>52</v>
      </c>
      <c r="B40" s="423">
        <v>23889159000</v>
      </c>
      <c r="C40" s="441">
        <v>1301400000</v>
      </c>
      <c r="D40" s="441">
        <v>15671452000</v>
      </c>
      <c r="E40" s="453">
        <v>599472000</v>
      </c>
      <c r="F40" s="423">
        <v>0</v>
      </c>
      <c r="G40" s="460">
        <v>486000000</v>
      </c>
      <c r="H40" s="423">
        <v>658874000</v>
      </c>
      <c r="I40" s="423">
        <v>7079429000</v>
      </c>
      <c r="J40" s="423">
        <v>868192000</v>
      </c>
      <c r="K40" s="441">
        <v>4036869000</v>
      </c>
      <c r="L40" s="423">
        <v>1809165000</v>
      </c>
      <c r="M40" s="441">
        <v>1471987000</v>
      </c>
    </row>
    <row r="41" spans="1:14">
      <c r="A41" s="571" t="s">
        <v>53</v>
      </c>
      <c r="B41" s="83">
        <v>1.4071</v>
      </c>
      <c r="C41" s="10">
        <v>6.3600000000000004E-2</v>
      </c>
      <c r="D41" s="10">
        <v>1.17E-2</v>
      </c>
      <c r="E41" s="243">
        <v>1.2349000000000001</v>
      </c>
      <c r="F41" s="2">
        <v>0.23880000000000001</v>
      </c>
      <c r="G41" s="119">
        <v>0.95730000000000004</v>
      </c>
      <c r="H41" s="2">
        <v>0.1178</v>
      </c>
      <c r="I41" s="2">
        <v>0.28670000000000001</v>
      </c>
      <c r="J41" s="2">
        <v>0.45229999999999998</v>
      </c>
      <c r="K41" s="10">
        <v>9.4500000000000001E-2</v>
      </c>
      <c r="L41" s="2">
        <v>0.31890000000000002</v>
      </c>
      <c r="M41" s="63">
        <v>0.43390000000000001</v>
      </c>
      <c r="N41" s="439"/>
    </row>
    <row r="42" spans="1:14">
      <c r="A42" s="571" t="s">
        <v>54</v>
      </c>
      <c r="B42" s="83">
        <v>1.1948000000000001</v>
      </c>
      <c r="C42" s="10">
        <v>10.5022</v>
      </c>
      <c r="D42" s="10">
        <v>75.505700000000004</v>
      </c>
      <c r="E42" s="243">
        <v>1.2103999999999999</v>
      </c>
      <c r="F42" s="2">
        <v>8.0036000000000005</v>
      </c>
      <c r="G42" s="125">
        <v>7.2350000000000003</v>
      </c>
      <c r="H42" s="2">
        <v>13.7784</v>
      </c>
      <c r="I42" s="2">
        <v>3.9744000000000002</v>
      </c>
      <c r="J42" s="2">
        <v>4.0263999999999998</v>
      </c>
      <c r="K42" s="10">
        <v>38.072000000000003</v>
      </c>
      <c r="L42" s="2">
        <v>5.8244999999999996</v>
      </c>
      <c r="M42" s="63">
        <v>3.0857999999999999</v>
      </c>
      <c r="N42" s="439"/>
    </row>
    <row r="43" spans="1:14" ht="22.5" customHeight="1">
      <c r="A43" s="572" t="s">
        <v>55</v>
      </c>
      <c r="B43" s="2" t="s">
        <v>2679</v>
      </c>
      <c r="C43" s="10" t="s">
        <v>59</v>
      </c>
      <c r="D43" s="10" t="s">
        <v>59</v>
      </c>
      <c r="E43" s="241" t="s">
        <v>2680</v>
      </c>
      <c r="F43" s="2" t="s">
        <v>2681</v>
      </c>
      <c r="G43" s="125" t="s">
        <v>2682</v>
      </c>
      <c r="H43" s="2" t="s">
        <v>672</v>
      </c>
      <c r="I43" s="2" t="s">
        <v>2683</v>
      </c>
      <c r="J43" s="2" t="s">
        <v>2684</v>
      </c>
      <c r="K43" s="14" t="s">
        <v>2685</v>
      </c>
      <c r="L43" s="2" t="s">
        <v>2686</v>
      </c>
      <c r="M43" s="10" t="s">
        <v>1605</v>
      </c>
    </row>
    <row r="44" spans="1:14" ht="22.5" customHeight="1">
      <c r="A44" s="92" t="s">
        <v>66</v>
      </c>
      <c r="B44" s="416" t="s">
        <v>2687</v>
      </c>
      <c r="C44" s="484"/>
      <c r="D44" s="186" t="s">
        <v>2688</v>
      </c>
      <c r="E44" s="415" t="s">
        <v>2689</v>
      </c>
      <c r="F44" s="427"/>
      <c r="G44" s="416" t="s">
        <v>2690</v>
      </c>
      <c r="H44" s="427"/>
      <c r="I44" s="427"/>
      <c r="J44" s="427"/>
      <c r="K44" s="416" t="s">
        <v>2691</v>
      </c>
      <c r="L44" s="427"/>
      <c r="M44" s="427"/>
    </row>
    <row r="45" spans="1:14">
      <c r="A45" s="92" t="s">
        <v>75</v>
      </c>
      <c r="B45" s="427"/>
      <c r="C45" s="484"/>
      <c r="D45" s="65"/>
      <c r="E45" s="412"/>
      <c r="F45" s="427"/>
      <c r="G45" s="427"/>
      <c r="H45" s="427"/>
      <c r="I45" s="427"/>
      <c r="J45" s="427"/>
      <c r="K45" s="427"/>
      <c r="L45" s="427"/>
      <c r="M45" s="427"/>
    </row>
    <row r="46" spans="1:14">
      <c r="A46" s="92" t="s">
        <v>76</v>
      </c>
      <c r="B46" s="427"/>
      <c r="C46" s="484"/>
      <c r="D46" s="65"/>
      <c r="E46" s="412"/>
      <c r="F46" s="427"/>
      <c r="G46" s="427"/>
      <c r="H46" s="427"/>
      <c r="I46" s="427"/>
      <c r="J46" s="427"/>
      <c r="K46" s="427"/>
      <c r="L46" s="427"/>
      <c r="M46" s="427"/>
    </row>
    <row r="47" spans="1:14">
      <c r="A47" s="88" t="s">
        <v>77</v>
      </c>
      <c r="B47" s="427"/>
      <c r="C47" s="484"/>
      <c r="D47" s="65"/>
      <c r="E47" s="412"/>
      <c r="F47" s="427"/>
      <c r="G47" s="427"/>
      <c r="H47" s="427"/>
      <c r="I47" s="427"/>
      <c r="J47" s="427"/>
      <c r="K47" s="427"/>
      <c r="L47" s="427"/>
      <c r="M47" s="427"/>
    </row>
    <row r="48" spans="1:14">
      <c r="A48" s="88" t="s">
        <v>78</v>
      </c>
      <c r="B48" s="427"/>
      <c r="C48" s="484"/>
      <c r="D48" s="65"/>
      <c r="E48" s="412" t="s">
        <v>328</v>
      </c>
      <c r="F48" s="427"/>
      <c r="G48" s="427"/>
      <c r="H48" s="427"/>
      <c r="I48" s="427"/>
      <c r="J48" s="427"/>
      <c r="K48" s="427"/>
      <c r="L48" s="427"/>
      <c r="M48" s="427"/>
    </row>
    <row r="49" spans="1:13">
      <c r="A49" s="92" t="s">
        <v>753</v>
      </c>
      <c r="B49" s="423" t="s">
        <v>557</v>
      </c>
      <c r="C49" s="441"/>
      <c r="D49" s="441"/>
      <c r="E49" s="451"/>
      <c r="F49" s="423" t="s">
        <v>1234</v>
      </c>
      <c r="G49" s="460" t="s">
        <v>1234</v>
      </c>
      <c r="H49" s="423" t="s">
        <v>685</v>
      </c>
      <c r="I49" s="423" t="s">
        <v>558</v>
      </c>
      <c r="J49" s="423" t="s">
        <v>685</v>
      </c>
      <c r="K49" s="447" t="s">
        <v>2692</v>
      </c>
      <c r="L49" s="441"/>
      <c r="M49" s="441" t="s">
        <v>557</v>
      </c>
    </row>
    <row r="50" spans="1:13" ht="26.1" customHeight="1">
      <c r="A50" s="11" t="s">
        <v>1</v>
      </c>
      <c r="B50" s="11" t="s">
        <v>2693</v>
      </c>
      <c r="C50" s="11" t="s">
        <v>2694</v>
      </c>
      <c r="D50" s="31" t="s">
        <v>2695</v>
      </c>
      <c r="E50" s="11" t="s">
        <v>2696</v>
      </c>
      <c r="F50" s="97" t="s">
        <v>2697</v>
      </c>
      <c r="G50" s="11" t="s">
        <v>2698</v>
      </c>
      <c r="H50" s="11" t="s">
        <v>2699</v>
      </c>
      <c r="I50" s="11" t="s">
        <v>2700</v>
      </c>
      <c r="J50" s="97" t="s">
        <v>2701</v>
      </c>
      <c r="K50" s="140"/>
      <c r="L50" s="140"/>
      <c r="M50" s="140"/>
    </row>
    <row r="51" spans="1:13">
      <c r="A51" s="92" t="s">
        <v>14</v>
      </c>
      <c r="B51" s="460" t="s">
        <v>2702</v>
      </c>
      <c r="C51" s="460" t="s">
        <v>2703</v>
      </c>
      <c r="D51" s="460" t="s">
        <v>2704</v>
      </c>
      <c r="E51" s="441" t="s">
        <v>234</v>
      </c>
      <c r="F51" s="460" t="s">
        <v>2705</v>
      </c>
      <c r="G51" s="441" t="s">
        <v>2706</v>
      </c>
      <c r="H51" s="441" t="s">
        <v>2707</v>
      </c>
      <c r="I51" s="441" t="s">
        <v>2708</v>
      </c>
      <c r="J51" s="573" t="s">
        <v>2709</v>
      </c>
      <c r="K51" s="441"/>
      <c r="L51" s="441"/>
      <c r="M51" s="441"/>
    </row>
    <row r="52" spans="1:13">
      <c r="A52" s="92" t="s">
        <v>27</v>
      </c>
      <c r="B52" s="131" t="s">
        <v>2710</v>
      </c>
      <c r="C52" s="131" t="s">
        <v>2711</v>
      </c>
      <c r="D52" s="131" t="s">
        <v>2712</v>
      </c>
      <c r="E52" s="70" t="s">
        <v>2713</v>
      </c>
      <c r="F52" s="131" t="s">
        <v>2714</v>
      </c>
      <c r="G52" s="70" t="s">
        <v>2715</v>
      </c>
      <c r="H52" s="70" t="s">
        <v>2716</v>
      </c>
      <c r="I52" s="70" t="s">
        <v>2717</v>
      </c>
      <c r="J52" s="141" t="s">
        <v>2718</v>
      </c>
      <c r="K52" s="441"/>
      <c r="L52" s="70"/>
      <c r="M52" s="70"/>
    </row>
    <row r="53" spans="1:13">
      <c r="A53" s="92" t="s">
        <v>40</v>
      </c>
      <c r="B53" s="460" t="s">
        <v>2552</v>
      </c>
      <c r="C53" s="460" t="s">
        <v>2719</v>
      </c>
      <c r="D53" s="460" t="s">
        <v>2720</v>
      </c>
      <c r="E53" s="441" t="s">
        <v>2721</v>
      </c>
      <c r="F53" s="460" t="s">
        <v>2549</v>
      </c>
      <c r="G53" s="441" t="s">
        <v>2671</v>
      </c>
      <c r="H53" s="441" t="s">
        <v>2549</v>
      </c>
      <c r="I53" s="441" t="s">
        <v>2550</v>
      </c>
      <c r="J53" s="573" t="s">
        <v>2675</v>
      </c>
      <c r="K53" s="441"/>
      <c r="L53" s="441"/>
      <c r="M53" s="441"/>
    </row>
    <row r="54" spans="1:13">
      <c r="A54" s="92" t="s">
        <v>50</v>
      </c>
      <c r="B54" s="460">
        <v>1524400000</v>
      </c>
      <c r="C54" s="460">
        <v>1087800000</v>
      </c>
      <c r="D54" s="460">
        <v>1466600000</v>
      </c>
      <c r="E54" s="441">
        <v>541200000</v>
      </c>
      <c r="F54" s="460">
        <v>814900000</v>
      </c>
      <c r="G54" s="441">
        <v>2821500000</v>
      </c>
      <c r="H54" s="441">
        <v>618700000</v>
      </c>
      <c r="I54" s="441">
        <v>849600000</v>
      </c>
      <c r="J54" s="573">
        <v>752200000</v>
      </c>
      <c r="K54" s="441"/>
      <c r="L54" s="441"/>
      <c r="M54" s="441"/>
    </row>
    <row r="55" spans="1:13">
      <c r="A55" s="92" t="s">
        <v>51</v>
      </c>
      <c r="B55" s="460">
        <v>492421000</v>
      </c>
      <c r="C55" s="460">
        <v>421743000</v>
      </c>
      <c r="D55" s="460">
        <v>1156000000</v>
      </c>
      <c r="E55" s="441">
        <v>252347000</v>
      </c>
      <c r="F55" s="460">
        <v>350371000</v>
      </c>
      <c r="G55" s="441">
        <v>1948051000</v>
      </c>
      <c r="H55" s="441">
        <v>204932000</v>
      </c>
      <c r="I55" s="441">
        <v>21890000</v>
      </c>
      <c r="J55" s="573">
        <v>457287000</v>
      </c>
      <c r="K55" s="441"/>
      <c r="L55" s="441"/>
      <c r="M55" s="441"/>
    </row>
    <row r="56" spans="1:13">
      <c r="A56" s="92" t="s">
        <v>52</v>
      </c>
      <c r="B56" s="460">
        <v>2225528000</v>
      </c>
      <c r="C56" s="460">
        <v>421743000</v>
      </c>
      <c r="D56" s="460">
        <v>1453000000</v>
      </c>
      <c r="E56" s="441">
        <v>371554000</v>
      </c>
      <c r="F56" s="460">
        <v>350371000</v>
      </c>
      <c r="G56" s="441">
        <v>3136858000</v>
      </c>
      <c r="H56" s="441">
        <v>1151495000</v>
      </c>
      <c r="I56" s="441">
        <v>99872000</v>
      </c>
      <c r="J56" s="573">
        <v>757978000</v>
      </c>
      <c r="K56" s="441"/>
      <c r="L56" s="441"/>
      <c r="M56" s="441"/>
    </row>
    <row r="57" spans="1:13" ht="15" customHeight="1">
      <c r="A57" s="571" t="s">
        <v>53</v>
      </c>
      <c r="B57" s="125">
        <v>0.44180000000000003</v>
      </c>
      <c r="C57" s="125">
        <v>0.29670000000000002</v>
      </c>
      <c r="D57" s="125">
        <v>4.5699999999999998E-2</v>
      </c>
      <c r="E57" s="64">
        <v>2.2273999999999998</v>
      </c>
      <c r="F57" s="119">
        <v>1.4057999999999999</v>
      </c>
      <c r="G57" s="10">
        <v>0.33500000000000002</v>
      </c>
      <c r="H57" s="10">
        <v>0.20569999999999999</v>
      </c>
      <c r="I57" s="10">
        <v>5.04E-2</v>
      </c>
      <c r="J57" s="121">
        <v>0.17019999999999999</v>
      </c>
      <c r="K57" s="10"/>
      <c r="L57" s="10"/>
      <c r="M57" s="63"/>
    </row>
    <row r="58" spans="1:13">
      <c r="A58" s="571" t="s">
        <v>54</v>
      </c>
      <c r="B58" s="121">
        <v>11.7</v>
      </c>
      <c r="C58" s="125">
        <v>2.6393</v>
      </c>
      <c r="D58" s="125">
        <v>20.492999999999999</v>
      </c>
      <c r="E58" s="10">
        <v>29.627800000000001</v>
      </c>
      <c r="F58" s="125">
        <v>169.7533</v>
      </c>
      <c r="G58" s="10">
        <v>70.367099999999994</v>
      </c>
      <c r="H58" s="10">
        <v>20.871400000000001</v>
      </c>
      <c r="I58" s="10">
        <v>37.7136</v>
      </c>
      <c r="J58" s="121">
        <v>15.988300000000001</v>
      </c>
      <c r="K58" s="10"/>
      <c r="L58" s="10"/>
      <c r="M58" s="63"/>
    </row>
    <row r="59" spans="1:13" ht="22.5" customHeight="1">
      <c r="A59" s="572" t="s">
        <v>55</v>
      </c>
      <c r="B59" s="125" t="s">
        <v>2722</v>
      </c>
      <c r="C59" s="125" t="s">
        <v>2723</v>
      </c>
      <c r="D59" s="574" t="s">
        <v>2724</v>
      </c>
      <c r="E59" s="10" t="s">
        <v>2725</v>
      </c>
      <c r="F59" s="143" t="s">
        <v>2726</v>
      </c>
      <c r="G59" s="10" t="s">
        <v>194</v>
      </c>
      <c r="H59" s="10" t="s">
        <v>2727</v>
      </c>
      <c r="I59" s="10" t="s">
        <v>2728</v>
      </c>
      <c r="J59" s="143" t="s">
        <v>2729</v>
      </c>
      <c r="K59" s="14"/>
      <c r="L59" s="10"/>
      <c r="M59" s="10"/>
    </row>
    <row r="60" spans="1:13" ht="22.5" customHeight="1">
      <c r="A60" s="92" t="s">
        <v>66</v>
      </c>
      <c r="B60" s="427"/>
      <c r="C60" s="484"/>
      <c r="D60" s="65"/>
      <c r="E60" s="416" t="s">
        <v>2730</v>
      </c>
      <c r="F60" s="190" t="s">
        <v>1144</v>
      </c>
      <c r="G60" s="427"/>
      <c r="H60" s="427"/>
      <c r="I60" s="416" t="s">
        <v>2731</v>
      </c>
      <c r="J60" s="196"/>
      <c r="K60" s="427"/>
      <c r="L60" s="427"/>
      <c r="M60" s="427"/>
    </row>
    <row r="61" spans="1:13">
      <c r="A61" s="92" t="s">
        <v>75</v>
      </c>
      <c r="B61" s="427"/>
      <c r="C61" s="484"/>
      <c r="D61" s="65"/>
      <c r="E61" s="427"/>
      <c r="F61" s="427"/>
      <c r="G61" s="427"/>
      <c r="H61" s="427"/>
      <c r="I61" s="427"/>
      <c r="J61" s="575"/>
      <c r="K61" s="427"/>
      <c r="L61" s="427"/>
      <c r="M61" s="427"/>
    </row>
    <row r="62" spans="1:13">
      <c r="A62" s="92" t="s">
        <v>76</v>
      </c>
      <c r="B62" s="427"/>
      <c r="C62" s="484"/>
      <c r="D62" s="65"/>
      <c r="E62" s="427"/>
      <c r="F62" s="427"/>
      <c r="G62" s="427"/>
      <c r="H62" s="427"/>
      <c r="I62" s="427"/>
      <c r="J62" s="575"/>
      <c r="K62" s="427"/>
      <c r="L62" s="427"/>
      <c r="M62" s="427"/>
    </row>
    <row r="63" spans="1:13">
      <c r="A63" s="88" t="s">
        <v>77</v>
      </c>
      <c r="B63" s="427"/>
      <c r="C63" s="484"/>
      <c r="D63" s="65"/>
      <c r="E63" s="427"/>
      <c r="F63" s="427"/>
      <c r="G63" s="427"/>
      <c r="H63" s="427"/>
      <c r="I63" s="427"/>
      <c r="J63" s="575"/>
      <c r="K63" s="427"/>
      <c r="L63" s="427"/>
      <c r="M63" s="427"/>
    </row>
    <row r="64" spans="1:13">
      <c r="A64" s="88" t="s">
        <v>78</v>
      </c>
      <c r="B64" s="427"/>
      <c r="C64" s="484"/>
      <c r="D64" s="65"/>
      <c r="E64" s="427"/>
      <c r="F64" s="427"/>
      <c r="G64" s="427"/>
      <c r="H64" s="427"/>
      <c r="I64" s="427"/>
      <c r="J64" s="575"/>
      <c r="K64" s="427"/>
      <c r="L64" s="427"/>
      <c r="M64" s="427"/>
    </row>
    <row r="65" spans="1:13">
      <c r="A65" s="92" t="s">
        <v>753</v>
      </c>
      <c r="B65" s="460" t="s">
        <v>83</v>
      </c>
      <c r="C65" s="460" t="s">
        <v>83</v>
      </c>
      <c r="D65" s="460" t="s">
        <v>1234</v>
      </c>
      <c r="E65" s="441" t="s">
        <v>268</v>
      </c>
      <c r="F65" s="463" t="s">
        <v>1234</v>
      </c>
      <c r="G65" s="441" t="s">
        <v>83</v>
      </c>
      <c r="H65" s="441" t="s">
        <v>1234</v>
      </c>
      <c r="I65" s="9" t="s">
        <v>623</v>
      </c>
      <c r="J65" s="576" t="s">
        <v>1234</v>
      </c>
      <c r="K65" s="447"/>
      <c r="L65" s="441"/>
      <c r="M65" s="441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33"/>
  <sheetViews>
    <sheetView zoomScaleNormal="100" workbookViewId="0">
      <pane ySplit="1" topLeftCell="A2" activePane="bottomLeft" state="frozen"/>
      <selection pane="bottomLeft" activeCell="F28" sqref="F28"/>
    </sheetView>
  </sheetViews>
  <sheetFormatPr defaultRowHeight="13.5"/>
  <cols>
    <col min="1" max="1" width="10.77734375" style="19" bestFit="1" customWidth="1"/>
    <col min="2" max="13" width="15.77734375" style="19" customWidth="1"/>
    <col min="14" max="39" width="8.88671875" style="19" customWidth="1"/>
    <col min="40" max="16384" width="8.88671875" style="19"/>
  </cols>
  <sheetData>
    <row r="1" spans="1:13" ht="25.5" customHeight="1">
      <c r="A1" s="599" t="s">
        <v>2732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3" s="21" customFormat="1" ht="26.1" customHeight="1">
      <c r="A2" s="11" t="s">
        <v>1</v>
      </c>
      <c r="B2" s="11" t="s">
        <v>2733</v>
      </c>
      <c r="C2" s="11" t="s">
        <v>1558</v>
      </c>
      <c r="D2" s="101" t="s">
        <v>2734</v>
      </c>
      <c r="E2" s="31" t="s">
        <v>2735</v>
      </c>
      <c r="F2" s="31" t="s">
        <v>2736</v>
      </c>
      <c r="G2" s="11" t="s">
        <v>2737</v>
      </c>
      <c r="H2" s="11" t="s">
        <v>2738</v>
      </c>
      <c r="I2" s="11" t="s">
        <v>2739</v>
      </c>
      <c r="J2" s="30" t="s">
        <v>2740</v>
      </c>
      <c r="K2" s="11" t="s">
        <v>2741</v>
      </c>
      <c r="L2" s="12" t="s">
        <v>2742</v>
      </c>
      <c r="M2" s="11" t="s">
        <v>2743</v>
      </c>
    </row>
    <row r="3" spans="1:13" s="26" customFormat="1">
      <c r="A3" s="85" t="s">
        <v>14</v>
      </c>
      <c r="B3" s="441" t="s">
        <v>2744</v>
      </c>
      <c r="C3" s="441" t="s">
        <v>2745</v>
      </c>
      <c r="D3" s="441" t="s">
        <v>2746</v>
      </c>
      <c r="E3" s="441" t="s">
        <v>2530</v>
      </c>
      <c r="F3" s="423" t="s">
        <v>2747</v>
      </c>
      <c r="G3" s="423" t="s">
        <v>2748</v>
      </c>
      <c r="H3" s="441" t="s">
        <v>2749</v>
      </c>
      <c r="I3" s="423" t="s">
        <v>2750</v>
      </c>
      <c r="J3" s="423" t="s">
        <v>2751</v>
      </c>
      <c r="K3" s="441" t="s">
        <v>2752</v>
      </c>
      <c r="L3" s="1" t="s">
        <v>2753</v>
      </c>
      <c r="M3" s="423" t="s">
        <v>2754</v>
      </c>
    </row>
    <row r="4" spans="1:13" s="24" customFormat="1">
      <c r="A4" s="85" t="s">
        <v>27</v>
      </c>
      <c r="B4" s="70" t="s">
        <v>2755</v>
      </c>
      <c r="C4" s="70" t="s">
        <v>2756</v>
      </c>
      <c r="D4" s="70" t="s">
        <v>2757</v>
      </c>
      <c r="E4" s="70" t="s">
        <v>2758</v>
      </c>
      <c r="F4" s="4" t="s">
        <v>2759</v>
      </c>
      <c r="G4" s="4" t="s">
        <v>2760</v>
      </c>
      <c r="H4" s="70" t="s">
        <v>2761</v>
      </c>
      <c r="I4" s="4" t="s">
        <v>2762</v>
      </c>
      <c r="J4" s="4" t="s">
        <v>2763</v>
      </c>
      <c r="K4" s="70" t="s">
        <v>2764</v>
      </c>
      <c r="L4" s="1" t="s">
        <v>2765</v>
      </c>
      <c r="M4" s="4" t="s">
        <v>2766</v>
      </c>
    </row>
    <row r="5" spans="1:13" s="26" customFormat="1">
      <c r="A5" s="85" t="s">
        <v>40</v>
      </c>
      <c r="B5" s="441" t="s">
        <v>2767</v>
      </c>
      <c r="C5" s="441" t="s">
        <v>2768</v>
      </c>
      <c r="D5" s="441" t="s">
        <v>2769</v>
      </c>
      <c r="E5" s="441" t="s">
        <v>2770</v>
      </c>
      <c r="F5" s="423" t="s">
        <v>2769</v>
      </c>
      <c r="G5" s="423" t="s">
        <v>2771</v>
      </c>
      <c r="H5" s="441" t="s">
        <v>2772</v>
      </c>
      <c r="I5" s="423" t="s">
        <v>2769</v>
      </c>
      <c r="J5" s="423" t="s">
        <v>2773</v>
      </c>
      <c r="K5" s="441" t="s">
        <v>2767</v>
      </c>
      <c r="L5" s="1" t="s">
        <v>2769</v>
      </c>
      <c r="M5" s="423" t="s">
        <v>2774</v>
      </c>
    </row>
    <row r="6" spans="1:13" s="24" customFormat="1">
      <c r="A6" s="85" t="s">
        <v>50</v>
      </c>
      <c r="B6" s="441">
        <v>4758000000</v>
      </c>
      <c r="C6" s="441">
        <v>1324900000</v>
      </c>
      <c r="D6" s="441">
        <v>3179400000</v>
      </c>
      <c r="E6" s="441">
        <v>1304000000</v>
      </c>
      <c r="F6" s="423">
        <v>3768000000</v>
      </c>
      <c r="G6" s="423">
        <v>1811500000</v>
      </c>
      <c r="H6" s="441">
        <v>1455500000</v>
      </c>
      <c r="I6" s="423">
        <v>3828900000</v>
      </c>
      <c r="J6" s="423">
        <v>6652300000</v>
      </c>
      <c r="K6" s="460">
        <v>1628900000</v>
      </c>
      <c r="L6" s="423">
        <v>1175700000</v>
      </c>
      <c r="M6" s="423">
        <v>1636400000</v>
      </c>
    </row>
    <row r="7" spans="1:13" s="26" customFormat="1">
      <c r="A7" s="85" t="s">
        <v>51</v>
      </c>
      <c r="B7" s="441">
        <v>2094930000</v>
      </c>
      <c r="C7" s="441">
        <v>385333000</v>
      </c>
      <c r="D7" s="441">
        <f>1305766000+1697792000+437750000</f>
        <v>3441308000</v>
      </c>
      <c r="E7" s="441">
        <v>527809000</v>
      </c>
      <c r="F7" s="423">
        <v>3142664000</v>
      </c>
      <c r="G7" s="423">
        <v>395512000</v>
      </c>
      <c r="H7" s="441">
        <v>1927005000</v>
      </c>
      <c r="I7" s="423">
        <v>4571451000</v>
      </c>
      <c r="J7" s="423">
        <v>8980272000</v>
      </c>
      <c r="K7" s="441">
        <v>953179000</v>
      </c>
      <c r="L7" s="423">
        <v>792826000</v>
      </c>
      <c r="M7" s="423">
        <v>1903347000</v>
      </c>
    </row>
    <row r="8" spans="1:13" s="26" customFormat="1">
      <c r="A8" s="85" t="s">
        <v>52</v>
      </c>
      <c r="B8" s="441">
        <v>2094930000</v>
      </c>
      <c r="C8" s="441">
        <v>385333000</v>
      </c>
      <c r="D8" s="441">
        <f>D7+549292</f>
        <v>3441857292</v>
      </c>
      <c r="E8" s="441">
        <v>1341024000</v>
      </c>
      <c r="F8" s="423">
        <v>4025661000</v>
      </c>
      <c r="G8" s="423">
        <v>395512000</v>
      </c>
      <c r="H8" s="441">
        <v>2948894000</v>
      </c>
      <c r="I8" s="423">
        <v>6252886000</v>
      </c>
      <c r="J8" s="423">
        <v>11291019000</v>
      </c>
      <c r="K8" s="441">
        <v>1343670000</v>
      </c>
      <c r="L8" s="423">
        <v>1035922000</v>
      </c>
      <c r="M8" s="423">
        <v>2108924000</v>
      </c>
    </row>
    <row r="9" spans="1:13" s="541" customFormat="1">
      <c r="A9" s="522" t="s">
        <v>53</v>
      </c>
      <c r="B9" s="10">
        <v>0</v>
      </c>
      <c r="C9" s="10">
        <v>0.1376</v>
      </c>
      <c r="D9" s="10">
        <v>0.35249999999999998</v>
      </c>
      <c r="E9" s="10">
        <v>0.1129</v>
      </c>
      <c r="F9" s="2">
        <v>0.63009999999999999</v>
      </c>
      <c r="G9" s="10"/>
      <c r="H9" s="10">
        <v>0.12230000000000001</v>
      </c>
      <c r="I9" s="2">
        <v>0.6724</v>
      </c>
      <c r="J9" s="2">
        <v>0.2477</v>
      </c>
      <c r="K9" s="10">
        <v>0.24030000000000001</v>
      </c>
      <c r="L9" s="2">
        <v>0.30149999999999999</v>
      </c>
      <c r="M9" s="2">
        <v>8.1600000000000006E-2</v>
      </c>
    </row>
    <row r="10" spans="1:13" s="541" customFormat="1">
      <c r="A10" s="522" t="s">
        <v>54</v>
      </c>
      <c r="B10" s="10" t="s">
        <v>1196</v>
      </c>
      <c r="C10" s="10">
        <v>19.3628</v>
      </c>
      <c r="D10" s="10">
        <v>2.5021</v>
      </c>
      <c r="E10" s="10">
        <v>22.546299999999999</v>
      </c>
      <c r="F10" s="2">
        <v>3.3443999999999998</v>
      </c>
      <c r="G10" s="10"/>
      <c r="H10" s="10">
        <v>16.654900000000001</v>
      </c>
      <c r="I10" s="2">
        <v>2.2595000000000001</v>
      </c>
      <c r="J10" s="2">
        <v>5.2507000000000001</v>
      </c>
      <c r="K10" s="10">
        <v>16.8703</v>
      </c>
      <c r="L10" s="2">
        <v>6.1264000000000003</v>
      </c>
      <c r="M10" s="2">
        <v>143.09309999999999</v>
      </c>
    </row>
    <row r="11" spans="1:13" s="541" customFormat="1" ht="24" customHeight="1">
      <c r="A11" s="523" t="s">
        <v>55</v>
      </c>
      <c r="B11" s="10" t="s">
        <v>2775</v>
      </c>
      <c r="C11" s="10" t="s">
        <v>2776</v>
      </c>
      <c r="D11" s="10" t="s">
        <v>58</v>
      </c>
      <c r="E11" s="10" t="s">
        <v>2777</v>
      </c>
      <c r="F11" s="2" t="s">
        <v>59</v>
      </c>
      <c r="G11" s="10"/>
      <c r="H11" s="10" t="s">
        <v>2778</v>
      </c>
      <c r="I11" s="2" t="s">
        <v>188</v>
      </c>
      <c r="J11" s="2" t="s">
        <v>59</v>
      </c>
      <c r="K11" s="10" t="s">
        <v>2779</v>
      </c>
      <c r="L11" s="2" t="s">
        <v>59</v>
      </c>
      <c r="M11" s="2" t="s">
        <v>188</v>
      </c>
    </row>
    <row r="12" spans="1:13" s="26" customFormat="1" ht="22.5" customHeight="1">
      <c r="A12" s="85" t="s">
        <v>66</v>
      </c>
      <c r="B12" s="427"/>
      <c r="C12" s="427"/>
      <c r="D12" s="484"/>
      <c r="E12" s="484"/>
      <c r="F12" s="484"/>
      <c r="G12" s="500" t="s">
        <v>2780</v>
      </c>
      <c r="H12" s="484"/>
      <c r="I12" s="484"/>
      <c r="J12" s="484"/>
      <c r="K12" s="484"/>
      <c r="L12" s="15"/>
      <c r="M12" s="484"/>
    </row>
    <row r="13" spans="1:13" s="26" customFormat="1">
      <c r="A13" s="85" t="s">
        <v>75</v>
      </c>
      <c r="B13" s="427"/>
      <c r="C13" s="427"/>
      <c r="D13" s="484"/>
      <c r="E13" s="484"/>
      <c r="F13" s="484"/>
      <c r="G13" s="484"/>
      <c r="H13" s="484"/>
      <c r="I13" s="484"/>
      <c r="J13" s="484"/>
      <c r="K13" s="484"/>
      <c r="L13" s="15"/>
      <c r="M13" s="484"/>
    </row>
    <row r="14" spans="1:13" s="26" customFormat="1">
      <c r="A14" s="85" t="s">
        <v>76</v>
      </c>
      <c r="B14" s="427"/>
      <c r="C14" s="427"/>
      <c r="D14" s="484"/>
      <c r="E14" s="484"/>
      <c r="F14" s="484"/>
      <c r="G14" s="484"/>
      <c r="H14" s="484"/>
      <c r="I14" s="484"/>
      <c r="J14" s="484"/>
      <c r="K14" s="484"/>
      <c r="L14" s="15"/>
      <c r="M14" s="484"/>
    </row>
    <row r="15" spans="1:13" s="26" customFormat="1">
      <c r="A15" s="88" t="s">
        <v>77</v>
      </c>
      <c r="B15" s="427"/>
      <c r="C15" s="427"/>
      <c r="D15" s="484"/>
      <c r="E15" s="484"/>
      <c r="F15" s="484"/>
      <c r="G15" s="484"/>
      <c r="H15" s="484"/>
      <c r="I15" s="484"/>
      <c r="J15" s="484"/>
      <c r="K15" s="484"/>
      <c r="L15" s="15"/>
      <c r="M15" s="484"/>
    </row>
    <row r="16" spans="1:13" s="26" customFormat="1">
      <c r="A16" s="88" t="s">
        <v>78</v>
      </c>
      <c r="B16" s="427"/>
      <c r="C16" s="427"/>
      <c r="D16" s="484"/>
      <c r="E16" s="484"/>
      <c r="F16" s="484"/>
      <c r="G16" s="484"/>
      <c r="H16" s="484"/>
      <c r="I16" s="484"/>
      <c r="J16" s="484"/>
      <c r="K16" s="484"/>
      <c r="L16" s="15"/>
      <c r="M16" s="484"/>
    </row>
    <row r="17" spans="1:14" s="26" customFormat="1">
      <c r="A17" s="85" t="s">
        <v>753</v>
      </c>
      <c r="B17" s="441" t="s">
        <v>83</v>
      </c>
      <c r="C17" s="441"/>
      <c r="D17" s="441"/>
      <c r="E17" s="441" t="s">
        <v>83</v>
      </c>
      <c r="F17" s="423" t="s">
        <v>215</v>
      </c>
      <c r="G17" s="423" t="s">
        <v>557</v>
      </c>
      <c r="H17" s="441" t="s">
        <v>83</v>
      </c>
      <c r="I17" s="423" t="s">
        <v>215</v>
      </c>
      <c r="J17" s="441"/>
      <c r="K17" s="441" t="s">
        <v>83</v>
      </c>
      <c r="L17" s="423" t="s">
        <v>209</v>
      </c>
      <c r="M17" s="423" t="s">
        <v>234</v>
      </c>
    </row>
    <row r="18" spans="1:14" ht="26.1" customHeight="1">
      <c r="A18" s="11" t="s">
        <v>1</v>
      </c>
      <c r="B18" s="11" t="s">
        <v>2781</v>
      </c>
      <c r="C18" s="11" t="s">
        <v>2782</v>
      </c>
      <c r="D18" s="12" t="s">
        <v>2783</v>
      </c>
      <c r="E18" s="52" t="s">
        <v>2784</v>
      </c>
      <c r="F18" s="12" t="s">
        <v>2785</v>
      </c>
      <c r="G18" s="11" t="s">
        <v>2786</v>
      </c>
      <c r="H18" s="97" t="s">
        <v>2787</v>
      </c>
      <c r="I18" s="11" t="s">
        <v>2788</v>
      </c>
      <c r="J18" s="11" t="s">
        <v>2789</v>
      </c>
      <c r="K18" s="140"/>
      <c r="L18" s="140"/>
      <c r="M18" s="140"/>
    </row>
    <row r="19" spans="1:14">
      <c r="A19" s="85" t="s">
        <v>14</v>
      </c>
      <c r="B19" s="423" t="s">
        <v>2790</v>
      </c>
      <c r="C19" s="423" t="s">
        <v>2791</v>
      </c>
      <c r="D19" s="460" t="s">
        <v>2792</v>
      </c>
      <c r="E19" s="423" t="s">
        <v>2793</v>
      </c>
      <c r="F19" s="423" t="s">
        <v>2794</v>
      </c>
      <c r="G19" s="423" t="s">
        <v>2795</v>
      </c>
      <c r="H19" s="423" t="s">
        <v>2796</v>
      </c>
      <c r="I19" s="441" t="s">
        <v>2797</v>
      </c>
      <c r="J19" s="460" t="s">
        <v>2798</v>
      </c>
      <c r="K19" s="441"/>
      <c r="L19" s="441"/>
      <c r="M19" s="441"/>
    </row>
    <row r="20" spans="1:14">
      <c r="A20" s="85" t="s">
        <v>27</v>
      </c>
      <c r="B20" s="4" t="s">
        <v>2799</v>
      </c>
      <c r="C20" s="4" t="s">
        <v>2800</v>
      </c>
      <c r="D20" s="131" t="s">
        <v>2801</v>
      </c>
      <c r="E20" s="4" t="s">
        <v>2802</v>
      </c>
      <c r="F20" s="4" t="s">
        <v>2803</v>
      </c>
      <c r="G20" s="4" t="s">
        <v>2804</v>
      </c>
      <c r="H20" s="4" t="s">
        <v>2805</v>
      </c>
      <c r="I20" s="70" t="s">
        <v>2806</v>
      </c>
      <c r="J20" s="131" t="s">
        <v>2807</v>
      </c>
      <c r="K20" s="70"/>
      <c r="L20" s="70"/>
      <c r="M20" s="70"/>
    </row>
    <row r="21" spans="1:14">
      <c r="A21" s="85" t="s">
        <v>40</v>
      </c>
      <c r="B21" s="423" t="s">
        <v>2769</v>
      </c>
      <c r="C21" s="423" t="s">
        <v>2773</v>
      </c>
      <c r="D21" s="460" t="s">
        <v>2808</v>
      </c>
      <c r="E21" s="423" t="s">
        <v>2809</v>
      </c>
      <c r="F21" s="423" t="s">
        <v>2774</v>
      </c>
      <c r="G21" s="423" t="s">
        <v>2810</v>
      </c>
      <c r="H21" s="423" t="s">
        <v>2811</v>
      </c>
      <c r="I21" s="441" t="s">
        <v>2773</v>
      </c>
      <c r="J21" s="460" t="s">
        <v>2770</v>
      </c>
      <c r="K21" s="441"/>
      <c r="L21" s="441"/>
      <c r="M21" s="441"/>
    </row>
    <row r="22" spans="1:14">
      <c r="A22" s="85" t="s">
        <v>50</v>
      </c>
      <c r="B22" s="423">
        <v>3538600000</v>
      </c>
      <c r="C22" s="423">
        <v>1589500000</v>
      </c>
      <c r="D22" s="460">
        <v>1288900000</v>
      </c>
      <c r="E22" s="423">
        <v>1110600000</v>
      </c>
      <c r="F22" s="423">
        <v>4586800000</v>
      </c>
      <c r="G22" s="423">
        <v>911200000</v>
      </c>
      <c r="H22" s="423">
        <v>987400000</v>
      </c>
      <c r="I22" s="441">
        <v>3096300000</v>
      </c>
      <c r="J22" s="460">
        <v>1329400000</v>
      </c>
      <c r="K22" s="441"/>
      <c r="L22" s="441"/>
      <c r="M22" s="441"/>
    </row>
    <row r="23" spans="1:14">
      <c r="A23" s="85" t="s">
        <v>51</v>
      </c>
      <c r="B23" s="423">
        <v>5548168000</v>
      </c>
      <c r="C23" s="423">
        <v>1854413000</v>
      </c>
      <c r="D23" s="460">
        <v>1022000000</v>
      </c>
      <c r="E23" s="423">
        <v>565688000</v>
      </c>
      <c r="F23" s="423">
        <v>5906461000</v>
      </c>
      <c r="G23" s="423">
        <v>108598000</v>
      </c>
      <c r="H23" s="423">
        <v>553316000</v>
      </c>
      <c r="I23" s="441">
        <v>2758864000</v>
      </c>
      <c r="J23" s="460">
        <v>887000000</v>
      </c>
      <c r="K23" s="441"/>
      <c r="L23" s="441"/>
      <c r="M23" s="441"/>
    </row>
    <row r="24" spans="1:14">
      <c r="A24" s="85" t="s">
        <v>52</v>
      </c>
      <c r="B24" s="423">
        <v>5548168000</v>
      </c>
      <c r="C24" s="423">
        <v>2443212000</v>
      </c>
      <c r="D24" s="460">
        <v>1655000000</v>
      </c>
      <c r="E24" s="423">
        <v>1210618000</v>
      </c>
      <c r="F24" s="423">
        <v>6746118000</v>
      </c>
      <c r="G24" s="423">
        <v>108598000</v>
      </c>
      <c r="H24" s="423">
        <v>553316000</v>
      </c>
      <c r="I24" s="441">
        <v>5040782000</v>
      </c>
      <c r="J24" s="460">
        <v>1315000000</v>
      </c>
      <c r="K24" s="441"/>
      <c r="L24" s="441"/>
      <c r="M24" s="441"/>
    </row>
    <row r="25" spans="1:14">
      <c r="A25" s="522" t="s">
        <v>53</v>
      </c>
      <c r="B25" s="2">
        <v>0.71430000000000005</v>
      </c>
      <c r="C25" s="2">
        <v>0.49840000000000001</v>
      </c>
      <c r="D25" s="125">
        <v>0.52080000000000004</v>
      </c>
      <c r="E25" s="2">
        <v>0.42330000000000001</v>
      </c>
      <c r="F25" s="2">
        <v>0.17449999999999999</v>
      </c>
      <c r="G25" s="2">
        <v>8.0600000000000005E-2</v>
      </c>
      <c r="H25" s="2">
        <v>9.6699999999999994E-2</v>
      </c>
      <c r="I25" s="10">
        <v>4.8999999999999998E-3</v>
      </c>
      <c r="J25" s="125">
        <v>0.36820000000000003</v>
      </c>
      <c r="K25" s="10"/>
      <c r="L25" s="10"/>
      <c r="M25" s="10"/>
      <c r="N25" s="439"/>
    </row>
    <row r="26" spans="1:14">
      <c r="A26" s="522" t="s">
        <v>54</v>
      </c>
      <c r="B26" s="2">
        <v>3.7963</v>
      </c>
      <c r="C26" s="2">
        <v>4.2859999999999996</v>
      </c>
      <c r="D26" s="125">
        <v>5.8548999999999998</v>
      </c>
      <c r="E26" s="2">
        <v>8.6637000000000004</v>
      </c>
      <c r="F26" s="2">
        <v>17.087599999999998</v>
      </c>
      <c r="G26" s="2">
        <v>11.9838</v>
      </c>
      <c r="H26" s="2">
        <v>10.198</v>
      </c>
      <c r="I26" s="10">
        <v>70.312799999999996</v>
      </c>
      <c r="J26" s="125">
        <v>3.1274999999999999</v>
      </c>
      <c r="K26" s="10"/>
      <c r="L26" s="10"/>
      <c r="M26" s="10"/>
      <c r="N26" s="439"/>
    </row>
    <row r="27" spans="1:14" ht="24" customHeight="1">
      <c r="A27" s="523" t="s">
        <v>55</v>
      </c>
      <c r="B27" s="2" t="s">
        <v>58</v>
      </c>
      <c r="C27" s="2" t="s">
        <v>2812</v>
      </c>
      <c r="D27" s="125" t="s">
        <v>2813</v>
      </c>
      <c r="E27" s="2" t="s">
        <v>2814</v>
      </c>
      <c r="F27" s="2" t="s">
        <v>2815</v>
      </c>
      <c r="G27" s="2" t="s">
        <v>2816</v>
      </c>
      <c r="H27" s="2" t="s">
        <v>2817</v>
      </c>
      <c r="I27" s="10" t="s">
        <v>2818</v>
      </c>
      <c r="J27" s="125" t="s">
        <v>2819</v>
      </c>
      <c r="K27" s="10"/>
      <c r="L27" s="10"/>
      <c r="M27" s="10"/>
    </row>
    <row r="28" spans="1:14" ht="22.5" customHeight="1">
      <c r="A28" s="85" t="s">
        <v>66</v>
      </c>
      <c r="B28" s="484"/>
      <c r="C28" s="484"/>
      <c r="D28" s="484"/>
      <c r="E28" s="484"/>
      <c r="F28" s="484"/>
      <c r="G28" s="484"/>
      <c r="H28" s="484"/>
      <c r="I28" s="484"/>
      <c r="J28" s="416" t="s">
        <v>1946</v>
      </c>
      <c r="K28" s="484"/>
      <c r="L28" s="484"/>
      <c r="M28" s="484"/>
    </row>
    <row r="29" spans="1:14">
      <c r="A29" s="85" t="s">
        <v>75</v>
      </c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</row>
    <row r="30" spans="1:14">
      <c r="A30" s="85" t="s">
        <v>76</v>
      </c>
      <c r="B30" s="484"/>
      <c r="C30" s="484"/>
      <c r="D30" s="484"/>
      <c r="E30" s="484"/>
      <c r="F30" s="484"/>
      <c r="G30" s="484"/>
      <c r="H30" s="484"/>
      <c r="I30" s="484"/>
      <c r="J30" s="484"/>
      <c r="K30" s="484"/>
      <c r="L30" s="484"/>
      <c r="M30" s="484"/>
    </row>
    <row r="31" spans="1:14">
      <c r="A31" s="88" t="s">
        <v>77</v>
      </c>
      <c r="B31" s="484"/>
      <c r="C31" s="484"/>
      <c r="D31" s="484"/>
      <c r="E31" s="484"/>
      <c r="F31" s="484"/>
      <c r="G31" s="484"/>
      <c r="H31" s="484"/>
      <c r="I31" s="484"/>
      <c r="J31" s="484"/>
      <c r="K31" s="484"/>
      <c r="L31" s="484"/>
      <c r="M31" s="484"/>
    </row>
    <row r="32" spans="1:14">
      <c r="A32" s="88" t="s">
        <v>78</v>
      </c>
      <c r="B32" s="484"/>
      <c r="C32" s="484"/>
      <c r="D32" s="484"/>
      <c r="E32" s="484"/>
      <c r="F32" s="484"/>
      <c r="G32" s="484"/>
      <c r="H32" s="484"/>
      <c r="I32" s="484"/>
      <c r="J32" s="484"/>
      <c r="K32" s="484"/>
      <c r="L32" s="484"/>
      <c r="M32" s="484"/>
    </row>
    <row r="33" spans="1:13">
      <c r="A33" s="85" t="s">
        <v>753</v>
      </c>
      <c r="B33" s="423" t="s">
        <v>215</v>
      </c>
      <c r="C33" s="423" t="s">
        <v>1792</v>
      </c>
      <c r="D33" s="460" t="s">
        <v>1234</v>
      </c>
      <c r="E33" s="423" t="s">
        <v>2820</v>
      </c>
      <c r="F33" s="441"/>
      <c r="G33" s="423" t="s">
        <v>1726</v>
      </c>
      <c r="H33" s="441"/>
      <c r="I33" s="441" t="s">
        <v>2245</v>
      </c>
      <c r="J33" s="460" t="s">
        <v>1234</v>
      </c>
      <c r="K33" s="441"/>
      <c r="L33" s="441"/>
      <c r="M33" s="441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N49"/>
  <sheetViews>
    <sheetView topLeftCell="B1" zoomScaleNormal="100" workbookViewId="0">
      <pane ySplit="1" topLeftCell="A2" activePane="bottomLeft" state="frozen"/>
      <selection pane="bottomLeft" activeCell="M2" sqref="M2"/>
    </sheetView>
  </sheetViews>
  <sheetFormatPr defaultRowHeight="13.5"/>
  <cols>
    <col min="1" max="1" width="10" style="19" bestFit="1" customWidth="1"/>
    <col min="2" max="4" width="15.77734375" style="19" customWidth="1"/>
    <col min="5" max="5" width="17.44140625" style="19" customWidth="1"/>
    <col min="6" max="6" width="18" style="19" customWidth="1"/>
    <col min="7" max="13" width="15.77734375" style="19" customWidth="1"/>
    <col min="14" max="39" width="8.88671875" style="19" customWidth="1"/>
    <col min="40" max="16384" width="8.88671875" style="19"/>
  </cols>
  <sheetData>
    <row r="1" spans="1:14" ht="25.5" customHeight="1">
      <c r="A1" s="600" t="s">
        <v>2821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2"/>
    </row>
    <row r="2" spans="1:14" s="27" customFormat="1" ht="26.1" customHeight="1">
      <c r="A2" s="12" t="s">
        <v>1</v>
      </c>
      <c r="B2" s="13" t="s">
        <v>2822</v>
      </c>
      <c r="C2" s="13" t="s">
        <v>2823</v>
      </c>
      <c r="D2" s="13" t="s">
        <v>2824</v>
      </c>
      <c r="E2" s="13" t="s">
        <v>2825</v>
      </c>
      <c r="F2" s="13" t="s">
        <v>2826</v>
      </c>
      <c r="G2" s="30" t="s">
        <v>2827</v>
      </c>
      <c r="H2" s="13" t="s">
        <v>2828</v>
      </c>
      <c r="I2" s="29" t="s">
        <v>2829</v>
      </c>
      <c r="J2" s="52" t="s">
        <v>2830</v>
      </c>
      <c r="K2" s="52" t="s">
        <v>2831</v>
      </c>
      <c r="L2" s="11" t="s">
        <v>2832</v>
      </c>
      <c r="M2" s="13" t="s">
        <v>2833</v>
      </c>
    </row>
    <row r="3" spans="1:14" s="26" customFormat="1">
      <c r="A3" s="92" t="s">
        <v>14</v>
      </c>
      <c r="B3" s="9" t="s">
        <v>2834</v>
      </c>
      <c r="C3" s="1" t="s">
        <v>2835</v>
      </c>
      <c r="D3" s="1" t="s">
        <v>2836</v>
      </c>
      <c r="E3" s="159" t="s">
        <v>1234</v>
      </c>
      <c r="F3" s="117" t="s">
        <v>2837</v>
      </c>
      <c r="G3" s="1" t="s">
        <v>2838</v>
      </c>
      <c r="H3" s="1" t="s">
        <v>2839</v>
      </c>
      <c r="I3" s="1" t="s">
        <v>2840</v>
      </c>
      <c r="J3" s="317" t="s">
        <v>2841</v>
      </c>
      <c r="K3" s="117" t="s">
        <v>2842</v>
      </c>
      <c r="L3" s="1" t="s">
        <v>2843</v>
      </c>
      <c r="M3" s="117" t="s">
        <v>2844</v>
      </c>
    </row>
    <row r="4" spans="1:14" s="20" customFormat="1" ht="11.25" customHeight="1">
      <c r="A4" s="92" t="s">
        <v>27</v>
      </c>
      <c r="B4" s="9" t="s">
        <v>2845</v>
      </c>
      <c r="C4" s="1" t="s">
        <v>2846</v>
      </c>
      <c r="D4" s="1" t="s">
        <v>2847</v>
      </c>
      <c r="E4" s="160" t="s">
        <v>2848</v>
      </c>
      <c r="F4" s="117" t="s">
        <v>2849</v>
      </c>
      <c r="G4" s="1" t="s">
        <v>2850</v>
      </c>
      <c r="H4" s="1" t="s">
        <v>2851</v>
      </c>
      <c r="I4" s="1" t="s">
        <v>2852</v>
      </c>
      <c r="J4" s="318" t="s">
        <v>2853</v>
      </c>
      <c r="K4" s="117" t="s">
        <v>2854</v>
      </c>
      <c r="L4" s="1" t="s">
        <v>2855</v>
      </c>
      <c r="M4" s="117" t="s">
        <v>2856</v>
      </c>
    </row>
    <row r="5" spans="1:14" s="20" customFormat="1" ht="11.25" customHeight="1">
      <c r="A5" s="92" t="s">
        <v>40</v>
      </c>
      <c r="B5" s="9" t="s">
        <v>2857</v>
      </c>
      <c r="C5" s="1" t="s">
        <v>2858</v>
      </c>
      <c r="D5" s="1" t="s">
        <v>2859</v>
      </c>
      <c r="E5" s="159" t="s">
        <v>2860</v>
      </c>
      <c r="F5" s="117" t="s">
        <v>2861</v>
      </c>
      <c r="G5" s="1" t="s">
        <v>2861</v>
      </c>
      <c r="H5" s="1" t="s">
        <v>2862</v>
      </c>
      <c r="I5" s="1" t="s">
        <v>2861</v>
      </c>
      <c r="J5" s="317" t="s">
        <v>2860</v>
      </c>
      <c r="K5" s="117" t="s">
        <v>2863</v>
      </c>
      <c r="L5" s="1" t="s">
        <v>2860</v>
      </c>
      <c r="M5" s="117" t="s">
        <v>2864</v>
      </c>
    </row>
    <row r="6" spans="1:14" s="26" customFormat="1">
      <c r="A6" s="92" t="s">
        <v>50</v>
      </c>
      <c r="B6" s="441">
        <v>9233000000</v>
      </c>
      <c r="C6" s="423">
        <v>683000000</v>
      </c>
      <c r="D6" s="423">
        <v>7688200000</v>
      </c>
      <c r="E6" s="405">
        <v>1435800000</v>
      </c>
      <c r="F6" s="460">
        <v>1994000000</v>
      </c>
      <c r="G6" s="423">
        <v>1130700000</v>
      </c>
      <c r="H6" s="423">
        <v>6085500000</v>
      </c>
      <c r="I6" s="423">
        <v>5045100000</v>
      </c>
      <c r="J6" s="473">
        <v>1412600000</v>
      </c>
      <c r="K6" s="460">
        <v>1674300000</v>
      </c>
      <c r="L6" s="485">
        <v>1608700000</v>
      </c>
      <c r="M6" s="460">
        <v>677900000</v>
      </c>
    </row>
    <row r="7" spans="1:14" s="26" customFormat="1">
      <c r="A7" s="92" t="s">
        <v>51</v>
      </c>
      <c r="B7" s="445">
        <v>11064149000</v>
      </c>
      <c r="C7" s="485">
        <v>305224000</v>
      </c>
      <c r="D7" s="485">
        <v>8233848000</v>
      </c>
      <c r="E7" s="506">
        <v>1869300000</v>
      </c>
      <c r="F7" s="495">
        <v>876000000</v>
      </c>
      <c r="G7" s="485">
        <v>554129000</v>
      </c>
      <c r="H7" s="485">
        <v>5352676000</v>
      </c>
      <c r="I7" s="423">
        <v>3927462000</v>
      </c>
      <c r="J7" s="521">
        <v>617336000</v>
      </c>
      <c r="K7" s="495">
        <v>466886000</v>
      </c>
      <c r="L7" s="485">
        <v>1284730000</v>
      </c>
      <c r="M7" s="495">
        <v>318485000</v>
      </c>
    </row>
    <row r="8" spans="1:14" s="26" customFormat="1">
      <c r="A8" s="92" t="s">
        <v>52</v>
      </c>
      <c r="B8" s="487">
        <v>21575685000</v>
      </c>
      <c r="C8" s="491">
        <v>406654000</v>
      </c>
      <c r="D8" s="491">
        <v>12906977000</v>
      </c>
      <c r="E8" s="506">
        <v>2280559000</v>
      </c>
      <c r="F8" s="495">
        <v>1274000000</v>
      </c>
      <c r="G8" s="485">
        <v>554129000</v>
      </c>
      <c r="H8" s="491">
        <v>7480093000</v>
      </c>
      <c r="I8" s="423">
        <v>7881897000</v>
      </c>
      <c r="J8" s="521">
        <v>2736126000</v>
      </c>
      <c r="K8" s="496">
        <v>883983000</v>
      </c>
      <c r="L8" s="491">
        <v>2118826000</v>
      </c>
      <c r="M8" s="496">
        <v>568432000</v>
      </c>
    </row>
    <row r="9" spans="1:14" s="541" customFormat="1">
      <c r="A9" s="571" t="s">
        <v>53</v>
      </c>
      <c r="B9" s="10">
        <v>0.44359999999999999</v>
      </c>
      <c r="C9" s="83">
        <v>1.544</v>
      </c>
      <c r="D9" s="2">
        <v>7.3499999999999996E-2</v>
      </c>
      <c r="E9" s="161">
        <v>0.30759999999999998</v>
      </c>
      <c r="F9" s="125">
        <v>2.01E-2</v>
      </c>
      <c r="G9" s="10"/>
      <c r="H9" s="2">
        <v>0.56120000000000003</v>
      </c>
      <c r="I9" s="2">
        <v>0.14099999999999999</v>
      </c>
      <c r="J9" s="310">
        <v>0.15840000000000001</v>
      </c>
      <c r="K9" s="125">
        <v>7.9200000000000007E-2</v>
      </c>
      <c r="L9" s="2">
        <v>0.24179999999999999</v>
      </c>
      <c r="M9" s="125">
        <v>4.3299999999999998E-2</v>
      </c>
      <c r="N9" s="439"/>
    </row>
    <row r="10" spans="1:14" s="541" customFormat="1">
      <c r="A10" s="571" t="s">
        <v>54</v>
      </c>
      <c r="B10" s="10">
        <v>4.1776</v>
      </c>
      <c r="C10" s="83">
        <v>1.2315</v>
      </c>
      <c r="D10" s="2">
        <v>7.2069999999999999</v>
      </c>
      <c r="E10" s="161">
        <v>7.4588999999999999</v>
      </c>
      <c r="F10" s="125">
        <v>462.226</v>
      </c>
      <c r="G10" s="10"/>
      <c r="H10" s="2">
        <v>7.9880000000000004</v>
      </c>
      <c r="I10" s="2">
        <v>4.3094000000000001</v>
      </c>
      <c r="J10" s="310">
        <v>9.8454999999999995</v>
      </c>
      <c r="K10" s="125">
        <v>11.642200000000001</v>
      </c>
      <c r="L10" s="2">
        <v>4.2218999999999998</v>
      </c>
      <c r="M10" s="125">
        <v>19.915099999999999</v>
      </c>
      <c r="N10" s="439"/>
    </row>
    <row r="11" spans="1:14" s="541" customFormat="1" ht="22.5" customHeight="1">
      <c r="A11" s="572" t="s">
        <v>55</v>
      </c>
      <c r="B11" s="10" t="s">
        <v>2865</v>
      </c>
      <c r="C11" s="84" t="s">
        <v>2866</v>
      </c>
      <c r="D11" s="2" t="s">
        <v>59</v>
      </c>
      <c r="E11" s="163" t="s">
        <v>2867</v>
      </c>
      <c r="F11" s="122" t="s">
        <v>2868</v>
      </c>
      <c r="G11" s="84" t="s">
        <v>2869</v>
      </c>
      <c r="H11" s="2" t="s">
        <v>188</v>
      </c>
      <c r="I11" s="2" t="s">
        <v>2870</v>
      </c>
      <c r="J11" s="311" t="s">
        <v>2865</v>
      </c>
      <c r="K11" s="122" t="s">
        <v>2871</v>
      </c>
      <c r="L11" s="84" t="s">
        <v>2872</v>
      </c>
      <c r="M11" s="122" t="s">
        <v>2873</v>
      </c>
    </row>
    <row r="12" spans="1:14" s="26" customFormat="1" ht="22.5" customHeight="1">
      <c r="A12" s="92" t="s">
        <v>66</v>
      </c>
      <c r="B12" s="427"/>
      <c r="C12" s="416" t="s">
        <v>2874</v>
      </c>
      <c r="D12" s="416" t="s">
        <v>2875</v>
      </c>
      <c r="E12" s="415" t="s">
        <v>139</v>
      </c>
      <c r="F12" s="416" t="s">
        <v>2876</v>
      </c>
      <c r="G12" s="416" t="s">
        <v>2877</v>
      </c>
      <c r="H12" s="416" t="s">
        <v>2878</v>
      </c>
      <c r="I12" s="416" t="s">
        <v>2879</v>
      </c>
      <c r="J12" s="416" t="s">
        <v>2880</v>
      </c>
      <c r="K12" s="427"/>
      <c r="L12" s="15"/>
      <c r="M12" s="415" t="s">
        <v>2881</v>
      </c>
    </row>
    <row r="13" spans="1:14" s="26" customFormat="1">
      <c r="A13" s="92" t="s">
        <v>75</v>
      </c>
      <c r="B13" s="427"/>
      <c r="C13" s="427"/>
      <c r="D13" s="427"/>
      <c r="E13" s="420"/>
      <c r="F13" s="427"/>
      <c r="G13" s="427"/>
      <c r="H13" s="427"/>
      <c r="I13" s="484"/>
      <c r="J13" s="477"/>
      <c r="K13" s="427"/>
      <c r="L13" s="15"/>
      <c r="M13" s="427"/>
    </row>
    <row r="14" spans="1:14" s="26" customFormat="1">
      <c r="A14" s="92" t="s">
        <v>76</v>
      </c>
      <c r="B14" s="427"/>
      <c r="C14" s="427"/>
      <c r="D14" s="427"/>
      <c r="E14" s="420"/>
      <c r="F14" s="427"/>
      <c r="G14" s="427"/>
      <c r="H14" s="427"/>
      <c r="I14" s="484"/>
      <c r="J14" s="477"/>
      <c r="K14" s="427"/>
      <c r="L14" s="15"/>
      <c r="M14" s="427"/>
    </row>
    <row r="15" spans="1:14" s="26" customFormat="1">
      <c r="A15" s="88" t="s">
        <v>77</v>
      </c>
      <c r="B15" s="427"/>
      <c r="C15" s="427"/>
      <c r="D15" s="427"/>
      <c r="E15" s="420"/>
      <c r="F15" s="427"/>
      <c r="G15" s="427"/>
      <c r="H15" s="427"/>
      <c r="I15" s="484"/>
      <c r="J15" s="477"/>
      <c r="K15" s="427"/>
      <c r="L15" s="15"/>
      <c r="M15" s="427"/>
    </row>
    <row r="16" spans="1:14" s="26" customFormat="1">
      <c r="A16" s="88" t="s">
        <v>78</v>
      </c>
      <c r="B16" s="427"/>
      <c r="C16" s="427"/>
      <c r="D16" s="427"/>
      <c r="E16" s="577" t="s">
        <v>328</v>
      </c>
      <c r="F16" s="427"/>
      <c r="G16" s="427"/>
      <c r="H16" s="427"/>
      <c r="I16" s="484"/>
      <c r="J16" s="477" t="s">
        <v>79</v>
      </c>
      <c r="K16" s="427"/>
      <c r="L16" s="15"/>
      <c r="M16" s="479" t="s">
        <v>79</v>
      </c>
    </row>
    <row r="17" spans="1:14" s="26" customFormat="1" ht="33.75" customHeight="1">
      <c r="A17" s="92" t="s">
        <v>753</v>
      </c>
      <c r="B17" s="9" t="s">
        <v>215</v>
      </c>
      <c r="C17" s="1" t="s">
        <v>268</v>
      </c>
      <c r="D17" s="1" t="s">
        <v>2882</v>
      </c>
      <c r="E17" s="164" t="s">
        <v>1234</v>
      </c>
      <c r="F17" s="124" t="s">
        <v>1234</v>
      </c>
      <c r="G17" s="9"/>
      <c r="H17" s="1" t="s">
        <v>215</v>
      </c>
      <c r="I17" s="1" t="s">
        <v>2883</v>
      </c>
      <c r="J17" s="312" t="s">
        <v>2884</v>
      </c>
      <c r="K17" s="117" t="s">
        <v>1234</v>
      </c>
      <c r="L17" s="1" t="s">
        <v>685</v>
      </c>
      <c r="M17" s="124" t="s">
        <v>2885</v>
      </c>
    </row>
    <row r="18" spans="1:14" ht="26.1" customHeight="1">
      <c r="A18" s="12" t="s">
        <v>1</v>
      </c>
      <c r="B18" s="31" t="s">
        <v>2886</v>
      </c>
      <c r="C18" s="13" t="s">
        <v>2887</v>
      </c>
      <c r="D18" s="11" t="s">
        <v>2888</v>
      </c>
      <c r="E18" s="11" t="s">
        <v>2889</v>
      </c>
      <c r="F18" s="13" t="s">
        <v>2890</v>
      </c>
      <c r="G18" s="11" t="s">
        <v>2891</v>
      </c>
      <c r="H18" s="12" t="s">
        <v>2892</v>
      </c>
      <c r="I18" s="29" t="s">
        <v>2893</v>
      </c>
      <c r="J18" s="11" t="s">
        <v>2894</v>
      </c>
      <c r="K18" s="11" t="s">
        <v>2895</v>
      </c>
      <c r="L18" s="11" t="s">
        <v>2896</v>
      </c>
      <c r="M18" s="11" t="s">
        <v>2897</v>
      </c>
    </row>
    <row r="19" spans="1:14">
      <c r="A19" s="92" t="s">
        <v>14</v>
      </c>
      <c r="B19" s="1" t="s">
        <v>2898</v>
      </c>
      <c r="C19" s="1" t="s">
        <v>2899</v>
      </c>
      <c r="D19" s="423" t="s">
        <v>2900</v>
      </c>
      <c r="E19" s="460" t="s">
        <v>2901</v>
      </c>
      <c r="F19" s="1" t="s">
        <v>2902</v>
      </c>
      <c r="G19" s="423" t="s">
        <v>2903</v>
      </c>
      <c r="H19" s="1" t="s">
        <v>2904</v>
      </c>
      <c r="I19" s="1" t="s">
        <v>2905</v>
      </c>
      <c r="J19" s="9" t="s">
        <v>2906</v>
      </c>
      <c r="K19" s="423" t="s">
        <v>2907</v>
      </c>
      <c r="L19" s="423" t="s">
        <v>2908</v>
      </c>
      <c r="M19" s="423" t="s">
        <v>2909</v>
      </c>
    </row>
    <row r="20" spans="1:14">
      <c r="A20" s="92" t="s">
        <v>27</v>
      </c>
      <c r="B20" s="1" t="s">
        <v>2910</v>
      </c>
      <c r="C20" s="1" t="s">
        <v>2911</v>
      </c>
      <c r="D20" s="4" t="s">
        <v>2912</v>
      </c>
      <c r="E20" s="131" t="s">
        <v>2913</v>
      </c>
      <c r="F20" s="1" t="s">
        <v>2914</v>
      </c>
      <c r="G20" s="4" t="s">
        <v>2915</v>
      </c>
      <c r="H20" s="1" t="s">
        <v>2916</v>
      </c>
      <c r="I20" s="1" t="s">
        <v>2917</v>
      </c>
      <c r="J20" s="9" t="s">
        <v>2918</v>
      </c>
      <c r="K20" s="4" t="s">
        <v>2919</v>
      </c>
      <c r="L20" s="4" t="s">
        <v>2920</v>
      </c>
      <c r="M20" s="4" t="s">
        <v>2921</v>
      </c>
    </row>
    <row r="21" spans="1:14">
      <c r="A21" s="92" t="s">
        <v>40</v>
      </c>
      <c r="B21" s="1" t="s">
        <v>2922</v>
      </c>
      <c r="C21" s="1" t="s">
        <v>2923</v>
      </c>
      <c r="D21" s="423" t="s">
        <v>2924</v>
      </c>
      <c r="E21" s="460" t="s">
        <v>2860</v>
      </c>
      <c r="F21" s="1" t="s">
        <v>2861</v>
      </c>
      <c r="G21" s="423" t="s">
        <v>2862</v>
      </c>
      <c r="H21" s="1" t="s">
        <v>2860</v>
      </c>
      <c r="I21" s="1" t="s">
        <v>2860</v>
      </c>
      <c r="J21" s="9" t="s">
        <v>2864</v>
      </c>
      <c r="K21" s="423" t="s">
        <v>2861</v>
      </c>
      <c r="L21" s="423" t="s">
        <v>2860</v>
      </c>
      <c r="M21" s="423" t="s">
        <v>2861</v>
      </c>
    </row>
    <row r="22" spans="1:14">
      <c r="A22" s="92" t="s">
        <v>50</v>
      </c>
      <c r="B22" s="485">
        <v>33083500000</v>
      </c>
      <c r="C22" s="423">
        <v>2679000000</v>
      </c>
      <c r="D22" s="423">
        <v>2025800000</v>
      </c>
      <c r="E22" s="460">
        <v>3319200000</v>
      </c>
      <c r="F22" s="423">
        <v>709200000</v>
      </c>
      <c r="G22" s="423">
        <v>580700000</v>
      </c>
      <c r="H22" s="423">
        <v>692800000</v>
      </c>
      <c r="I22" s="423">
        <v>573500000</v>
      </c>
      <c r="J22" s="445">
        <v>3331700000</v>
      </c>
      <c r="K22" s="423">
        <v>2163500000</v>
      </c>
      <c r="L22" s="423">
        <v>834100000</v>
      </c>
      <c r="M22" s="423">
        <v>1313200000</v>
      </c>
    </row>
    <row r="23" spans="1:14">
      <c r="A23" s="92" t="s">
        <v>51</v>
      </c>
      <c r="B23" s="485">
        <v>60942178000</v>
      </c>
      <c r="C23" s="485">
        <v>2035174000</v>
      </c>
      <c r="D23" s="423">
        <v>2982923000</v>
      </c>
      <c r="E23" s="460">
        <v>3588000000</v>
      </c>
      <c r="F23" s="485">
        <v>98595000</v>
      </c>
      <c r="G23" s="423">
        <v>416316000</v>
      </c>
      <c r="H23" s="423">
        <v>130399000</v>
      </c>
      <c r="I23" s="423">
        <v>0</v>
      </c>
      <c r="J23" s="445">
        <v>6219000</v>
      </c>
      <c r="K23" s="423">
        <v>2040888000</v>
      </c>
      <c r="L23" s="423">
        <v>674358000</v>
      </c>
      <c r="M23" s="423">
        <v>1162916000</v>
      </c>
    </row>
    <row r="24" spans="1:14">
      <c r="A24" s="92" t="s">
        <v>52</v>
      </c>
      <c r="B24" s="491">
        <v>72081901000</v>
      </c>
      <c r="C24" s="491">
        <v>3056837000</v>
      </c>
      <c r="D24" s="423">
        <v>6373855000</v>
      </c>
      <c r="E24" s="460">
        <v>7406000000</v>
      </c>
      <c r="F24" s="491">
        <v>98595000</v>
      </c>
      <c r="G24" s="423">
        <v>416316000</v>
      </c>
      <c r="H24" s="423">
        <v>130399000</v>
      </c>
      <c r="I24" s="423">
        <v>0</v>
      </c>
      <c r="J24" s="445">
        <v>32619000</v>
      </c>
      <c r="K24" s="423">
        <v>3150648000</v>
      </c>
      <c r="L24" s="423">
        <v>1006344000</v>
      </c>
      <c r="M24" s="423">
        <v>1162916000</v>
      </c>
    </row>
    <row r="25" spans="1:14">
      <c r="A25" s="571" t="s">
        <v>53</v>
      </c>
      <c r="B25" s="2">
        <v>1.6060000000000001</v>
      </c>
      <c r="C25" s="2">
        <v>6.7500000000000004E-2</v>
      </c>
      <c r="D25" s="2">
        <v>0.61960000000000004</v>
      </c>
      <c r="E25" s="125">
        <v>0.18729999999999999</v>
      </c>
      <c r="F25" s="2">
        <v>0.48409999999999997</v>
      </c>
      <c r="G25" s="10"/>
      <c r="H25" s="2">
        <v>0.29370000000000002</v>
      </c>
      <c r="I25" s="2">
        <v>0.17599999999999999</v>
      </c>
      <c r="J25" s="10">
        <v>0.15720000000000001</v>
      </c>
      <c r="K25" s="2">
        <v>0.32950000000000002</v>
      </c>
      <c r="L25" s="2">
        <v>0.161</v>
      </c>
      <c r="M25" s="2">
        <v>0.4763</v>
      </c>
      <c r="N25" s="439"/>
    </row>
    <row r="26" spans="1:14">
      <c r="A26" s="571" t="s">
        <v>54</v>
      </c>
      <c r="B26" s="2">
        <v>1.4056999999999999</v>
      </c>
      <c r="C26" s="2">
        <v>13.9253</v>
      </c>
      <c r="D26" s="2">
        <v>9.1781000000000006</v>
      </c>
      <c r="E26" s="125">
        <v>12.6159</v>
      </c>
      <c r="F26" s="2">
        <v>7.7375999999999996</v>
      </c>
      <c r="G26" s="10"/>
      <c r="H26" s="2">
        <v>4.4584000000000001</v>
      </c>
      <c r="I26" s="2">
        <v>9.3024000000000004</v>
      </c>
      <c r="J26" s="10">
        <v>8.3622999999999994</v>
      </c>
      <c r="K26" s="2">
        <v>6.1071999999999997</v>
      </c>
      <c r="L26" s="2">
        <v>7.9252000000000002</v>
      </c>
      <c r="M26" s="2">
        <v>3.6604999999999999</v>
      </c>
      <c r="N26" s="439"/>
    </row>
    <row r="27" spans="1:14" ht="22.5" customHeight="1">
      <c r="A27" s="572" t="s">
        <v>55</v>
      </c>
      <c r="B27" s="2" t="s">
        <v>188</v>
      </c>
      <c r="C27" s="2" t="s">
        <v>59</v>
      </c>
      <c r="D27" s="84" t="s">
        <v>805</v>
      </c>
      <c r="E27" s="125" t="s">
        <v>2925</v>
      </c>
      <c r="F27" s="84" t="s">
        <v>2926</v>
      </c>
      <c r="G27" s="10"/>
      <c r="H27" s="2" t="s">
        <v>2927</v>
      </c>
      <c r="I27" s="2" t="s">
        <v>2928</v>
      </c>
      <c r="J27" s="14" t="s">
        <v>2929</v>
      </c>
      <c r="K27" s="2" t="s">
        <v>2930</v>
      </c>
      <c r="L27" s="2" t="s">
        <v>2931</v>
      </c>
      <c r="M27" s="2" t="s">
        <v>2932</v>
      </c>
    </row>
    <row r="28" spans="1:14" ht="22.5" customHeight="1">
      <c r="A28" s="92" t="s">
        <v>66</v>
      </c>
      <c r="B28" s="3" t="s">
        <v>2780</v>
      </c>
      <c r="C28" s="427"/>
      <c r="D28" s="416" t="s">
        <v>2933</v>
      </c>
      <c r="E28" s="416" t="s">
        <v>2934</v>
      </c>
      <c r="F28" s="427"/>
      <c r="G28" s="500" t="s">
        <v>2935</v>
      </c>
      <c r="H28" s="15"/>
      <c r="I28" s="15"/>
      <c r="J28" s="15"/>
      <c r="K28" s="484"/>
      <c r="L28" s="484"/>
      <c r="M28" s="484"/>
    </row>
    <row r="29" spans="1:14">
      <c r="A29" s="92" t="s">
        <v>75</v>
      </c>
      <c r="B29" s="15"/>
      <c r="C29" s="427"/>
      <c r="D29" s="427"/>
      <c r="E29" s="484"/>
      <c r="F29" s="427"/>
      <c r="G29" s="484"/>
      <c r="H29" s="15"/>
      <c r="I29" s="484"/>
      <c r="J29" s="15"/>
      <c r="K29" s="484"/>
      <c r="L29" s="484"/>
      <c r="M29" s="484"/>
    </row>
    <row r="30" spans="1:14">
      <c r="A30" s="92" t="s">
        <v>76</v>
      </c>
      <c r="B30" s="15"/>
      <c r="C30" s="427"/>
      <c r="D30" s="427"/>
      <c r="E30" s="484"/>
      <c r="F30" s="427"/>
      <c r="G30" s="484"/>
      <c r="H30" s="15"/>
      <c r="I30" s="484"/>
      <c r="J30" s="15"/>
      <c r="K30" s="484"/>
      <c r="L30" s="484"/>
      <c r="M30" s="484"/>
    </row>
    <row r="31" spans="1:14">
      <c r="A31" s="88" t="s">
        <v>77</v>
      </c>
      <c r="B31" s="15"/>
      <c r="C31" s="427"/>
      <c r="D31" s="427"/>
      <c r="E31" s="484"/>
      <c r="F31" s="427"/>
      <c r="G31" s="484"/>
      <c r="H31" s="15"/>
      <c r="I31" s="484"/>
      <c r="J31" s="15"/>
      <c r="K31" s="484"/>
      <c r="L31" s="484"/>
      <c r="M31" s="484"/>
    </row>
    <row r="32" spans="1:14">
      <c r="A32" s="88" t="s">
        <v>78</v>
      </c>
      <c r="B32" s="15"/>
      <c r="C32" s="427"/>
      <c r="D32" s="427"/>
      <c r="E32" s="484"/>
      <c r="F32" s="427"/>
      <c r="G32" s="484"/>
      <c r="H32" s="15"/>
      <c r="I32" s="484"/>
      <c r="J32" s="15"/>
      <c r="K32" s="484"/>
      <c r="L32" s="484"/>
      <c r="M32" s="484"/>
    </row>
    <row r="33" spans="1:14">
      <c r="A33" s="92" t="s">
        <v>753</v>
      </c>
      <c r="B33" s="1" t="s">
        <v>2634</v>
      </c>
      <c r="C33" s="9"/>
      <c r="D33" s="441"/>
      <c r="E33" s="460" t="s">
        <v>1234</v>
      </c>
      <c r="F33" s="1" t="s">
        <v>266</v>
      </c>
      <c r="G33" s="423" t="s">
        <v>149</v>
      </c>
      <c r="H33" s="1" t="s">
        <v>83</v>
      </c>
      <c r="I33" s="1" t="s">
        <v>83</v>
      </c>
      <c r="J33" s="9" t="s">
        <v>1792</v>
      </c>
      <c r="K33" s="423" t="s">
        <v>876</v>
      </c>
      <c r="L33" s="423" t="s">
        <v>876</v>
      </c>
      <c r="M33" s="441"/>
    </row>
    <row r="34" spans="1:14" ht="26.1" customHeight="1">
      <c r="A34" s="12" t="s">
        <v>1</v>
      </c>
      <c r="B34" s="11" t="s">
        <v>2936</v>
      </c>
      <c r="C34" s="11" t="s">
        <v>2937</v>
      </c>
      <c r="D34" s="31" t="s">
        <v>2938</v>
      </c>
      <c r="E34" s="31" t="s">
        <v>2939</v>
      </c>
      <c r="F34" s="31" t="s">
        <v>2940</v>
      </c>
      <c r="G34" s="31" t="s">
        <v>2941</v>
      </c>
      <c r="H34" s="11" t="s">
        <v>2942</v>
      </c>
      <c r="I34" s="31" t="s">
        <v>2943</v>
      </c>
      <c r="J34" s="145"/>
      <c r="K34" s="145"/>
      <c r="L34" s="145"/>
      <c r="M34" s="145"/>
    </row>
    <row r="35" spans="1:14">
      <c r="A35" s="92" t="s">
        <v>14</v>
      </c>
      <c r="B35" s="1" t="s">
        <v>2944</v>
      </c>
      <c r="C35" s="117" t="s">
        <v>2945</v>
      </c>
      <c r="D35" s="9" t="s">
        <v>2946</v>
      </c>
      <c r="E35" s="9" t="s">
        <v>2656</v>
      </c>
      <c r="F35" s="117" t="s">
        <v>2947</v>
      </c>
      <c r="G35" s="9" t="s">
        <v>2948</v>
      </c>
      <c r="H35" s="578" t="s">
        <v>2949</v>
      </c>
      <c r="I35" s="202" t="s">
        <v>2950</v>
      </c>
      <c r="J35" s="9"/>
      <c r="K35" s="9"/>
      <c r="L35" s="9"/>
      <c r="M35" s="9"/>
    </row>
    <row r="36" spans="1:14">
      <c r="A36" s="92" t="s">
        <v>27</v>
      </c>
      <c r="B36" s="1" t="s">
        <v>2951</v>
      </c>
      <c r="C36" s="117" t="s">
        <v>2952</v>
      </c>
      <c r="D36" s="9" t="s">
        <v>2953</v>
      </c>
      <c r="E36" s="9" t="s">
        <v>2954</v>
      </c>
      <c r="F36" s="117" t="s">
        <v>2955</v>
      </c>
      <c r="G36" s="9" t="s">
        <v>2956</v>
      </c>
      <c r="H36" s="198" t="s">
        <v>2957</v>
      </c>
      <c r="I36" s="203" t="s">
        <v>2958</v>
      </c>
      <c r="J36" s="9"/>
      <c r="K36" s="9"/>
      <c r="L36" s="9"/>
      <c r="M36" s="9"/>
    </row>
    <row r="37" spans="1:14">
      <c r="A37" s="92" t="s">
        <v>40</v>
      </c>
      <c r="B37" s="1" t="s">
        <v>2863</v>
      </c>
      <c r="C37" s="117" t="s">
        <v>2864</v>
      </c>
      <c r="D37" s="9" t="s">
        <v>2862</v>
      </c>
      <c r="E37" s="9" t="s">
        <v>2862</v>
      </c>
      <c r="F37" s="117" t="s">
        <v>2922</v>
      </c>
      <c r="G37" s="9" t="s">
        <v>2959</v>
      </c>
      <c r="H37" s="578" t="s">
        <v>2860</v>
      </c>
      <c r="I37" s="202" t="s">
        <v>2860</v>
      </c>
      <c r="J37" s="9"/>
      <c r="K37" s="9"/>
      <c r="L37" s="9"/>
      <c r="M37" s="9"/>
    </row>
    <row r="38" spans="1:14">
      <c r="A38" s="92" t="s">
        <v>50</v>
      </c>
      <c r="B38" s="485">
        <v>2801200000</v>
      </c>
      <c r="C38" s="495">
        <v>757500000</v>
      </c>
      <c r="D38" s="445">
        <v>772200000</v>
      </c>
      <c r="E38" s="445">
        <v>499000000</v>
      </c>
      <c r="F38" s="495">
        <v>5435400000</v>
      </c>
      <c r="G38" s="445">
        <v>502900000</v>
      </c>
      <c r="H38" s="408">
        <v>7325300000</v>
      </c>
      <c r="I38" s="579">
        <v>431300000</v>
      </c>
      <c r="J38" s="445"/>
      <c r="K38" s="445"/>
      <c r="L38" s="445"/>
      <c r="M38" s="445"/>
    </row>
    <row r="39" spans="1:14">
      <c r="A39" s="92" t="s">
        <v>51</v>
      </c>
      <c r="B39" s="485">
        <v>3044400000</v>
      </c>
      <c r="C39" s="495">
        <v>156000000</v>
      </c>
      <c r="D39" s="445">
        <v>474005000</v>
      </c>
      <c r="E39" s="445">
        <v>0</v>
      </c>
      <c r="F39" s="495">
        <v>7903966000</v>
      </c>
      <c r="G39" s="445">
        <v>0</v>
      </c>
      <c r="H39" s="580">
        <v>9888171000</v>
      </c>
      <c r="I39" s="579">
        <v>0</v>
      </c>
      <c r="J39" s="445"/>
      <c r="K39" s="445"/>
      <c r="L39" s="445"/>
      <c r="M39" s="445"/>
    </row>
    <row r="40" spans="1:14">
      <c r="A40" s="92" t="s">
        <v>52</v>
      </c>
      <c r="B40" s="485">
        <v>3044400000</v>
      </c>
      <c r="C40" s="495">
        <v>156000000</v>
      </c>
      <c r="D40" s="487">
        <v>474005000</v>
      </c>
      <c r="E40" s="487">
        <v>0</v>
      </c>
      <c r="F40" s="496">
        <v>11274276000</v>
      </c>
      <c r="G40" s="487">
        <v>0</v>
      </c>
      <c r="H40" s="580">
        <v>14186630000</v>
      </c>
      <c r="I40" s="581">
        <v>0</v>
      </c>
      <c r="J40" s="487"/>
      <c r="K40" s="487"/>
      <c r="L40" s="487"/>
      <c r="M40" s="487"/>
    </row>
    <row r="41" spans="1:14">
      <c r="A41" s="571" t="s">
        <v>53</v>
      </c>
      <c r="B41" s="2">
        <v>0.44</v>
      </c>
      <c r="C41" s="125">
        <v>0.3448</v>
      </c>
      <c r="D41" s="10">
        <v>0.2261</v>
      </c>
      <c r="E41" s="10">
        <v>3.1399999999999997E-2</v>
      </c>
      <c r="F41" s="125">
        <v>0.54190000000000005</v>
      </c>
      <c r="G41" s="10">
        <v>0.43240000000000001</v>
      </c>
      <c r="H41" s="199">
        <v>0.99519999999999997</v>
      </c>
      <c r="I41" s="199">
        <v>16.212900000000001</v>
      </c>
      <c r="J41" s="10"/>
      <c r="K41" s="10"/>
      <c r="L41" s="10"/>
      <c r="M41" s="10"/>
      <c r="N41" s="439"/>
    </row>
    <row r="42" spans="1:14">
      <c r="A42" s="571" t="s">
        <v>54</v>
      </c>
      <c r="B42" s="2">
        <v>2.6421000000000001</v>
      </c>
      <c r="C42" s="125">
        <v>3.9531999999999998</v>
      </c>
      <c r="D42" s="10">
        <v>11.4619</v>
      </c>
      <c r="E42" s="10">
        <v>31.767199999999999</v>
      </c>
      <c r="F42" s="125">
        <v>3.7879</v>
      </c>
      <c r="G42" s="10">
        <v>4.5396000000000001</v>
      </c>
      <c r="H42" s="200">
        <v>3.1505999999999998</v>
      </c>
      <c r="I42" s="200">
        <v>2.4289999999999998</v>
      </c>
      <c r="J42" s="10"/>
      <c r="K42" s="10"/>
      <c r="L42" s="10"/>
      <c r="M42" s="10"/>
      <c r="N42" s="439"/>
    </row>
    <row r="43" spans="1:14" ht="22.5" customHeight="1">
      <c r="A43" s="572" t="s">
        <v>55</v>
      </c>
      <c r="B43" s="84" t="s">
        <v>2960</v>
      </c>
      <c r="C43" s="122" t="s">
        <v>2961</v>
      </c>
      <c r="D43" s="14" t="s">
        <v>2962</v>
      </c>
      <c r="E43" s="14" t="s">
        <v>2963</v>
      </c>
      <c r="F43" s="122" t="s">
        <v>2964</v>
      </c>
      <c r="G43" s="14" t="s">
        <v>2965</v>
      </c>
      <c r="H43" s="201"/>
      <c r="I43" s="208"/>
      <c r="J43" s="14"/>
      <c r="K43" s="14"/>
      <c r="L43" s="14"/>
      <c r="M43" s="14"/>
    </row>
    <row r="44" spans="1:14" ht="22.5" customHeight="1">
      <c r="A44" s="92" t="s">
        <v>66</v>
      </c>
      <c r="B44" s="15"/>
      <c r="C44" s="416" t="s">
        <v>1723</v>
      </c>
      <c r="D44" s="15"/>
      <c r="E44" s="15"/>
      <c r="F44" s="416" t="s">
        <v>2966</v>
      </c>
      <c r="G44" s="15"/>
      <c r="H44" s="416" t="s">
        <v>1322</v>
      </c>
      <c r="I44" s="416" t="s">
        <v>1207</v>
      </c>
      <c r="J44" s="15"/>
      <c r="K44" s="15"/>
      <c r="L44" s="15"/>
      <c r="M44" s="15"/>
    </row>
    <row r="45" spans="1:14">
      <c r="A45" s="92" t="s">
        <v>75</v>
      </c>
      <c r="B45" s="15"/>
      <c r="C45" s="15"/>
      <c r="D45" s="15"/>
      <c r="E45" s="15"/>
      <c r="F45" s="15"/>
      <c r="G45" s="15"/>
      <c r="H45" s="582"/>
      <c r="I45" s="205"/>
      <c r="J45" s="15"/>
      <c r="K45" s="15"/>
      <c r="L45" s="15"/>
      <c r="M45" s="15"/>
    </row>
    <row r="46" spans="1:14">
      <c r="A46" s="92" t="s">
        <v>76</v>
      </c>
      <c r="B46" s="15"/>
      <c r="C46" s="15"/>
      <c r="D46" s="15"/>
      <c r="E46" s="15"/>
      <c r="F46" s="15"/>
      <c r="G46" s="15"/>
      <c r="H46" s="582"/>
      <c r="I46" s="205"/>
      <c r="J46" s="15"/>
      <c r="K46" s="15"/>
      <c r="L46" s="15"/>
      <c r="M46" s="15"/>
    </row>
    <row r="47" spans="1:14">
      <c r="A47" s="88" t="s">
        <v>77</v>
      </c>
      <c r="B47" s="15"/>
      <c r="C47" s="15"/>
      <c r="D47" s="15"/>
      <c r="E47" s="15"/>
      <c r="F47" s="15"/>
      <c r="G47" s="15"/>
      <c r="H47" s="582"/>
      <c r="I47" s="205"/>
      <c r="J47" s="15"/>
      <c r="K47" s="15"/>
      <c r="L47" s="15"/>
      <c r="M47" s="15"/>
    </row>
    <row r="48" spans="1:14">
      <c r="A48" s="88" t="s">
        <v>78</v>
      </c>
      <c r="B48" s="15"/>
      <c r="C48" s="15"/>
      <c r="D48" s="15"/>
      <c r="E48" s="15"/>
      <c r="F48" s="15"/>
      <c r="G48" s="15"/>
      <c r="H48" s="582"/>
      <c r="I48" s="205"/>
      <c r="J48" s="15"/>
      <c r="K48" s="15"/>
      <c r="L48" s="15"/>
      <c r="M48" s="15"/>
    </row>
    <row r="49" spans="1:13" ht="22.5" customHeight="1">
      <c r="A49" s="92" t="s">
        <v>753</v>
      </c>
      <c r="B49" s="91" t="s">
        <v>2967</v>
      </c>
      <c r="C49" s="117" t="s">
        <v>1234</v>
      </c>
      <c r="D49" s="9" t="s">
        <v>1792</v>
      </c>
      <c r="E49" s="9" t="s">
        <v>1792</v>
      </c>
      <c r="F49" s="117" t="s">
        <v>83</v>
      </c>
      <c r="G49" s="9" t="s">
        <v>558</v>
      </c>
      <c r="H49" s="578" t="s">
        <v>685</v>
      </c>
      <c r="I49" s="202" t="s">
        <v>2968</v>
      </c>
      <c r="J49" s="9"/>
      <c r="K49" s="9"/>
      <c r="L49" s="9"/>
      <c r="M49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7"/>
  <sheetViews>
    <sheetView zoomScale="115" zoomScaleNormal="115" workbookViewId="0">
      <pane ySplit="1" topLeftCell="A2" activePane="bottomLeft" state="frozen"/>
      <selection pane="bottomLeft" activeCell="C2" sqref="C2"/>
    </sheetView>
  </sheetViews>
  <sheetFormatPr defaultRowHeight="13.5"/>
  <cols>
    <col min="1" max="1" width="10" style="19" bestFit="1" customWidth="1"/>
    <col min="2" max="13" width="15.77734375" style="19" customWidth="1"/>
    <col min="14" max="39" width="8.88671875" style="19" customWidth="1"/>
    <col min="40" max="16384" width="8.88671875" style="19"/>
  </cols>
  <sheetData>
    <row r="1" spans="1:14" ht="25.5" customHeight="1">
      <c r="A1" s="603" t="s">
        <v>2969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1" customFormat="1" ht="26.1" customHeight="1">
      <c r="A2" s="11" t="s">
        <v>1</v>
      </c>
      <c r="B2" s="11" t="s">
        <v>2970</v>
      </c>
      <c r="C2" s="11" t="s">
        <v>2971</v>
      </c>
      <c r="D2" s="11" t="s">
        <v>2972</v>
      </c>
      <c r="E2" s="11" t="s">
        <v>2973</v>
      </c>
      <c r="F2" s="30" t="s">
        <v>2974</v>
      </c>
      <c r="G2" s="12" t="s">
        <v>2975</v>
      </c>
      <c r="H2" s="12" t="s">
        <v>2976</v>
      </c>
      <c r="I2" s="11" t="s">
        <v>2977</v>
      </c>
      <c r="J2" s="128"/>
      <c r="K2" s="128"/>
      <c r="L2" s="140"/>
      <c r="M2" s="128"/>
    </row>
    <row r="3" spans="1:14" s="26" customFormat="1">
      <c r="A3" s="92" t="s">
        <v>14</v>
      </c>
      <c r="B3" s="392" t="s">
        <v>2978</v>
      </c>
      <c r="C3" s="173" t="s">
        <v>2979</v>
      </c>
      <c r="D3" s="1" t="s">
        <v>2980</v>
      </c>
      <c r="E3" s="1" t="s">
        <v>2981</v>
      </c>
      <c r="F3" s="9" t="s">
        <v>2982</v>
      </c>
      <c r="G3" s="9" t="s">
        <v>2983</v>
      </c>
      <c r="H3" s="9" t="s">
        <v>2984</v>
      </c>
      <c r="I3" s="9" t="s">
        <v>2985</v>
      </c>
      <c r="J3" s="9"/>
      <c r="K3" s="9"/>
      <c r="L3" s="9"/>
      <c r="M3" s="9"/>
    </row>
    <row r="4" spans="1:14" s="20" customFormat="1" ht="11.25" customHeight="1">
      <c r="A4" s="92" t="s">
        <v>27</v>
      </c>
      <c r="B4" s="397" t="s">
        <v>2986</v>
      </c>
      <c r="C4" s="181" t="s">
        <v>2987</v>
      </c>
      <c r="D4" s="1" t="s">
        <v>2988</v>
      </c>
      <c r="E4" s="1" t="s">
        <v>2989</v>
      </c>
      <c r="F4" s="9" t="s">
        <v>2990</v>
      </c>
      <c r="G4" s="9" t="s">
        <v>2991</v>
      </c>
      <c r="H4" s="9" t="s">
        <v>2992</v>
      </c>
      <c r="I4" s="9" t="s">
        <v>2993</v>
      </c>
      <c r="J4" s="9"/>
      <c r="K4" s="9"/>
      <c r="L4" s="70"/>
      <c r="M4" s="9"/>
    </row>
    <row r="5" spans="1:14" s="20" customFormat="1" ht="11.25" customHeight="1">
      <c r="A5" s="92" t="s">
        <v>40</v>
      </c>
      <c r="B5" s="392" t="s">
        <v>2994</v>
      </c>
      <c r="C5" s="173" t="s">
        <v>2995</v>
      </c>
      <c r="D5" s="1" t="s">
        <v>2996</v>
      </c>
      <c r="E5" s="1" t="s">
        <v>2994</v>
      </c>
      <c r="F5" s="9" t="s">
        <v>2995</v>
      </c>
      <c r="G5" s="9" t="s">
        <v>2995</v>
      </c>
      <c r="H5" s="9" t="s">
        <v>2995</v>
      </c>
      <c r="I5" s="9" t="s">
        <v>2997</v>
      </c>
      <c r="J5" s="9"/>
      <c r="K5" s="441"/>
      <c r="L5" s="441"/>
      <c r="M5" s="9"/>
    </row>
    <row r="6" spans="1:14" s="20" customFormat="1" ht="11.25" customHeight="1">
      <c r="A6" s="92" t="s">
        <v>50</v>
      </c>
      <c r="B6" s="511">
        <v>2237500000</v>
      </c>
      <c r="C6" s="504">
        <v>1141700000</v>
      </c>
      <c r="D6" s="460">
        <v>2577900000</v>
      </c>
      <c r="E6" s="543">
        <v>418200000</v>
      </c>
      <c r="F6" s="441">
        <v>2663300000</v>
      </c>
      <c r="G6" s="460">
        <v>707600000</v>
      </c>
      <c r="H6" s="441">
        <v>3383000000</v>
      </c>
      <c r="I6" s="445">
        <v>2236700000</v>
      </c>
      <c r="J6" s="441"/>
      <c r="K6" s="441"/>
      <c r="L6" s="441"/>
      <c r="M6" s="441"/>
    </row>
    <row r="7" spans="1:14" s="20" customFormat="1" ht="11.25" customHeight="1">
      <c r="A7" s="92" t="s">
        <v>51</v>
      </c>
      <c r="B7" s="511">
        <v>2306905000</v>
      </c>
      <c r="C7" s="504">
        <v>540650000</v>
      </c>
      <c r="D7" s="423">
        <v>570029000</v>
      </c>
      <c r="E7" s="543">
        <v>218806000</v>
      </c>
      <c r="F7" s="441">
        <v>3561249000</v>
      </c>
      <c r="G7" s="441">
        <v>95144000</v>
      </c>
      <c r="H7" s="441">
        <v>1910439000</v>
      </c>
      <c r="I7" s="445">
        <v>2193573000</v>
      </c>
      <c r="J7" s="441"/>
      <c r="K7" s="441"/>
      <c r="L7" s="441"/>
      <c r="M7" s="441"/>
    </row>
    <row r="8" spans="1:14" s="22" customFormat="1">
      <c r="A8" s="92" t="s">
        <v>52</v>
      </c>
      <c r="B8" s="511">
        <v>3843363000</v>
      </c>
      <c r="C8" s="504">
        <v>1046650000</v>
      </c>
      <c r="D8" s="423">
        <v>570029000</v>
      </c>
      <c r="E8" s="543">
        <v>1362958000</v>
      </c>
      <c r="F8" s="441">
        <v>3561249000</v>
      </c>
      <c r="G8" s="441">
        <v>190640000</v>
      </c>
      <c r="H8" s="441">
        <v>1910439000</v>
      </c>
      <c r="I8" s="445">
        <v>2193573000</v>
      </c>
      <c r="J8" s="441"/>
      <c r="K8" s="441"/>
      <c r="L8" s="441"/>
      <c r="M8" s="441"/>
    </row>
    <row r="9" spans="1:14" s="541" customFormat="1">
      <c r="A9" s="571" t="s">
        <v>53</v>
      </c>
      <c r="B9" s="394">
        <v>0.5212</v>
      </c>
      <c r="C9" s="174">
        <v>0.3044</v>
      </c>
      <c r="D9" s="83">
        <v>0.97170000000000001</v>
      </c>
      <c r="E9" s="10"/>
      <c r="F9" s="64">
        <v>1.6051</v>
      </c>
      <c r="G9" s="10">
        <v>0.49780000000000002</v>
      </c>
      <c r="H9" s="64">
        <v>0.6956</v>
      </c>
      <c r="I9" s="64">
        <v>1.2393000000000001</v>
      </c>
      <c r="J9" s="10"/>
      <c r="K9" s="10"/>
      <c r="L9" s="10"/>
      <c r="M9" s="10"/>
      <c r="N9" s="439"/>
    </row>
    <row r="10" spans="1:14" s="541" customFormat="1">
      <c r="A10" s="571" t="s">
        <v>54</v>
      </c>
      <c r="B10" s="394">
        <v>5.2257999999999996</v>
      </c>
      <c r="C10" s="174">
        <v>2.5419</v>
      </c>
      <c r="D10" s="2">
        <v>4.5270000000000001</v>
      </c>
      <c r="E10" s="10"/>
      <c r="F10" s="64">
        <v>0.78910000000000002</v>
      </c>
      <c r="G10" s="10">
        <v>2.9089999999999998</v>
      </c>
      <c r="H10" s="64">
        <v>1.8279000000000001</v>
      </c>
      <c r="I10" s="10">
        <v>11.5657</v>
      </c>
      <c r="J10" s="10"/>
      <c r="K10" s="10"/>
      <c r="L10" s="10"/>
      <c r="M10" s="10"/>
      <c r="N10" s="439"/>
    </row>
    <row r="11" spans="1:14" s="541" customFormat="1" ht="22.5" customHeight="1">
      <c r="A11" s="572" t="s">
        <v>2998</v>
      </c>
      <c r="B11" s="398" t="s">
        <v>2999</v>
      </c>
      <c r="C11" s="179" t="s">
        <v>3000</v>
      </c>
      <c r="D11" s="84" t="s">
        <v>3001</v>
      </c>
      <c r="E11" s="14"/>
      <c r="F11" s="14" t="s">
        <v>3002</v>
      </c>
      <c r="G11" s="14" t="s">
        <v>3003</v>
      </c>
      <c r="H11" s="14" t="s">
        <v>3004</v>
      </c>
      <c r="I11" s="14" t="s">
        <v>2928</v>
      </c>
      <c r="J11" s="14"/>
      <c r="K11" s="14"/>
      <c r="L11" s="14"/>
      <c r="M11" s="14"/>
    </row>
    <row r="12" spans="1:14" s="26" customFormat="1" ht="22.5" customHeight="1">
      <c r="A12" s="92" t="s">
        <v>66</v>
      </c>
      <c r="B12" s="190" t="s">
        <v>3005</v>
      </c>
      <c r="C12" s="193" t="s">
        <v>3006</v>
      </c>
      <c r="D12" s="15"/>
      <c r="E12" s="190" t="s">
        <v>3007</v>
      </c>
      <c r="F12" s="15"/>
      <c r="G12" s="15"/>
      <c r="H12" s="15"/>
      <c r="I12" s="484"/>
      <c r="J12" s="15"/>
      <c r="K12" s="484"/>
      <c r="L12" s="484"/>
      <c r="M12" s="15"/>
    </row>
    <row r="13" spans="1:14" s="26" customFormat="1">
      <c r="A13" s="92" t="s">
        <v>75</v>
      </c>
      <c r="B13" s="392"/>
      <c r="C13" s="173"/>
      <c r="D13" s="15"/>
      <c r="E13" s="71"/>
      <c r="F13" s="15"/>
      <c r="G13" s="15"/>
      <c r="H13" s="15"/>
      <c r="I13" s="484"/>
      <c r="J13" s="15"/>
      <c r="K13" s="484"/>
      <c r="L13" s="484"/>
      <c r="M13" s="15"/>
    </row>
    <row r="14" spans="1:14" s="26" customFormat="1">
      <c r="A14" s="92" t="s">
        <v>76</v>
      </c>
      <c r="B14" s="392"/>
      <c r="C14" s="173"/>
      <c r="D14" s="15"/>
      <c r="E14" s="71"/>
      <c r="F14" s="15"/>
      <c r="G14" s="15"/>
      <c r="H14" s="15"/>
      <c r="I14" s="484"/>
      <c r="J14" s="15"/>
      <c r="K14" s="484"/>
      <c r="L14" s="484"/>
      <c r="M14" s="15"/>
    </row>
    <row r="15" spans="1:14" s="26" customFormat="1">
      <c r="A15" s="88" t="s">
        <v>77</v>
      </c>
      <c r="B15" s="392"/>
      <c r="C15" s="173"/>
      <c r="D15" s="15"/>
      <c r="E15" s="71"/>
      <c r="F15" s="15"/>
      <c r="G15" s="15"/>
      <c r="H15" s="15"/>
      <c r="I15" s="484"/>
      <c r="J15" s="15"/>
      <c r="K15" s="484"/>
      <c r="L15" s="484"/>
      <c r="M15" s="15"/>
    </row>
    <row r="16" spans="1:14" s="26" customFormat="1">
      <c r="A16" s="88" t="s">
        <v>78</v>
      </c>
      <c r="B16" s="399" t="s">
        <v>328</v>
      </c>
      <c r="C16" s="182" t="s">
        <v>79</v>
      </c>
      <c r="D16" s="15"/>
      <c r="E16" s="71"/>
      <c r="F16" s="15"/>
      <c r="G16" s="15"/>
      <c r="H16" s="15"/>
      <c r="I16" s="484"/>
      <c r="J16" s="15"/>
      <c r="K16" s="484"/>
      <c r="L16" s="484"/>
      <c r="M16" s="15"/>
    </row>
    <row r="17" spans="1:13" s="26" customFormat="1">
      <c r="A17" s="92" t="s">
        <v>753</v>
      </c>
      <c r="B17" s="400" t="s">
        <v>3008</v>
      </c>
      <c r="C17" s="176"/>
      <c r="D17" s="423" t="s">
        <v>1726</v>
      </c>
      <c r="E17" s="9"/>
      <c r="F17" s="441" t="s">
        <v>623</v>
      </c>
      <c r="G17" s="441" t="s">
        <v>1726</v>
      </c>
      <c r="H17" s="441" t="s">
        <v>623</v>
      </c>
      <c r="I17" s="441" t="s">
        <v>623</v>
      </c>
      <c r="J17" s="441"/>
      <c r="K17" s="9"/>
      <c r="L17" s="9"/>
      <c r="M17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33"/>
  <sheetViews>
    <sheetView zoomScaleNormal="100" workbookViewId="0">
      <pane ySplit="1" topLeftCell="A2" activePane="bottomLeft" state="frozen"/>
      <selection pane="bottomLeft" activeCell="H15" sqref="H15"/>
    </sheetView>
  </sheetViews>
  <sheetFormatPr defaultRowHeight="13.5"/>
  <cols>
    <col min="1" max="1" width="10" style="19" bestFit="1" customWidth="1"/>
    <col min="2" max="13" width="15.77734375" style="19" customWidth="1"/>
    <col min="14" max="39" width="8.88671875" style="19" customWidth="1"/>
    <col min="40" max="16384" width="8.88671875" style="19"/>
  </cols>
  <sheetData>
    <row r="1" spans="1:14" ht="25.5" customHeight="1">
      <c r="A1" s="599" t="s">
        <v>3009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1" customFormat="1" ht="26.1" customHeight="1">
      <c r="A2" s="11" t="s">
        <v>1</v>
      </c>
      <c r="B2" s="12" t="s">
        <v>3010</v>
      </c>
      <c r="C2" s="12" t="s">
        <v>3011</v>
      </c>
      <c r="D2" s="12" t="s">
        <v>3012</v>
      </c>
      <c r="E2" s="12" t="s">
        <v>3013</v>
      </c>
      <c r="F2" s="12" t="s">
        <v>3014</v>
      </c>
      <c r="G2" s="11" t="s">
        <v>3015</v>
      </c>
      <c r="H2" s="11" t="s">
        <v>3016</v>
      </c>
      <c r="I2" s="11" t="s">
        <v>3017</v>
      </c>
      <c r="J2" s="11" t="s">
        <v>3018</v>
      </c>
      <c r="K2" s="11" t="s">
        <v>3019</v>
      </c>
      <c r="L2" s="12" t="s">
        <v>3020</v>
      </c>
      <c r="M2" s="11" t="s">
        <v>3021</v>
      </c>
    </row>
    <row r="3" spans="1:14" s="26" customFormat="1">
      <c r="A3" s="92" t="s">
        <v>14</v>
      </c>
      <c r="B3" s="1" t="s">
        <v>3022</v>
      </c>
      <c r="C3" s="1" t="s">
        <v>3023</v>
      </c>
      <c r="D3" s="9" t="s">
        <v>3024</v>
      </c>
      <c r="E3" s="9" t="s">
        <v>3025</v>
      </c>
      <c r="F3" s="1" t="s">
        <v>3026</v>
      </c>
      <c r="G3" s="1" t="s">
        <v>3027</v>
      </c>
      <c r="H3" s="9" t="s">
        <v>3028</v>
      </c>
      <c r="I3" s="1" t="s">
        <v>3029</v>
      </c>
      <c r="J3" s="1" t="s">
        <v>3030</v>
      </c>
      <c r="K3" s="1" t="s">
        <v>3031</v>
      </c>
      <c r="L3" s="1" t="s">
        <v>3032</v>
      </c>
      <c r="M3" s="1" t="s">
        <v>3033</v>
      </c>
    </row>
    <row r="4" spans="1:14" s="24" customFormat="1">
      <c r="A4" s="92" t="s">
        <v>27</v>
      </c>
      <c r="B4" s="1" t="s">
        <v>3034</v>
      </c>
      <c r="C4" s="1" t="s">
        <v>3035</v>
      </c>
      <c r="D4" s="9" t="s">
        <v>3036</v>
      </c>
      <c r="E4" s="9" t="s">
        <v>3037</v>
      </c>
      <c r="F4" s="1" t="s">
        <v>3038</v>
      </c>
      <c r="G4" s="1" t="s">
        <v>3039</v>
      </c>
      <c r="H4" s="9" t="s">
        <v>3040</v>
      </c>
      <c r="I4" s="1" t="s">
        <v>3041</v>
      </c>
      <c r="J4" s="1" t="s">
        <v>3042</v>
      </c>
      <c r="K4" s="1" t="s">
        <v>3043</v>
      </c>
      <c r="L4" s="1" t="s">
        <v>3044</v>
      </c>
      <c r="M4" s="1" t="s">
        <v>3045</v>
      </c>
    </row>
    <row r="5" spans="1:14" s="26" customFormat="1">
      <c r="A5" s="92" t="s">
        <v>40</v>
      </c>
      <c r="B5" s="1" t="s">
        <v>3046</v>
      </c>
      <c r="C5" s="1" t="s">
        <v>3047</v>
      </c>
      <c r="D5" s="9" t="s">
        <v>3047</v>
      </c>
      <c r="E5" s="9" t="s">
        <v>3048</v>
      </c>
      <c r="F5" s="1" t="s">
        <v>3049</v>
      </c>
      <c r="G5" s="1" t="s">
        <v>3050</v>
      </c>
      <c r="H5" s="9" t="s">
        <v>3050</v>
      </c>
      <c r="I5" s="1" t="s">
        <v>3051</v>
      </c>
      <c r="J5" s="1" t="s">
        <v>3050</v>
      </c>
      <c r="K5" s="1" t="s">
        <v>3052</v>
      </c>
      <c r="L5" s="1" t="s">
        <v>3053</v>
      </c>
      <c r="M5" s="1" t="s">
        <v>3050</v>
      </c>
    </row>
    <row r="6" spans="1:14" s="24" customFormat="1">
      <c r="A6" s="92" t="s">
        <v>50</v>
      </c>
      <c r="B6" s="460">
        <v>1883700000</v>
      </c>
      <c r="C6" s="423">
        <v>10797900000</v>
      </c>
      <c r="D6" s="441">
        <v>5114100000</v>
      </c>
      <c r="E6" s="441">
        <v>5848000000</v>
      </c>
      <c r="F6" s="423">
        <v>703800000</v>
      </c>
      <c r="G6" s="485">
        <v>1026600000</v>
      </c>
      <c r="H6" s="445">
        <v>1008400000</v>
      </c>
      <c r="I6" s="485">
        <v>21007400000</v>
      </c>
      <c r="J6" s="485">
        <v>3428200000</v>
      </c>
      <c r="K6" s="485">
        <v>1769600000</v>
      </c>
      <c r="L6" s="423">
        <v>713000000</v>
      </c>
      <c r="M6" s="485">
        <v>485300000</v>
      </c>
    </row>
    <row r="7" spans="1:14" s="26" customFormat="1">
      <c r="A7" s="92" t="s">
        <v>51</v>
      </c>
      <c r="B7" s="423">
        <v>903977000</v>
      </c>
      <c r="C7" s="423">
        <v>14338972000</v>
      </c>
      <c r="D7" s="441">
        <v>7509730000</v>
      </c>
      <c r="E7" s="441">
        <v>5236888000</v>
      </c>
      <c r="F7" s="423">
        <v>559943000</v>
      </c>
      <c r="G7" s="485">
        <v>618711000</v>
      </c>
      <c r="H7" s="445">
        <v>157736000</v>
      </c>
      <c r="I7" s="485">
        <v>34969653000</v>
      </c>
      <c r="J7" s="485">
        <v>4302553000</v>
      </c>
      <c r="K7" s="485">
        <v>1708284000</v>
      </c>
      <c r="L7" s="423">
        <v>0</v>
      </c>
      <c r="M7" s="485">
        <v>0</v>
      </c>
    </row>
    <row r="8" spans="1:14" s="26" customFormat="1">
      <c r="A8" s="92" t="s">
        <v>52</v>
      </c>
      <c r="B8" s="423">
        <v>1766051000</v>
      </c>
      <c r="C8" s="423">
        <v>19895135000</v>
      </c>
      <c r="D8" s="441">
        <v>10924953000</v>
      </c>
      <c r="E8" s="441">
        <v>10119487000</v>
      </c>
      <c r="F8" s="423">
        <v>559943000</v>
      </c>
      <c r="G8" s="485">
        <v>1426912000</v>
      </c>
      <c r="H8" s="445">
        <v>1061292000</v>
      </c>
      <c r="I8" s="485">
        <v>45801921000</v>
      </c>
      <c r="J8" s="485">
        <v>6206514000</v>
      </c>
      <c r="K8" s="485">
        <v>2491058000</v>
      </c>
      <c r="L8" s="423">
        <v>0</v>
      </c>
      <c r="M8" s="485">
        <v>0</v>
      </c>
    </row>
    <row r="9" spans="1:14" s="541" customFormat="1">
      <c r="A9" s="571" t="s">
        <v>53</v>
      </c>
      <c r="B9" s="2">
        <v>0.17419999999999999</v>
      </c>
      <c r="C9" s="2">
        <v>0.1164</v>
      </c>
      <c r="D9" s="10">
        <v>0.41249999999999998</v>
      </c>
      <c r="E9" s="10">
        <v>0.25009999999999999</v>
      </c>
      <c r="F9" s="2">
        <v>0.73440000000000005</v>
      </c>
      <c r="G9" s="2">
        <v>1.4</v>
      </c>
      <c r="H9" s="10">
        <v>0.27989999999999998</v>
      </c>
      <c r="I9" s="2">
        <v>0.77990000000000004</v>
      </c>
      <c r="J9" s="2">
        <v>0.69879999999999998</v>
      </c>
      <c r="K9" s="2">
        <v>0.33989999999999998</v>
      </c>
      <c r="L9" s="2">
        <v>0.32950000000000002</v>
      </c>
      <c r="M9" s="2">
        <v>1.5093000000000001</v>
      </c>
      <c r="N9" s="439"/>
    </row>
    <row r="10" spans="1:14" s="541" customFormat="1">
      <c r="A10" s="571" t="s">
        <v>54</v>
      </c>
      <c r="B10" s="2">
        <v>8.8179999999999996</v>
      </c>
      <c r="C10" s="2">
        <v>4.1589</v>
      </c>
      <c r="D10" s="10">
        <v>2.6579999999999999</v>
      </c>
      <c r="E10" s="10">
        <v>7.3921000000000001</v>
      </c>
      <c r="F10" s="2">
        <v>3.1448</v>
      </c>
      <c r="G10" s="2">
        <v>0.90920000000000001</v>
      </c>
      <c r="H10" s="10">
        <v>3.3748</v>
      </c>
      <c r="I10" s="2">
        <v>2.3548</v>
      </c>
      <c r="J10" s="2">
        <v>919.88</v>
      </c>
      <c r="K10" s="2">
        <v>4.7018000000000004</v>
      </c>
      <c r="L10" s="2">
        <v>4.5633999999999997</v>
      </c>
      <c r="M10" s="2">
        <v>1.2985</v>
      </c>
      <c r="N10" s="439"/>
    </row>
    <row r="11" spans="1:14" s="541" customFormat="1" ht="22.5" customHeight="1">
      <c r="A11" s="572" t="s">
        <v>55</v>
      </c>
      <c r="B11" s="2" t="s">
        <v>802</v>
      </c>
      <c r="C11" s="2" t="s">
        <v>3054</v>
      </c>
      <c r="D11" s="10" t="s">
        <v>3055</v>
      </c>
      <c r="E11" s="10" t="s">
        <v>862</v>
      </c>
      <c r="F11" s="2" t="s">
        <v>58</v>
      </c>
      <c r="G11" s="10"/>
      <c r="H11" s="10" t="s">
        <v>2442</v>
      </c>
      <c r="I11" s="2" t="s">
        <v>59</v>
      </c>
      <c r="J11" s="2" t="s">
        <v>59</v>
      </c>
      <c r="K11" s="2" t="s">
        <v>59</v>
      </c>
      <c r="L11" s="2" t="s">
        <v>3056</v>
      </c>
      <c r="M11" s="10"/>
    </row>
    <row r="12" spans="1:14" s="26" customFormat="1" ht="22.5" customHeight="1">
      <c r="A12" s="92" t="s">
        <v>66</v>
      </c>
      <c r="B12" s="484"/>
      <c r="C12" s="484"/>
      <c r="D12" s="416" t="s">
        <v>3057</v>
      </c>
      <c r="E12" s="484"/>
      <c r="F12" s="484"/>
      <c r="G12" s="484"/>
      <c r="H12" s="484"/>
      <c r="I12" s="6" t="s">
        <v>2780</v>
      </c>
      <c r="J12" s="484"/>
      <c r="K12" s="484"/>
      <c r="L12" s="484"/>
      <c r="M12" s="484"/>
    </row>
    <row r="13" spans="1:14" s="26" customFormat="1">
      <c r="A13" s="92" t="s">
        <v>75</v>
      </c>
      <c r="B13" s="484"/>
      <c r="C13" s="484"/>
      <c r="D13" s="484" t="s">
        <v>3058</v>
      </c>
      <c r="E13" s="484"/>
      <c r="F13" s="484"/>
      <c r="G13" s="484"/>
      <c r="H13" s="484"/>
      <c r="I13" s="78"/>
      <c r="J13" s="484"/>
      <c r="K13" s="484"/>
      <c r="L13" s="484"/>
      <c r="M13" s="484"/>
    </row>
    <row r="14" spans="1:14" s="26" customFormat="1">
      <c r="A14" s="92" t="s">
        <v>76</v>
      </c>
      <c r="B14" s="484"/>
      <c r="C14" s="484"/>
      <c r="D14" s="484"/>
      <c r="E14" s="484"/>
      <c r="F14" s="484"/>
      <c r="G14" s="484"/>
      <c r="H14" s="484"/>
      <c r="I14" s="78"/>
      <c r="J14" s="484"/>
      <c r="K14" s="484"/>
      <c r="L14" s="484"/>
      <c r="M14" s="484"/>
    </row>
    <row r="15" spans="1:14" s="26" customFormat="1">
      <c r="A15" s="88" t="s">
        <v>77</v>
      </c>
      <c r="B15" s="484"/>
      <c r="C15" s="484"/>
      <c r="D15" s="484"/>
      <c r="E15" s="484"/>
      <c r="F15" s="484"/>
      <c r="G15" s="484"/>
      <c r="H15" s="484"/>
      <c r="I15" s="78"/>
      <c r="J15" s="484"/>
      <c r="K15" s="484"/>
      <c r="L15" s="484"/>
      <c r="M15" s="484"/>
    </row>
    <row r="16" spans="1:14" s="26" customFormat="1">
      <c r="A16" s="88" t="s">
        <v>78</v>
      </c>
      <c r="B16" s="484"/>
      <c r="C16" s="484"/>
      <c r="D16" s="484"/>
      <c r="E16" s="484"/>
      <c r="F16" s="484"/>
      <c r="G16" s="484"/>
      <c r="H16" s="484"/>
      <c r="I16" s="78"/>
      <c r="J16" s="484"/>
      <c r="K16" s="484"/>
      <c r="L16" s="484"/>
      <c r="M16" s="484"/>
    </row>
    <row r="17" spans="1:13" s="26" customFormat="1">
      <c r="A17" s="92" t="s">
        <v>753</v>
      </c>
      <c r="B17" s="1" t="s">
        <v>83</v>
      </c>
      <c r="C17" s="1" t="s">
        <v>210</v>
      </c>
      <c r="D17" s="9" t="s">
        <v>557</v>
      </c>
      <c r="E17" s="9" t="s">
        <v>210</v>
      </c>
      <c r="F17" s="9"/>
      <c r="G17" s="1" t="s">
        <v>3059</v>
      </c>
      <c r="H17" s="9" t="s">
        <v>503</v>
      </c>
      <c r="I17" s="9"/>
      <c r="J17" s="9"/>
      <c r="K17" s="9"/>
      <c r="L17" s="1" t="s">
        <v>443</v>
      </c>
      <c r="M17" s="423" t="s">
        <v>3059</v>
      </c>
    </row>
    <row r="18" spans="1:13" ht="26.1" customHeight="1">
      <c r="A18" s="11" t="s">
        <v>1</v>
      </c>
      <c r="B18" s="12" t="s">
        <v>3060</v>
      </c>
      <c r="C18" s="12" t="s">
        <v>3061</v>
      </c>
      <c r="D18" s="11" t="s">
        <v>3062</v>
      </c>
      <c r="E18" s="11" t="s">
        <v>3063</v>
      </c>
      <c r="F18" s="11" t="s">
        <v>3064</v>
      </c>
      <c r="G18" s="11" t="s">
        <v>3065</v>
      </c>
      <c r="H18" s="11" t="s">
        <v>3066</v>
      </c>
      <c r="I18" s="140"/>
      <c r="J18" s="140"/>
      <c r="K18" s="140"/>
      <c r="L18" s="140"/>
      <c r="M18" s="140"/>
    </row>
    <row r="19" spans="1:13">
      <c r="A19" s="92" t="s">
        <v>14</v>
      </c>
      <c r="B19" s="1" t="s">
        <v>3067</v>
      </c>
      <c r="C19" s="1" t="s">
        <v>3068</v>
      </c>
      <c r="D19" s="9" t="s">
        <v>3069</v>
      </c>
      <c r="E19" s="117" t="s">
        <v>3070</v>
      </c>
      <c r="F19" s="117" t="s">
        <v>3071</v>
      </c>
      <c r="G19" s="117" t="s">
        <v>3072</v>
      </c>
      <c r="H19" s="183" t="s">
        <v>3073</v>
      </c>
      <c r="I19" s="9"/>
      <c r="J19" s="9"/>
      <c r="K19" s="9"/>
      <c r="L19" s="9"/>
      <c r="M19" s="9"/>
    </row>
    <row r="20" spans="1:13">
      <c r="A20" s="92" t="s">
        <v>27</v>
      </c>
      <c r="B20" s="1" t="s">
        <v>3074</v>
      </c>
      <c r="C20" s="1" t="s">
        <v>3075</v>
      </c>
      <c r="D20" s="9" t="s">
        <v>3076</v>
      </c>
      <c r="E20" s="117" t="s">
        <v>3077</v>
      </c>
      <c r="F20" s="117" t="s">
        <v>3078</v>
      </c>
      <c r="G20" s="117" t="s">
        <v>3079</v>
      </c>
      <c r="H20" s="183" t="s">
        <v>3080</v>
      </c>
      <c r="I20" s="9"/>
      <c r="J20" s="9"/>
      <c r="K20" s="9"/>
      <c r="L20" s="9"/>
      <c r="M20" s="9"/>
    </row>
    <row r="21" spans="1:13">
      <c r="A21" s="92" t="s">
        <v>40</v>
      </c>
      <c r="B21" s="1" t="s">
        <v>3081</v>
      </c>
      <c r="C21" s="1" t="s">
        <v>3050</v>
      </c>
      <c r="D21" s="9" t="s">
        <v>3081</v>
      </c>
      <c r="E21" s="117" t="s">
        <v>3049</v>
      </c>
      <c r="F21" s="117" t="s">
        <v>3082</v>
      </c>
      <c r="G21" s="117" t="s">
        <v>3050</v>
      </c>
      <c r="H21" s="183" t="s">
        <v>3081</v>
      </c>
      <c r="I21" s="9"/>
      <c r="J21" s="9"/>
      <c r="K21" s="9"/>
      <c r="L21" s="9"/>
      <c r="M21" s="9"/>
    </row>
    <row r="22" spans="1:13">
      <c r="A22" s="92" t="s">
        <v>50</v>
      </c>
      <c r="B22" s="485">
        <v>12687900000</v>
      </c>
      <c r="C22" s="485">
        <v>8542300000</v>
      </c>
      <c r="D22" s="445">
        <v>7601300000</v>
      </c>
      <c r="E22" s="495">
        <v>486300000</v>
      </c>
      <c r="F22" s="495">
        <v>844600000</v>
      </c>
      <c r="G22" s="495">
        <v>705500000</v>
      </c>
      <c r="H22" s="583">
        <v>2140100000</v>
      </c>
      <c r="I22" s="445"/>
      <c r="J22" s="445"/>
      <c r="K22" s="445"/>
      <c r="L22" s="445"/>
      <c r="M22" s="445"/>
    </row>
    <row r="23" spans="1:13">
      <c r="A23" s="92" t="s">
        <v>51</v>
      </c>
      <c r="B23" s="485">
        <v>16650035000</v>
      </c>
      <c r="C23" s="485">
        <v>11579595000</v>
      </c>
      <c r="D23" s="445">
        <v>10961006000</v>
      </c>
      <c r="E23" s="495">
        <v>157153000</v>
      </c>
      <c r="F23" s="495">
        <v>105604000</v>
      </c>
      <c r="G23" s="495">
        <v>519061000</v>
      </c>
      <c r="H23" s="583">
        <v>2232687000</v>
      </c>
      <c r="I23" s="445"/>
      <c r="J23" s="445"/>
      <c r="K23" s="445"/>
      <c r="L23" s="445"/>
      <c r="M23" s="445"/>
    </row>
    <row r="24" spans="1:13">
      <c r="A24" s="92" t="s">
        <v>52</v>
      </c>
      <c r="B24" s="485">
        <v>26896130000</v>
      </c>
      <c r="C24" s="485">
        <v>17370645000</v>
      </c>
      <c r="D24" s="445">
        <v>15006165000</v>
      </c>
      <c r="E24" s="495">
        <v>828137000</v>
      </c>
      <c r="F24" s="495">
        <v>105604000</v>
      </c>
      <c r="G24" s="495">
        <v>519061000</v>
      </c>
      <c r="H24" s="583">
        <v>8920433000</v>
      </c>
      <c r="I24" s="445"/>
      <c r="J24" s="445"/>
      <c r="K24" s="445"/>
      <c r="L24" s="445"/>
      <c r="M24" s="445"/>
    </row>
    <row r="25" spans="1:13">
      <c r="A25" s="571" t="s">
        <v>53</v>
      </c>
      <c r="B25" s="2">
        <v>0.30730000000000002</v>
      </c>
      <c r="C25" s="83">
        <v>0.71809999999999996</v>
      </c>
      <c r="D25" s="64">
        <v>0.86380000000000001</v>
      </c>
      <c r="E25" s="121">
        <v>0.26079999999999998</v>
      </c>
      <c r="F25" s="125">
        <v>0.1958</v>
      </c>
      <c r="G25" s="125">
        <v>0.60780000000000001</v>
      </c>
      <c r="H25" s="209">
        <v>0.21659999999999999</v>
      </c>
      <c r="I25" s="10"/>
      <c r="J25" s="10"/>
      <c r="K25" s="10"/>
      <c r="L25" s="10"/>
      <c r="M25" s="10"/>
    </row>
    <row r="26" spans="1:13">
      <c r="A26" s="571" t="s">
        <v>54</v>
      </c>
      <c r="B26" s="2">
        <v>4.2530000000000001</v>
      </c>
      <c r="C26" s="2">
        <v>6.3246000000000002</v>
      </c>
      <c r="D26" s="64">
        <v>2.0918000000000001</v>
      </c>
      <c r="E26" s="121">
        <v>4.0647000000000002</v>
      </c>
      <c r="F26" s="125">
        <v>3.9906000000000001</v>
      </c>
      <c r="G26" s="125">
        <v>8.2156000000000002</v>
      </c>
      <c r="H26" s="209">
        <v>5.2618</v>
      </c>
      <c r="I26" s="10"/>
      <c r="J26" s="10"/>
      <c r="K26" s="10"/>
      <c r="L26" s="10"/>
      <c r="M26" s="10"/>
    </row>
    <row r="27" spans="1:13" ht="22.5" customHeight="1">
      <c r="A27" s="572" t="s">
        <v>55</v>
      </c>
      <c r="B27" s="2" t="s">
        <v>3083</v>
      </c>
      <c r="C27" s="2" t="s">
        <v>3084</v>
      </c>
      <c r="D27" s="10" t="s">
        <v>3085</v>
      </c>
      <c r="E27" s="125" t="s">
        <v>3086</v>
      </c>
      <c r="F27" s="125" t="s">
        <v>3087</v>
      </c>
      <c r="G27" s="125" t="s">
        <v>3088</v>
      </c>
      <c r="H27" s="209" t="s">
        <v>3089</v>
      </c>
      <c r="I27" s="10"/>
      <c r="J27" s="10"/>
      <c r="K27" s="10"/>
      <c r="L27" s="10"/>
      <c r="M27" s="10"/>
    </row>
    <row r="28" spans="1:13" ht="22.5" customHeight="1">
      <c r="A28" s="92" t="s">
        <v>66</v>
      </c>
      <c r="B28" s="484"/>
      <c r="C28" s="416" t="s">
        <v>3090</v>
      </c>
      <c r="D28" s="416" t="s">
        <v>3091</v>
      </c>
      <c r="E28" s="427"/>
      <c r="F28" s="484"/>
      <c r="G28" s="484"/>
      <c r="H28" s="484"/>
      <c r="I28" s="484"/>
      <c r="J28" s="484"/>
      <c r="K28" s="484"/>
      <c r="L28" s="484"/>
      <c r="M28" s="484"/>
    </row>
    <row r="29" spans="1:13">
      <c r="A29" s="92" t="s">
        <v>75</v>
      </c>
      <c r="B29" s="484"/>
      <c r="C29" s="484"/>
      <c r="D29" s="484"/>
      <c r="E29" s="484"/>
      <c r="F29" s="484"/>
      <c r="G29" s="484"/>
      <c r="H29" s="484"/>
      <c r="I29" s="484"/>
      <c r="J29" s="484"/>
      <c r="K29" s="484"/>
      <c r="L29" s="484"/>
      <c r="M29" s="484"/>
    </row>
    <row r="30" spans="1:13">
      <c r="A30" s="92" t="s">
        <v>76</v>
      </c>
      <c r="B30" s="484"/>
      <c r="C30" s="484"/>
      <c r="D30" s="484"/>
      <c r="E30" s="484"/>
      <c r="F30" s="484"/>
      <c r="G30" s="484"/>
      <c r="H30" s="484"/>
      <c r="I30" s="484"/>
      <c r="J30" s="484"/>
      <c r="K30" s="484"/>
      <c r="L30" s="484"/>
      <c r="M30" s="484"/>
    </row>
    <row r="31" spans="1:13">
      <c r="A31" s="88" t="s">
        <v>77</v>
      </c>
      <c r="B31" s="484"/>
      <c r="C31" s="484"/>
      <c r="D31" s="484"/>
      <c r="E31" s="484"/>
      <c r="F31" s="484"/>
      <c r="G31" s="484"/>
      <c r="H31" s="484"/>
      <c r="I31" s="484"/>
      <c r="J31" s="484"/>
      <c r="K31" s="484"/>
      <c r="L31" s="484"/>
      <c r="M31" s="484"/>
    </row>
    <row r="32" spans="1:13">
      <c r="A32" s="88" t="s">
        <v>78</v>
      </c>
      <c r="B32" s="484"/>
      <c r="C32" s="484"/>
      <c r="D32" s="484"/>
      <c r="E32" s="484"/>
      <c r="F32" s="484"/>
      <c r="G32" s="484"/>
      <c r="H32" s="484"/>
      <c r="I32" s="484"/>
      <c r="J32" s="484"/>
      <c r="K32" s="484"/>
      <c r="L32" s="484"/>
      <c r="M32" s="484"/>
    </row>
    <row r="33" spans="1:13">
      <c r="A33" s="92" t="s">
        <v>753</v>
      </c>
      <c r="B33" s="1" t="s">
        <v>147</v>
      </c>
      <c r="C33" s="1" t="s">
        <v>623</v>
      </c>
      <c r="D33" s="9" t="s">
        <v>83</v>
      </c>
      <c r="E33" s="117" t="s">
        <v>2245</v>
      </c>
      <c r="F33" s="117" t="s">
        <v>442</v>
      </c>
      <c r="G33" s="117" t="s">
        <v>2245</v>
      </c>
      <c r="H33" s="183" t="s">
        <v>443</v>
      </c>
      <c r="I33" s="9"/>
      <c r="J33" s="9"/>
      <c r="K33" s="9"/>
      <c r="L33" s="9"/>
      <c r="M33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33"/>
  <sheetViews>
    <sheetView zoomScaleNormal="100" workbookViewId="0">
      <pane ySplit="1" topLeftCell="A2" activePane="bottomLeft" state="frozen"/>
      <selection pane="bottomLeft" activeCell="G27" sqref="G27"/>
    </sheetView>
  </sheetViews>
  <sheetFormatPr defaultRowHeight="13.5"/>
  <cols>
    <col min="1" max="1" width="10.77734375" style="19" bestFit="1" customWidth="1"/>
    <col min="2" max="13" width="15.77734375" style="19" customWidth="1"/>
    <col min="14" max="39" width="8.88671875" style="19" customWidth="1"/>
    <col min="40" max="16384" width="8.88671875" style="19"/>
  </cols>
  <sheetData>
    <row r="1" spans="1:14" ht="25.5" customHeight="1">
      <c r="A1" s="600" t="s">
        <v>3092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2"/>
    </row>
    <row r="2" spans="1:14" s="27" customFormat="1" ht="26.1" customHeight="1">
      <c r="A2" s="12" t="s">
        <v>1</v>
      </c>
      <c r="B2" s="53" t="s">
        <v>3093</v>
      </c>
      <c r="C2" s="53" t="s">
        <v>1908</v>
      </c>
      <c r="D2" s="11" t="s">
        <v>3094</v>
      </c>
      <c r="E2" s="13" t="s">
        <v>3095</v>
      </c>
      <c r="F2" s="13" t="s">
        <v>3096</v>
      </c>
      <c r="G2" s="13" t="s">
        <v>3097</v>
      </c>
      <c r="H2" s="13" t="s">
        <v>2829</v>
      </c>
      <c r="I2" s="53" t="s">
        <v>3098</v>
      </c>
      <c r="J2" s="13" t="s">
        <v>3099</v>
      </c>
      <c r="K2" s="53" t="s">
        <v>3100</v>
      </c>
      <c r="L2" s="13" t="s">
        <v>3101</v>
      </c>
      <c r="M2" s="11" t="s">
        <v>3102</v>
      </c>
    </row>
    <row r="3" spans="1:14" s="26" customFormat="1">
      <c r="A3" s="88" t="s">
        <v>14</v>
      </c>
      <c r="B3" s="1" t="s">
        <v>3103</v>
      </c>
      <c r="C3" s="1" t="s">
        <v>1840</v>
      </c>
      <c r="D3" s="9" t="s">
        <v>3104</v>
      </c>
      <c r="E3" s="9" t="s">
        <v>3105</v>
      </c>
      <c r="F3" s="9" t="s">
        <v>3106</v>
      </c>
      <c r="G3" s="9" t="s">
        <v>3107</v>
      </c>
      <c r="H3" s="9" t="s">
        <v>3108</v>
      </c>
      <c r="I3" s="1" t="s">
        <v>2906</v>
      </c>
      <c r="J3" s="9" t="s">
        <v>3109</v>
      </c>
      <c r="K3" s="1" t="s">
        <v>3110</v>
      </c>
      <c r="L3" s="1" t="s">
        <v>3111</v>
      </c>
      <c r="M3" s="9" t="s">
        <v>3112</v>
      </c>
    </row>
    <row r="4" spans="1:14" s="20" customFormat="1" ht="11.25" customHeight="1">
      <c r="A4" s="92" t="s">
        <v>27</v>
      </c>
      <c r="B4" s="4" t="s">
        <v>3113</v>
      </c>
      <c r="C4" s="1" t="s">
        <v>1927</v>
      </c>
      <c r="D4" s="9" t="s">
        <v>3114</v>
      </c>
      <c r="E4" s="9" t="s">
        <v>3115</v>
      </c>
      <c r="F4" s="9" t="s">
        <v>3116</v>
      </c>
      <c r="G4" s="9" t="s">
        <v>3117</v>
      </c>
      <c r="H4" s="9" t="s">
        <v>2852</v>
      </c>
      <c r="I4" s="4" t="s">
        <v>3118</v>
      </c>
      <c r="J4" s="9" t="s">
        <v>3119</v>
      </c>
      <c r="K4" s="4" t="s">
        <v>3120</v>
      </c>
      <c r="L4" s="1" t="s">
        <v>3121</v>
      </c>
      <c r="M4" s="9" t="s">
        <v>3122</v>
      </c>
    </row>
    <row r="5" spans="1:14" s="20" customFormat="1" ht="11.25" customHeight="1">
      <c r="A5" s="92" t="s">
        <v>40</v>
      </c>
      <c r="B5" s="423" t="s">
        <v>3123</v>
      </c>
      <c r="C5" s="1" t="s">
        <v>3124</v>
      </c>
      <c r="D5" s="9" t="s">
        <v>3125</v>
      </c>
      <c r="E5" s="9" t="s">
        <v>3125</v>
      </c>
      <c r="F5" s="9" t="s">
        <v>3125</v>
      </c>
      <c r="G5" s="9" t="s">
        <v>3125</v>
      </c>
      <c r="H5" s="9" t="s">
        <v>3126</v>
      </c>
      <c r="I5" s="423" t="s">
        <v>3123</v>
      </c>
      <c r="J5" s="9" t="s">
        <v>3125</v>
      </c>
      <c r="K5" s="423" t="s">
        <v>3127</v>
      </c>
      <c r="L5" s="1" t="s">
        <v>3125</v>
      </c>
      <c r="M5" s="9" t="s">
        <v>3125</v>
      </c>
    </row>
    <row r="6" spans="1:14" s="26" customFormat="1">
      <c r="A6" s="88" t="s">
        <v>50</v>
      </c>
      <c r="B6" s="423">
        <v>677400000</v>
      </c>
      <c r="C6" s="423">
        <v>4047300000</v>
      </c>
      <c r="D6" s="445">
        <v>3635300000</v>
      </c>
      <c r="E6" s="441">
        <v>1218100000</v>
      </c>
      <c r="F6" s="441">
        <v>1644200000</v>
      </c>
      <c r="G6" s="441">
        <v>4370000000</v>
      </c>
      <c r="H6" s="441">
        <v>4375600000</v>
      </c>
      <c r="I6" s="423">
        <v>1701500000</v>
      </c>
      <c r="J6" s="441">
        <v>1777500000</v>
      </c>
      <c r="K6" s="423">
        <v>2096600000</v>
      </c>
      <c r="L6" s="423">
        <v>2012700000</v>
      </c>
      <c r="M6" s="445">
        <v>6169900000</v>
      </c>
    </row>
    <row r="7" spans="1:14" s="26" customFormat="1">
      <c r="A7" s="88" t="s">
        <v>51</v>
      </c>
      <c r="B7" s="423">
        <v>51936000</v>
      </c>
      <c r="C7" s="423">
        <v>4779146000</v>
      </c>
      <c r="D7" s="445">
        <v>2717780000</v>
      </c>
      <c r="E7" s="445">
        <v>865930000</v>
      </c>
      <c r="F7" s="445">
        <f>1104169000+133210000+188507000</f>
        <v>1425886000</v>
      </c>
      <c r="G7" s="445">
        <v>7542783000</v>
      </c>
      <c r="H7" s="445">
        <v>3104320000</v>
      </c>
      <c r="I7" s="423">
        <v>990325000</v>
      </c>
      <c r="J7" s="445">
        <v>2198904000</v>
      </c>
      <c r="K7" s="423">
        <v>1392617000</v>
      </c>
      <c r="L7" s="485">
        <v>972854000</v>
      </c>
      <c r="M7" s="445">
        <v>9523072000</v>
      </c>
    </row>
    <row r="8" spans="1:14" s="26" customFormat="1">
      <c r="A8" s="88" t="s">
        <v>52</v>
      </c>
      <c r="B8" s="423">
        <v>253988000</v>
      </c>
      <c r="C8" s="423">
        <v>6857769000</v>
      </c>
      <c r="D8" s="487">
        <v>3763091000</v>
      </c>
      <c r="E8" s="445">
        <v>1855717000</v>
      </c>
      <c r="F8" s="487">
        <f>F7+438900000</f>
        <v>1864786000</v>
      </c>
      <c r="G8" s="487">
        <f>G7+7830414000+3581579000</f>
        <v>18954776000</v>
      </c>
      <c r="H8" s="445">
        <v>3104320000</v>
      </c>
      <c r="I8" s="423">
        <v>1343380000</v>
      </c>
      <c r="J8" s="445">
        <v>2367106000</v>
      </c>
      <c r="K8" s="423">
        <v>1834599000</v>
      </c>
      <c r="L8" s="491">
        <v>1090858000</v>
      </c>
      <c r="M8" s="445">
        <v>23734559000</v>
      </c>
    </row>
    <row r="9" spans="1:14" s="541" customFormat="1">
      <c r="A9" s="475" t="s">
        <v>53</v>
      </c>
      <c r="B9" s="2">
        <v>0.40389999999999998</v>
      </c>
      <c r="C9" s="2">
        <v>0.1605</v>
      </c>
      <c r="D9" s="10">
        <v>0.12559999999999999</v>
      </c>
      <c r="E9" s="10">
        <v>0.25409999999999999</v>
      </c>
      <c r="F9" s="10">
        <v>9.7699999999999995E-2</v>
      </c>
      <c r="G9" s="10">
        <v>0.66869999999999996</v>
      </c>
      <c r="H9" s="10">
        <v>0.15279999999999999</v>
      </c>
      <c r="I9" s="2">
        <v>0.50539999999999996</v>
      </c>
      <c r="J9" s="10">
        <v>1.9166000000000001</v>
      </c>
      <c r="K9" s="2">
        <v>2.0400000000000001E-2</v>
      </c>
      <c r="L9" s="2">
        <v>0.71909999999999996</v>
      </c>
      <c r="M9" s="10">
        <v>0.29630000000000001</v>
      </c>
      <c r="N9" s="439"/>
    </row>
    <row r="10" spans="1:14" s="541" customFormat="1">
      <c r="A10" s="475" t="s">
        <v>54</v>
      </c>
      <c r="B10" s="2">
        <v>3.6339000000000001</v>
      </c>
      <c r="C10" s="2">
        <v>5.4206000000000003</v>
      </c>
      <c r="D10" s="10">
        <v>9.2661999999999995</v>
      </c>
      <c r="E10" s="10">
        <v>4.7603</v>
      </c>
      <c r="F10" s="10">
        <v>16.490500000000001</v>
      </c>
      <c r="G10" s="10">
        <v>2.9013</v>
      </c>
      <c r="H10" s="10">
        <v>3.9733000000000001</v>
      </c>
      <c r="I10" s="2">
        <v>2.2496</v>
      </c>
      <c r="J10" s="10">
        <v>1.3249</v>
      </c>
      <c r="K10" s="2">
        <v>54.676900000000003</v>
      </c>
      <c r="L10" s="2">
        <v>24.421700000000001</v>
      </c>
      <c r="M10" s="10">
        <v>2.9462000000000002</v>
      </c>
      <c r="N10" s="439"/>
    </row>
    <row r="11" spans="1:14" s="541" customFormat="1" ht="21" customHeight="1">
      <c r="A11" s="476" t="s">
        <v>55</v>
      </c>
      <c r="B11" s="84" t="s">
        <v>429</v>
      </c>
      <c r="C11" s="84" t="s">
        <v>3128</v>
      </c>
      <c r="D11" s="10" t="s">
        <v>59</v>
      </c>
      <c r="E11" s="10" t="s">
        <v>188</v>
      </c>
      <c r="F11" s="10" t="s">
        <v>58</v>
      </c>
      <c r="G11" s="10" t="s">
        <v>59</v>
      </c>
      <c r="H11" s="14" t="s">
        <v>2870</v>
      </c>
      <c r="I11" s="84" t="s">
        <v>3129</v>
      </c>
      <c r="J11" s="10" t="s">
        <v>58</v>
      </c>
      <c r="K11" s="84" t="s">
        <v>2929</v>
      </c>
      <c r="L11" s="2" t="s">
        <v>59</v>
      </c>
      <c r="M11" s="10" t="s">
        <v>59</v>
      </c>
    </row>
    <row r="12" spans="1:14" s="26" customFormat="1" ht="22.5" customHeight="1">
      <c r="A12" s="88" t="s">
        <v>66</v>
      </c>
      <c r="B12" s="416" t="s">
        <v>3130</v>
      </c>
      <c r="C12" s="470" t="s">
        <v>3131</v>
      </c>
      <c r="D12" s="186" t="s">
        <v>3132</v>
      </c>
      <c r="E12" s="427"/>
      <c r="F12" s="484"/>
      <c r="G12" s="484"/>
      <c r="H12" s="416" t="s">
        <v>3133</v>
      </c>
      <c r="I12" s="427"/>
      <c r="J12" s="427"/>
      <c r="K12" s="427"/>
      <c r="L12" s="484"/>
      <c r="M12" s="416" t="s">
        <v>3134</v>
      </c>
    </row>
    <row r="13" spans="1:14" s="26" customFormat="1">
      <c r="A13" s="88" t="s">
        <v>75</v>
      </c>
      <c r="B13" s="427"/>
      <c r="C13" s="427"/>
      <c r="D13" s="65"/>
      <c r="E13" s="427"/>
      <c r="F13" s="484"/>
      <c r="G13" s="484"/>
      <c r="H13" s="427"/>
      <c r="I13" s="427"/>
      <c r="J13" s="427"/>
      <c r="K13" s="427"/>
      <c r="L13" s="484"/>
      <c r="M13" s="427"/>
    </row>
    <row r="14" spans="1:14" s="26" customFormat="1">
      <c r="A14" s="88" t="s">
        <v>76</v>
      </c>
      <c r="B14" s="427"/>
      <c r="C14" s="427"/>
      <c r="D14" s="65"/>
      <c r="E14" s="427"/>
      <c r="F14" s="484"/>
      <c r="G14" s="484"/>
      <c r="H14" s="427"/>
      <c r="I14" s="427"/>
      <c r="J14" s="427"/>
      <c r="K14" s="427"/>
      <c r="L14" s="484"/>
      <c r="M14" s="427"/>
    </row>
    <row r="15" spans="1:14" s="26" customFormat="1">
      <c r="A15" s="88" t="s">
        <v>77</v>
      </c>
      <c r="B15" s="427"/>
      <c r="C15" s="427"/>
      <c r="D15" s="65"/>
      <c r="E15" s="427"/>
      <c r="F15" s="484"/>
      <c r="G15" s="484"/>
      <c r="H15" s="427"/>
      <c r="I15" s="427"/>
      <c r="J15" s="427"/>
      <c r="K15" s="427"/>
      <c r="L15" s="484"/>
      <c r="M15" s="427"/>
    </row>
    <row r="16" spans="1:14" s="26" customFormat="1">
      <c r="A16" s="88" t="s">
        <v>78</v>
      </c>
      <c r="B16" s="427"/>
      <c r="C16" s="427"/>
      <c r="D16" s="65"/>
      <c r="E16" s="427"/>
      <c r="F16" s="484"/>
      <c r="G16" s="484"/>
      <c r="H16" s="427"/>
      <c r="I16" s="427"/>
      <c r="J16" s="427"/>
      <c r="K16" s="427"/>
      <c r="L16" s="484"/>
      <c r="M16" s="427"/>
    </row>
    <row r="17" spans="1:13" s="26" customFormat="1">
      <c r="A17" s="88" t="s">
        <v>753</v>
      </c>
      <c r="B17" s="421" t="s">
        <v>1669</v>
      </c>
      <c r="C17" s="9"/>
      <c r="D17" s="9" t="s">
        <v>210</v>
      </c>
      <c r="E17" s="9"/>
      <c r="F17" s="9"/>
      <c r="G17" s="9"/>
      <c r="H17" s="9"/>
      <c r="I17" s="421" t="s">
        <v>876</v>
      </c>
      <c r="J17" s="9" t="s">
        <v>210</v>
      </c>
      <c r="K17" s="421" t="s">
        <v>266</v>
      </c>
      <c r="L17" s="1" t="s">
        <v>210</v>
      </c>
      <c r="M17" s="9" t="s">
        <v>503</v>
      </c>
    </row>
    <row r="18" spans="1:13" s="28" customFormat="1" ht="26.1" customHeight="1">
      <c r="A18" s="12" t="s">
        <v>1</v>
      </c>
      <c r="B18" s="11" t="s">
        <v>3135</v>
      </c>
      <c r="C18" s="11" t="s">
        <v>3136</v>
      </c>
      <c r="D18" s="30" t="s">
        <v>3137</v>
      </c>
      <c r="E18" s="158"/>
      <c r="F18" s="158"/>
      <c r="G18" s="158"/>
      <c r="H18" s="158"/>
      <c r="I18" s="158"/>
      <c r="J18" s="158"/>
      <c r="K18" s="158"/>
      <c r="L18" s="158"/>
      <c r="M18" s="158"/>
    </row>
    <row r="19" spans="1:13">
      <c r="A19" s="88" t="s">
        <v>14</v>
      </c>
      <c r="B19" s="1" t="s">
        <v>3138</v>
      </c>
      <c r="C19" s="1" t="s">
        <v>3139</v>
      </c>
      <c r="D19" s="1" t="s">
        <v>3140</v>
      </c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2" t="s">
        <v>27</v>
      </c>
      <c r="B20" s="1" t="s">
        <v>3141</v>
      </c>
      <c r="C20" s="1" t="s">
        <v>3142</v>
      </c>
      <c r="D20" s="1" t="s">
        <v>3143</v>
      </c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92" t="s">
        <v>40</v>
      </c>
      <c r="B21" s="1" t="s">
        <v>3125</v>
      </c>
      <c r="C21" s="1" t="s">
        <v>3125</v>
      </c>
      <c r="D21" s="1" t="s">
        <v>3125</v>
      </c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88" t="s">
        <v>50</v>
      </c>
      <c r="B22" s="485">
        <v>2129000000</v>
      </c>
      <c r="C22" s="485">
        <v>8963100000</v>
      </c>
      <c r="D22" s="423">
        <v>907500000</v>
      </c>
      <c r="E22" s="441"/>
      <c r="F22" s="441"/>
      <c r="G22" s="441"/>
      <c r="H22" s="441"/>
      <c r="I22" s="441"/>
      <c r="J22" s="441"/>
      <c r="K22" s="441"/>
      <c r="L22" s="441"/>
      <c r="M22" s="441"/>
    </row>
    <row r="23" spans="1:13">
      <c r="A23" s="88" t="s">
        <v>51</v>
      </c>
      <c r="B23" s="485">
        <v>3547773000</v>
      </c>
      <c r="C23" s="485">
        <v>12985214000</v>
      </c>
      <c r="D23" s="485">
        <v>447327000</v>
      </c>
      <c r="E23" s="445"/>
      <c r="F23" s="445"/>
      <c r="G23" s="445"/>
      <c r="H23" s="445"/>
      <c r="I23" s="445"/>
      <c r="J23" s="445"/>
      <c r="K23" s="445"/>
      <c r="L23" s="445"/>
      <c r="M23" s="445"/>
    </row>
    <row r="24" spans="1:13">
      <c r="A24" s="88" t="s">
        <v>52</v>
      </c>
      <c r="B24" s="491">
        <v>7244062000</v>
      </c>
      <c r="C24" s="491">
        <v>17397204000</v>
      </c>
      <c r="D24" s="491">
        <v>447327000</v>
      </c>
      <c r="E24" s="487"/>
      <c r="F24" s="487"/>
      <c r="G24" s="487"/>
      <c r="H24" s="487"/>
      <c r="I24" s="487"/>
      <c r="J24" s="487"/>
      <c r="K24" s="487"/>
      <c r="L24" s="487"/>
      <c r="M24" s="487"/>
    </row>
    <row r="25" spans="1:13">
      <c r="A25" s="475" t="s">
        <v>53</v>
      </c>
      <c r="B25" s="2">
        <v>0.66659999999999997</v>
      </c>
      <c r="C25" s="2">
        <v>0.1842</v>
      </c>
      <c r="D25" s="2">
        <v>1.0885</v>
      </c>
      <c r="E25" s="10"/>
      <c r="F25" s="10"/>
      <c r="G25" s="10"/>
      <c r="H25" s="10"/>
      <c r="I25" s="10"/>
      <c r="J25" s="10"/>
      <c r="K25" s="10"/>
      <c r="L25" s="10"/>
      <c r="M25" s="10"/>
    </row>
    <row r="26" spans="1:13">
      <c r="A26" s="475" t="s">
        <v>54</v>
      </c>
      <c r="B26" s="2">
        <v>15</v>
      </c>
      <c r="C26" s="2">
        <v>16.517399999999999</v>
      </c>
      <c r="D26" s="2">
        <v>1.3045</v>
      </c>
      <c r="E26" s="10"/>
      <c r="F26" s="10"/>
      <c r="G26" s="10"/>
      <c r="H26" s="10"/>
      <c r="I26" s="10"/>
      <c r="J26" s="10"/>
      <c r="K26" s="10"/>
      <c r="L26" s="10"/>
      <c r="M26" s="10"/>
    </row>
    <row r="27" spans="1:13" ht="21" customHeight="1">
      <c r="A27" s="476" t="s">
        <v>55</v>
      </c>
      <c r="B27" s="2" t="s">
        <v>188</v>
      </c>
      <c r="C27" s="2" t="s">
        <v>59</v>
      </c>
      <c r="D27" s="2" t="s">
        <v>914</v>
      </c>
      <c r="E27" s="10"/>
      <c r="F27" s="10"/>
      <c r="G27" s="10"/>
      <c r="H27" s="10"/>
      <c r="I27" s="10"/>
      <c r="J27" s="10"/>
      <c r="K27" s="10"/>
      <c r="L27" s="10"/>
      <c r="M27" s="10"/>
    </row>
    <row r="28" spans="1:13" ht="22.5" customHeight="1">
      <c r="A28" s="88" t="s">
        <v>66</v>
      </c>
      <c r="B28" s="186" t="s">
        <v>3144</v>
      </c>
      <c r="C28" s="186" t="s">
        <v>3145</v>
      </c>
      <c r="D28" s="484"/>
      <c r="E28" s="484"/>
      <c r="F28" s="484"/>
      <c r="G28" s="484"/>
      <c r="H28" s="484"/>
      <c r="I28" s="484"/>
      <c r="J28" s="484"/>
      <c r="K28" s="484"/>
      <c r="L28" s="484"/>
      <c r="M28" s="484"/>
    </row>
    <row r="29" spans="1:13">
      <c r="A29" s="88" t="s">
        <v>75</v>
      </c>
      <c r="B29" s="65"/>
      <c r="C29" s="65"/>
      <c r="D29" s="484"/>
      <c r="E29" s="484"/>
      <c r="F29" s="484"/>
      <c r="G29" s="484"/>
      <c r="H29" s="484"/>
      <c r="I29" s="484"/>
      <c r="J29" s="484"/>
      <c r="K29" s="484"/>
      <c r="L29" s="484"/>
      <c r="M29" s="484"/>
    </row>
    <row r="30" spans="1:13">
      <c r="A30" s="88" t="s">
        <v>76</v>
      </c>
      <c r="B30" s="65"/>
      <c r="C30" s="65"/>
      <c r="D30" s="484"/>
      <c r="E30" s="484"/>
      <c r="F30" s="484"/>
      <c r="G30" s="484"/>
      <c r="H30" s="484"/>
      <c r="I30" s="484"/>
      <c r="J30" s="484"/>
      <c r="K30" s="484"/>
      <c r="L30" s="484"/>
      <c r="M30" s="484"/>
    </row>
    <row r="31" spans="1:13">
      <c r="A31" s="88" t="s">
        <v>77</v>
      </c>
      <c r="B31" s="65"/>
      <c r="C31" s="65"/>
      <c r="D31" s="484"/>
      <c r="E31" s="484"/>
      <c r="F31" s="484"/>
      <c r="G31" s="484"/>
      <c r="H31" s="484"/>
      <c r="I31" s="484"/>
      <c r="J31" s="484"/>
      <c r="K31" s="484"/>
      <c r="L31" s="484"/>
      <c r="M31" s="484"/>
    </row>
    <row r="32" spans="1:13">
      <c r="A32" s="88" t="s">
        <v>78</v>
      </c>
      <c r="B32" s="65"/>
      <c r="C32" s="65"/>
      <c r="D32" s="484"/>
      <c r="E32" s="484"/>
      <c r="F32" s="484"/>
      <c r="G32" s="484"/>
      <c r="H32" s="484"/>
      <c r="I32" s="484"/>
      <c r="J32" s="484"/>
      <c r="K32" s="484"/>
      <c r="L32" s="484"/>
      <c r="M32" s="484"/>
    </row>
    <row r="33" spans="1:13">
      <c r="A33" s="88" t="s">
        <v>753</v>
      </c>
      <c r="B33" s="1" t="s">
        <v>215</v>
      </c>
      <c r="C33" s="9"/>
      <c r="D33" s="1" t="s">
        <v>210</v>
      </c>
      <c r="E33" s="9"/>
      <c r="F33" s="9"/>
      <c r="G33" s="9"/>
      <c r="H33" s="9"/>
      <c r="I33" s="9"/>
      <c r="J33" s="9"/>
      <c r="K33" s="9"/>
      <c r="L33" s="9"/>
      <c r="M33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17"/>
  <sheetViews>
    <sheetView zoomScale="115" zoomScaleNormal="115" workbookViewId="0">
      <pane ySplit="1" topLeftCell="A2" activePane="bottomLeft" state="frozen"/>
      <selection pane="bottomLeft" activeCell="F20" sqref="F20"/>
    </sheetView>
  </sheetViews>
  <sheetFormatPr defaultRowHeight="13.5"/>
  <cols>
    <col min="1" max="1" width="10" style="19" bestFit="1" customWidth="1"/>
    <col min="2" max="13" width="15.77734375" style="19" customWidth="1"/>
    <col min="14" max="39" width="8.88671875" style="19" customWidth="1"/>
    <col min="40" max="16384" width="8.88671875" style="19"/>
  </cols>
  <sheetData>
    <row r="1" spans="1:14" ht="25.5" customHeight="1">
      <c r="A1" s="599" t="s">
        <v>3146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1" customFormat="1" ht="26.1" customHeight="1">
      <c r="A2" s="11" t="s">
        <v>1</v>
      </c>
      <c r="B2" s="13" t="s">
        <v>3147</v>
      </c>
      <c r="C2" s="11" t="s">
        <v>3148</v>
      </c>
      <c r="D2" s="11" t="s">
        <v>3149</v>
      </c>
      <c r="E2" s="11" t="s">
        <v>3150</v>
      </c>
      <c r="F2" s="13" t="s">
        <v>3151</v>
      </c>
      <c r="G2" s="13" t="s">
        <v>3152</v>
      </c>
      <c r="H2" s="13" t="s">
        <v>3153</v>
      </c>
      <c r="I2" s="140"/>
      <c r="J2" s="140"/>
      <c r="K2" s="140"/>
      <c r="L2" s="140"/>
      <c r="M2" s="140"/>
    </row>
    <row r="3" spans="1:14" s="26" customFormat="1">
      <c r="A3" s="92" t="s">
        <v>14</v>
      </c>
      <c r="B3" s="327" t="s">
        <v>3154</v>
      </c>
      <c r="C3" s="9" t="s">
        <v>3155</v>
      </c>
      <c r="D3" s="9" t="s">
        <v>3156</v>
      </c>
      <c r="E3" s="1" t="s">
        <v>3157</v>
      </c>
      <c r="F3" s="1" t="s">
        <v>3158</v>
      </c>
      <c r="G3" s="1" t="s">
        <v>3159</v>
      </c>
      <c r="H3" s="1" t="s">
        <v>3160</v>
      </c>
      <c r="I3" s="441"/>
      <c r="J3" s="441"/>
      <c r="K3" s="441"/>
      <c r="L3" s="441"/>
      <c r="M3" s="441"/>
    </row>
    <row r="4" spans="1:14" s="24" customFormat="1">
      <c r="A4" s="92" t="s">
        <v>27</v>
      </c>
      <c r="B4" s="328" t="s">
        <v>3161</v>
      </c>
      <c r="C4" s="9" t="s">
        <v>3162</v>
      </c>
      <c r="D4" s="9" t="s">
        <v>3163</v>
      </c>
      <c r="E4" s="1" t="s">
        <v>3164</v>
      </c>
      <c r="F4" s="1" t="s">
        <v>3165</v>
      </c>
      <c r="G4" s="1" t="s">
        <v>3166</v>
      </c>
      <c r="H4" s="1" t="s">
        <v>3167</v>
      </c>
      <c r="I4" s="70"/>
      <c r="J4" s="70"/>
      <c r="K4" s="70"/>
      <c r="L4" s="70"/>
      <c r="M4" s="70"/>
    </row>
    <row r="5" spans="1:14" s="26" customFormat="1">
      <c r="A5" s="92" t="s">
        <v>40</v>
      </c>
      <c r="B5" s="327" t="s">
        <v>3168</v>
      </c>
      <c r="C5" s="9" t="s">
        <v>3169</v>
      </c>
      <c r="D5" s="9" t="s">
        <v>3169</v>
      </c>
      <c r="E5" s="1" t="s">
        <v>3168</v>
      </c>
      <c r="F5" s="1" t="s">
        <v>3168</v>
      </c>
      <c r="G5" s="1" t="s">
        <v>3170</v>
      </c>
      <c r="H5" s="1" t="s">
        <v>3170</v>
      </c>
      <c r="I5" s="70"/>
      <c r="J5" s="70"/>
      <c r="K5" s="70"/>
      <c r="L5" s="70"/>
      <c r="M5" s="70"/>
    </row>
    <row r="6" spans="1:14" s="24" customFormat="1">
      <c r="A6" s="92" t="s">
        <v>50</v>
      </c>
      <c r="B6" s="432">
        <v>856300000</v>
      </c>
      <c r="C6" s="445">
        <v>781300000</v>
      </c>
      <c r="D6" s="445">
        <v>9983700000</v>
      </c>
      <c r="E6" s="485">
        <v>2414300000</v>
      </c>
      <c r="F6" s="485">
        <v>5905100000</v>
      </c>
      <c r="G6" s="485">
        <v>9268600000</v>
      </c>
      <c r="H6" s="485">
        <v>9358900000</v>
      </c>
      <c r="I6" s="441"/>
      <c r="J6" s="441"/>
      <c r="K6" s="441"/>
      <c r="L6" s="441"/>
      <c r="M6" s="441"/>
    </row>
    <row r="7" spans="1:14" s="26" customFormat="1">
      <c r="A7" s="92" t="s">
        <v>51</v>
      </c>
      <c r="B7" s="436">
        <v>161338000</v>
      </c>
      <c r="C7" s="445">
        <v>0</v>
      </c>
      <c r="D7" s="445">
        <v>9614334000</v>
      </c>
      <c r="E7" s="485">
        <v>1907611000</v>
      </c>
      <c r="F7" s="485">
        <v>5017269000</v>
      </c>
      <c r="G7" s="485">
        <v>10364002000</v>
      </c>
      <c r="H7" s="485">
        <v>9379226000</v>
      </c>
      <c r="I7" s="441"/>
      <c r="J7" s="441"/>
      <c r="K7" s="441"/>
      <c r="L7" s="441"/>
      <c r="M7" s="441"/>
    </row>
    <row r="8" spans="1:14" s="26" customFormat="1">
      <c r="A8" s="92" t="s">
        <v>52</v>
      </c>
      <c r="B8" s="436">
        <v>1008613000</v>
      </c>
      <c r="C8" s="445">
        <v>0</v>
      </c>
      <c r="D8" s="445">
        <v>19254370000</v>
      </c>
      <c r="E8" s="485">
        <v>2440596000</v>
      </c>
      <c r="F8" s="485">
        <v>8370842000</v>
      </c>
      <c r="G8" s="485">
        <v>18231358000</v>
      </c>
      <c r="H8" s="485">
        <v>15962425000</v>
      </c>
      <c r="I8" s="441"/>
      <c r="J8" s="441"/>
      <c r="K8" s="441"/>
      <c r="L8" s="441"/>
      <c r="M8" s="441"/>
    </row>
    <row r="9" spans="1:14" s="541" customFormat="1">
      <c r="A9" s="571" t="s">
        <v>53</v>
      </c>
      <c r="B9" s="324">
        <v>0.40789999999999998</v>
      </c>
      <c r="C9" s="10">
        <v>0.92490000000000006</v>
      </c>
      <c r="D9" s="10">
        <v>0.2077</v>
      </c>
      <c r="E9" s="2">
        <v>0.20760000000000001</v>
      </c>
      <c r="F9" s="2">
        <v>6.4899999999999999E-2</v>
      </c>
      <c r="G9" s="2">
        <v>0.27810000000000001</v>
      </c>
      <c r="H9" s="2">
        <v>6.4799999999999996E-2</v>
      </c>
      <c r="I9" s="10"/>
      <c r="J9" s="10"/>
      <c r="K9" s="10"/>
      <c r="L9" s="10"/>
      <c r="M9" s="10"/>
      <c r="N9" s="439"/>
    </row>
    <row r="10" spans="1:14" s="541" customFormat="1">
      <c r="A10" s="571" t="s">
        <v>54</v>
      </c>
      <c r="B10" s="324">
        <v>12.3391</v>
      </c>
      <c r="C10" s="10">
        <v>3.0750999999999999</v>
      </c>
      <c r="D10" s="10">
        <v>5.0835999999999997</v>
      </c>
      <c r="E10" s="2">
        <v>7.6696999999999997</v>
      </c>
      <c r="F10" s="2">
        <v>45.360599999999998</v>
      </c>
      <c r="G10" s="2">
        <v>5.6097000000000001</v>
      </c>
      <c r="H10" s="2">
        <v>10.2889</v>
      </c>
      <c r="I10" s="10"/>
      <c r="J10" s="10"/>
      <c r="K10" s="10"/>
      <c r="L10" s="10"/>
      <c r="M10" s="10"/>
      <c r="N10" s="439"/>
    </row>
    <row r="11" spans="1:14" s="541" customFormat="1" ht="22.5" customHeight="1">
      <c r="A11" s="572" t="s">
        <v>55</v>
      </c>
      <c r="B11" s="329" t="s">
        <v>3171</v>
      </c>
      <c r="C11" s="14" t="s">
        <v>3172</v>
      </c>
      <c r="D11" s="14" t="s">
        <v>134</v>
      </c>
      <c r="E11" s="84" t="s">
        <v>3173</v>
      </c>
      <c r="F11" s="84" t="s">
        <v>3174</v>
      </c>
      <c r="G11" s="84" t="s">
        <v>3175</v>
      </c>
      <c r="H11" s="84" t="s">
        <v>3176</v>
      </c>
      <c r="I11" s="14"/>
      <c r="J11" s="14"/>
      <c r="K11" s="14"/>
      <c r="L11" s="14"/>
      <c r="M11" s="14"/>
    </row>
    <row r="12" spans="1:14" s="26" customFormat="1" ht="22.5" customHeight="1">
      <c r="A12" s="92" t="s">
        <v>66</v>
      </c>
      <c r="B12" s="197" t="s">
        <v>3177</v>
      </c>
      <c r="C12" s="78"/>
      <c r="D12" s="78"/>
      <c r="E12" s="190" t="s">
        <v>3178</v>
      </c>
      <c r="F12" s="484"/>
      <c r="G12" s="148"/>
      <c r="H12" s="150"/>
      <c r="I12" s="15"/>
      <c r="J12" s="15"/>
      <c r="K12" s="15"/>
      <c r="L12" s="15"/>
      <c r="M12" s="15"/>
    </row>
    <row r="13" spans="1:14" s="26" customFormat="1">
      <c r="A13" s="92" t="s">
        <v>75</v>
      </c>
      <c r="B13" s="330"/>
      <c r="C13" s="78"/>
      <c r="D13" s="78"/>
      <c r="E13" s="78"/>
      <c r="F13" s="484"/>
      <c r="G13" s="148"/>
      <c r="H13" s="150"/>
      <c r="I13" s="15"/>
      <c r="J13" s="15"/>
      <c r="K13" s="15"/>
      <c r="L13" s="15"/>
      <c r="M13" s="15"/>
    </row>
    <row r="14" spans="1:14" s="26" customFormat="1">
      <c r="A14" s="92" t="s">
        <v>76</v>
      </c>
      <c r="B14" s="330"/>
      <c r="C14" s="78"/>
      <c r="D14" s="78"/>
      <c r="E14" s="78"/>
      <c r="F14" s="484"/>
      <c r="G14" s="148"/>
      <c r="H14" s="150"/>
      <c r="I14" s="15"/>
      <c r="J14" s="15"/>
      <c r="K14" s="15"/>
      <c r="L14" s="15"/>
      <c r="M14" s="15"/>
    </row>
    <row r="15" spans="1:14" s="26" customFormat="1">
      <c r="A15" s="88" t="s">
        <v>77</v>
      </c>
      <c r="B15" s="330"/>
      <c r="C15" s="78"/>
      <c r="D15" s="78"/>
      <c r="E15" s="78"/>
      <c r="F15" s="484"/>
      <c r="G15" s="148"/>
      <c r="H15" s="150"/>
      <c r="I15" s="15"/>
      <c r="J15" s="15"/>
      <c r="K15" s="15"/>
      <c r="L15" s="15"/>
      <c r="M15" s="15"/>
    </row>
    <row r="16" spans="1:14" s="26" customFormat="1">
      <c r="A16" s="88" t="s">
        <v>78</v>
      </c>
      <c r="B16" s="433" t="s">
        <v>328</v>
      </c>
      <c r="C16" s="78"/>
      <c r="D16" s="78"/>
      <c r="E16" s="78"/>
      <c r="F16" s="484"/>
      <c r="G16" s="148"/>
      <c r="H16" s="150"/>
      <c r="I16" s="15"/>
      <c r="J16" s="15"/>
      <c r="K16" s="15"/>
      <c r="L16" s="15"/>
      <c r="M16" s="15"/>
    </row>
    <row r="17" spans="1:13" s="26" customFormat="1">
      <c r="A17" s="92" t="s">
        <v>753</v>
      </c>
      <c r="B17" s="331" t="s">
        <v>268</v>
      </c>
      <c r="C17" s="9" t="s">
        <v>210</v>
      </c>
      <c r="D17" s="9" t="s">
        <v>215</v>
      </c>
      <c r="E17" s="1" t="s">
        <v>443</v>
      </c>
      <c r="F17" s="9"/>
      <c r="G17" s="1" t="s">
        <v>147</v>
      </c>
      <c r="H17" s="1" t="s">
        <v>147</v>
      </c>
      <c r="I17" s="441"/>
      <c r="J17" s="441"/>
      <c r="K17" s="9"/>
      <c r="L17" s="9"/>
      <c r="M17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257"/>
  <sheetViews>
    <sheetView zoomScaleNormal="100" workbookViewId="0">
      <pane ySplit="1" topLeftCell="A224" activePane="bottomLeft" state="frozen"/>
      <selection activeCell="B1" sqref="B1"/>
      <selection pane="bottomLeft" activeCell="F249" sqref="F249"/>
    </sheetView>
  </sheetViews>
  <sheetFormatPr defaultRowHeight="13.5"/>
  <cols>
    <col min="1" max="1" width="9.33203125" style="8" bestFit="1" customWidth="1"/>
    <col min="2" max="2" width="15.33203125" style="8" customWidth="1"/>
    <col min="3" max="3" width="16.33203125" style="8" customWidth="1"/>
    <col min="4" max="4" width="18.109375" style="8" customWidth="1"/>
    <col min="5" max="5" width="18.21875" style="8" customWidth="1"/>
    <col min="6" max="6" width="15.77734375" style="8" customWidth="1"/>
    <col min="7" max="7" width="17.6640625" style="8" customWidth="1"/>
    <col min="8" max="8" width="17.77734375" style="8" customWidth="1"/>
    <col min="9" max="12" width="15.77734375" style="8" customWidth="1"/>
    <col min="13" max="13" width="18.5546875" style="8" customWidth="1"/>
    <col min="14" max="39" width="8.88671875" style="8" customWidth="1"/>
    <col min="40" max="16384" width="8.88671875" style="8"/>
  </cols>
  <sheetData>
    <row r="1" spans="1:14" ht="25.5" customHeight="1">
      <c r="A1" s="599" t="s">
        <v>692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16" customFormat="1" ht="26.1" customHeight="1">
      <c r="A2" s="12" t="s">
        <v>1</v>
      </c>
      <c r="B2" s="11" t="s">
        <v>693</v>
      </c>
      <c r="C2" s="31" t="s">
        <v>694</v>
      </c>
      <c r="D2" s="11" t="s">
        <v>695</v>
      </c>
      <c r="E2" s="11" t="s">
        <v>696</v>
      </c>
      <c r="F2" s="11" t="s">
        <v>697</v>
      </c>
      <c r="G2" s="12" t="s">
        <v>698</v>
      </c>
      <c r="H2" s="11" t="s">
        <v>699</v>
      </c>
      <c r="I2" s="11" t="s">
        <v>700</v>
      </c>
      <c r="J2" s="12" t="s">
        <v>701</v>
      </c>
      <c r="K2" s="11" t="s">
        <v>702</v>
      </c>
      <c r="L2" s="11" t="s">
        <v>703</v>
      </c>
      <c r="M2" s="11" t="s">
        <v>704</v>
      </c>
    </row>
    <row r="3" spans="1:14" s="368" customFormat="1">
      <c r="A3" s="88" t="s">
        <v>14</v>
      </c>
      <c r="B3" s="471" t="s">
        <v>705</v>
      </c>
      <c r="C3" s="423" t="s">
        <v>706</v>
      </c>
      <c r="D3" s="423" t="s">
        <v>707</v>
      </c>
      <c r="E3" s="441" t="s">
        <v>647</v>
      </c>
      <c r="F3" s="441" t="s">
        <v>708</v>
      </c>
      <c r="G3" s="9" t="s">
        <v>709</v>
      </c>
      <c r="H3" s="460" t="s">
        <v>710</v>
      </c>
      <c r="I3" s="472" t="s">
        <v>711</v>
      </c>
      <c r="J3" s="9" t="s">
        <v>712</v>
      </c>
      <c r="K3" s="471" t="s">
        <v>713</v>
      </c>
      <c r="L3" s="423" t="s">
        <v>83</v>
      </c>
      <c r="M3" s="423" t="s">
        <v>714</v>
      </c>
    </row>
    <row r="4" spans="1:14" s="17" customFormat="1" ht="11.25" customHeight="1">
      <c r="A4" s="92" t="s">
        <v>27</v>
      </c>
      <c r="B4" s="309" t="s">
        <v>715</v>
      </c>
      <c r="C4" s="4" t="s">
        <v>716</v>
      </c>
      <c r="D4" s="4" t="s">
        <v>717</v>
      </c>
      <c r="E4" s="70" t="s">
        <v>718</v>
      </c>
      <c r="F4" s="70" t="s">
        <v>719</v>
      </c>
      <c r="G4" s="9" t="s">
        <v>720</v>
      </c>
      <c r="H4" s="131" t="s">
        <v>721</v>
      </c>
      <c r="I4" s="246" t="s">
        <v>722</v>
      </c>
      <c r="J4" s="9" t="s">
        <v>723</v>
      </c>
      <c r="K4" s="309" t="s">
        <v>724</v>
      </c>
      <c r="L4" s="4" t="s">
        <v>725</v>
      </c>
      <c r="M4" s="4" t="s">
        <v>726</v>
      </c>
    </row>
    <row r="5" spans="1:14" s="17" customFormat="1" ht="11.25" customHeight="1">
      <c r="A5" s="92" t="s">
        <v>40</v>
      </c>
      <c r="B5" s="471" t="s">
        <v>727</v>
      </c>
      <c r="C5" s="423" t="s">
        <v>728</v>
      </c>
      <c r="D5" s="423" t="s">
        <v>729</v>
      </c>
      <c r="E5" s="441" t="s">
        <v>729</v>
      </c>
      <c r="F5" s="441" t="s">
        <v>729</v>
      </c>
      <c r="G5" s="9" t="s">
        <v>730</v>
      </c>
      <c r="H5" s="131" t="s">
        <v>731</v>
      </c>
      <c r="I5" s="247" t="s">
        <v>732</v>
      </c>
      <c r="J5" s="9" t="s">
        <v>733</v>
      </c>
      <c r="K5" s="471" t="s">
        <v>734</v>
      </c>
      <c r="L5" s="423" t="s">
        <v>729</v>
      </c>
      <c r="M5" s="423" t="s">
        <v>735</v>
      </c>
    </row>
    <row r="6" spans="1:14" s="368" customFormat="1">
      <c r="A6" s="88" t="s">
        <v>50</v>
      </c>
      <c r="B6" s="473">
        <v>521200000</v>
      </c>
      <c r="C6" s="423">
        <v>2437600000</v>
      </c>
      <c r="D6" s="423">
        <v>747700000</v>
      </c>
      <c r="E6" s="441">
        <v>1109400000</v>
      </c>
      <c r="F6" s="441">
        <v>2590100000</v>
      </c>
      <c r="G6" s="441">
        <v>5779300000</v>
      </c>
      <c r="H6" s="460">
        <v>10936300000</v>
      </c>
      <c r="I6" s="472">
        <v>869400000</v>
      </c>
      <c r="J6" s="441">
        <v>8833700000</v>
      </c>
      <c r="K6" s="473">
        <v>4133500000</v>
      </c>
      <c r="L6" s="423">
        <v>4259700000</v>
      </c>
      <c r="M6" s="423">
        <v>3282700000</v>
      </c>
    </row>
    <row r="7" spans="1:14" s="368" customFormat="1">
      <c r="A7" s="88" t="s">
        <v>51</v>
      </c>
      <c r="B7" s="473">
        <v>88283000</v>
      </c>
      <c r="C7" s="423">
        <v>1604875000</v>
      </c>
      <c r="D7" s="423">
        <v>365844000</v>
      </c>
      <c r="E7" s="441">
        <v>1200224000</v>
      </c>
      <c r="F7" s="441">
        <v>3899896000</v>
      </c>
      <c r="G7" s="441">
        <v>10376281000</v>
      </c>
      <c r="H7" s="460">
        <v>13980634000</v>
      </c>
      <c r="I7" s="472">
        <v>849420000</v>
      </c>
      <c r="J7" s="441">
        <v>12921826000</v>
      </c>
      <c r="K7" s="473">
        <v>4195227000</v>
      </c>
      <c r="L7" s="423">
        <v>6658562000</v>
      </c>
      <c r="M7" s="423">
        <v>503908000</v>
      </c>
    </row>
    <row r="8" spans="1:14" s="368" customFormat="1">
      <c r="A8" s="88" t="s">
        <v>52</v>
      </c>
      <c r="B8" s="473">
        <v>222246000</v>
      </c>
      <c r="C8" s="423">
        <v>3569714000</v>
      </c>
      <c r="D8" s="423">
        <v>912441000</v>
      </c>
      <c r="E8" s="441">
        <v>3183229000</v>
      </c>
      <c r="F8" s="441">
        <v>7477578000</v>
      </c>
      <c r="G8" s="441">
        <v>14682118000</v>
      </c>
      <c r="H8" s="460">
        <v>21039582000</v>
      </c>
      <c r="I8" s="472">
        <v>856790000</v>
      </c>
      <c r="J8" s="441">
        <v>19615124000</v>
      </c>
      <c r="K8" s="473">
        <v>13410300000</v>
      </c>
      <c r="L8" s="423">
        <v>29998920000</v>
      </c>
      <c r="M8" s="423">
        <v>659443000</v>
      </c>
    </row>
    <row r="9" spans="1:14" s="474" customFormat="1">
      <c r="A9" s="475" t="s">
        <v>53</v>
      </c>
      <c r="B9" s="310">
        <v>0.52039999999999997</v>
      </c>
      <c r="C9" s="2">
        <v>0.3594</v>
      </c>
      <c r="D9" s="2">
        <v>0.2424</v>
      </c>
      <c r="E9" s="10">
        <v>0.45839999999999997</v>
      </c>
      <c r="F9" s="10">
        <v>0.46810000000000002</v>
      </c>
      <c r="G9" s="10">
        <v>5.9123000000000001</v>
      </c>
      <c r="H9" s="125">
        <v>3.3700000000000001E-2</v>
      </c>
      <c r="I9" s="248">
        <v>1.0720000000000001</v>
      </c>
      <c r="J9" s="10">
        <v>0.53290000000000004</v>
      </c>
      <c r="K9" s="310">
        <v>0.15010000000000001</v>
      </c>
      <c r="L9" s="2">
        <v>0.153</v>
      </c>
      <c r="M9" s="83">
        <v>0.8962</v>
      </c>
      <c r="N9" s="439"/>
    </row>
    <row r="10" spans="1:14" s="474" customFormat="1">
      <c r="A10" s="475" t="s">
        <v>54</v>
      </c>
      <c r="B10" s="310">
        <v>2.4874999999999998</v>
      </c>
      <c r="C10" s="2">
        <v>5.5678000000000001</v>
      </c>
      <c r="D10" s="2">
        <v>18.973299999999998</v>
      </c>
      <c r="E10" s="10">
        <v>3.9232</v>
      </c>
      <c r="F10" s="10">
        <v>2.3443000000000001</v>
      </c>
      <c r="G10" s="10">
        <v>2.1859999999999999</v>
      </c>
      <c r="H10" s="125">
        <v>20.708500000000001</v>
      </c>
      <c r="I10" s="248">
        <v>1.3819999999999999</v>
      </c>
      <c r="J10" s="10">
        <v>2.7075</v>
      </c>
      <c r="K10" s="310">
        <v>4.5034999999999998</v>
      </c>
      <c r="L10" s="2">
        <v>4.7884000000000002</v>
      </c>
      <c r="M10" s="83">
        <v>1.6893</v>
      </c>
      <c r="N10" s="439"/>
    </row>
    <row r="11" spans="1:14" s="474" customFormat="1" ht="21" customHeight="1">
      <c r="A11" s="476" t="s">
        <v>55</v>
      </c>
      <c r="B11" s="311" t="s">
        <v>736</v>
      </c>
      <c r="C11" s="84" t="s">
        <v>737</v>
      </c>
      <c r="D11" s="84" t="s">
        <v>738</v>
      </c>
      <c r="E11" s="14" t="s">
        <v>739</v>
      </c>
      <c r="F11" s="14" t="s">
        <v>740</v>
      </c>
      <c r="G11" s="10" t="s">
        <v>59</v>
      </c>
      <c r="H11" s="122" t="s">
        <v>741</v>
      </c>
      <c r="I11" s="249" t="s">
        <v>742</v>
      </c>
      <c r="J11" s="10" t="s">
        <v>59</v>
      </c>
      <c r="K11" s="311" t="s">
        <v>743</v>
      </c>
      <c r="L11" s="84" t="s">
        <v>744</v>
      </c>
      <c r="M11" s="84" t="s">
        <v>745</v>
      </c>
    </row>
    <row r="12" spans="1:14" s="368" customFormat="1" ht="22.5" customHeight="1">
      <c r="A12" s="88" t="s">
        <v>66</v>
      </c>
      <c r="B12" s="193" t="s">
        <v>205</v>
      </c>
      <c r="C12" s="427"/>
      <c r="D12" s="427"/>
      <c r="E12" s="427"/>
      <c r="F12" s="427"/>
      <c r="G12" s="416" t="s">
        <v>746</v>
      </c>
      <c r="H12" s="186" t="s">
        <v>747</v>
      </c>
      <c r="I12" s="185" t="s">
        <v>748</v>
      </c>
      <c r="J12" s="427"/>
      <c r="K12" s="589" t="s">
        <v>749</v>
      </c>
      <c r="L12" s="185" t="s">
        <v>750</v>
      </c>
      <c r="M12" s="427"/>
    </row>
    <row r="13" spans="1:14" s="368" customFormat="1">
      <c r="A13" s="88" t="s">
        <v>75</v>
      </c>
      <c r="B13" s="477"/>
      <c r="C13" s="427"/>
      <c r="D13" s="427"/>
      <c r="E13" s="427"/>
      <c r="F13" s="427"/>
      <c r="G13" s="427"/>
      <c r="H13" s="65"/>
      <c r="I13" s="478"/>
      <c r="J13" s="427"/>
      <c r="K13" s="477"/>
      <c r="L13" s="427"/>
      <c r="M13" s="427"/>
    </row>
    <row r="14" spans="1:14" s="368" customFormat="1">
      <c r="A14" s="88" t="s">
        <v>76</v>
      </c>
      <c r="B14" s="477"/>
      <c r="C14" s="427"/>
      <c r="D14" s="427"/>
      <c r="E14" s="427"/>
      <c r="F14" s="427"/>
      <c r="G14" s="427"/>
      <c r="H14" s="65"/>
      <c r="I14" s="478"/>
      <c r="J14" s="427"/>
      <c r="K14" s="477"/>
      <c r="L14" s="427"/>
      <c r="M14" s="427"/>
    </row>
    <row r="15" spans="1:14" s="368" customFormat="1">
      <c r="A15" s="88" t="s">
        <v>77</v>
      </c>
      <c r="B15" s="477"/>
      <c r="C15" s="427"/>
      <c r="D15" s="427"/>
      <c r="E15" s="427"/>
      <c r="F15" s="427"/>
      <c r="G15" s="427"/>
      <c r="H15" s="65"/>
      <c r="I15" s="478"/>
      <c r="J15" s="427"/>
      <c r="K15" s="477" t="s">
        <v>751</v>
      </c>
      <c r="L15" s="427"/>
      <c r="M15" s="427"/>
    </row>
    <row r="16" spans="1:14" s="368" customFormat="1">
      <c r="A16" s="88" t="s">
        <v>78</v>
      </c>
      <c r="B16" s="477"/>
      <c r="C16" s="427"/>
      <c r="D16" s="427"/>
      <c r="E16" s="427"/>
      <c r="F16" s="427"/>
      <c r="G16" s="427"/>
      <c r="H16" s="65"/>
      <c r="I16" s="478"/>
      <c r="J16" s="427"/>
      <c r="K16" s="477" t="s">
        <v>79</v>
      </c>
      <c r="L16" s="479" t="s">
        <v>752</v>
      </c>
      <c r="M16" s="427"/>
    </row>
    <row r="17" spans="1:14" s="368" customFormat="1">
      <c r="A17" s="88" t="s">
        <v>753</v>
      </c>
      <c r="B17" s="317" t="s">
        <v>754</v>
      </c>
      <c r="C17" s="1" t="s">
        <v>755</v>
      </c>
      <c r="D17" s="1" t="s">
        <v>756</v>
      </c>
      <c r="E17" s="9"/>
      <c r="F17" s="9"/>
      <c r="G17" s="9" t="s">
        <v>210</v>
      </c>
      <c r="H17" s="460" t="s">
        <v>623</v>
      </c>
      <c r="I17" s="250"/>
      <c r="J17" s="9" t="s">
        <v>266</v>
      </c>
      <c r="K17" s="312" t="s">
        <v>757</v>
      </c>
      <c r="L17" s="91" t="s">
        <v>83</v>
      </c>
      <c r="M17" s="9"/>
    </row>
    <row r="18" spans="1:14" s="23" customFormat="1" ht="26.1" customHeight="1">
      <c r="A18" s="11" t="s">
        <v>1</v>
      </c>
      <c r="B18" s="12" t="s">
        <v>758</v>
      </c>
      <c r="C18" s="50" t="s">
        <v>759</v>
      </c>
      <c r="D18" s="11" t="s">
        <v>760</v>
      </c>
      <c r="E18" s="11" t="s">
        <v>761</v>
      </c>
      <c r="F18" s="11" t="s">
        <v>762</v>
      </c>
      <c r="G18" s="11" t="s">
        <v>763</v>
      </c>
      <c r="H18" s="31" t="s">
        <v>764</v>
      </c>
      <c r="I18" s="31" t="s">
        <v>765</v>
      </c>
      <c r="J18" s="11" t="s">
        <v>766</v>
      </c>
      <c r="K18" s="11" t="s">
        <v>767</v>
      </c>
      <c r="L18" s="11" t="s">
        <v>768</v>
      </c>
      <c r="M18" s="11" t="s">
        <v>769</v>
      </c>
    </row>
    <row r="19" spans="1:14" s="368" customFormat="1">
      <c r="A19" s="88" t="s">
        <v>14</v>
      </c>
      <c r="B19" s="1" t="s">
        <v>770</v>
      </c>
      <c r="C19" s="1" t="s">
        <v>771</v>
      </c>
      <c r="D19" s="441" t="s">
        <v>772</v>
      </c>
      <c r="E19" s="441" t="s">
        <v>773</v>
      </c>
      <c r="F19" s="460" t="s">
        <v>774</v>
      </c>
      <c r="G19" s="441" t="s">
        <v>775</v>
      </c>
      <c r="H19" s="441" t="s">
        <v>776</v>
      </c>
      <c r="I19" s="441" t="s">
        <v>777</v>
      </c>
      <c r="J19" s="441" t="s">
        <v>778</v>
      </c>
      <c r="K19" s="441" t="s">
        <v>779</v>
      </c>
      <c r="L19" s="441" t="s">
        <v>780</v>
      </c>
      <c r="M19" s="441" t="s">
        <v>781</v>
      </c>
    </row>
    <row r="20" spans="1:14" s="17" customFormat="1" ht="11.25" customHeight="1">
      <c r="A20" s="92" t="s">
        <v>27</v>
      </c>
      <c r="B20" s="1" t="s">
        <v>782</v>
      </c>
      <c r="C20" s="1" t="s">
        <v>783</v>
      </c>
      <c r="D20" s="70" t="s">
        <v>784</v>
      </c>
      <c r="E20" s="70" t="s">
        <v>785</v>
      </c>
      <c r="F20" s="131" t="s">
        <v>786</v>
      </c>
      <c r="G20" s="70" t="s">
        <v>787</v>
      </c>
      <c r="H20" s="70" t="s">
        <v>788</v>
      </c>
      <c r="I20" s="70" t="s">
        <v>789</v>
      </c>
      <c r="J20" s="70" t="s">
        <v>790</v>
      </c>
      <c r="K20" s="70" t="s">
        <v>791</v>
      </c>
      <c r="L20" s="70" t="s">
        <v>792</v>
      </c>
      <c r="M20" s="70" t="s">
        <v>793</v>
      </c>
    </row>
    <row r="21" spans="1:14" s="17" customFormat="1" ht="11.25" customHeight="1">
      <c r="A21" s="92" t="s">
        <v>40</v>
      </c>
      <c r="B21" s="1" t="s">
        <v>729</v>
      </c>
      <c r="C21" s="1" t="s">
        <v>794</v>
      </c>
      <c r="D21" s="70" t="s">
        <v>794</v>
      </c>
      <c r="E21" s="441" t="s">
        <v>794</v>
      </c>
      <c r="F21" s="131" t="s">
        <v>795</v>
      </c>
      <c r="G21" s="441" t="s">
        <v>728</v>
      </c>
      <c r="H21" s="441" t="s">
        <v>796</v>
      </c>
      <c r="I21" s="441" t="s">
        <v>734</v>
      </c>
      <c r="J21" s="441" t="s">
        <v>796</v>
      </c>
      <c r="K21" s="441" t="s">
        <v>729</v>
      </c>
      <c r="L21" s="441" t="s">
        <v>797</v>
      </c>
      <c r="M21" s="441" t="s">
        <v>798</v>
      </c>
    </row>
    <row r="22" spans="1:14" s="17" customFormat="1" ht="11.25" customHeight="1">
      <c r="A22" s="88" t="s">
        <v>50</v>
      </c>
      <c r="B22" s="423">
        <v>3564500000</v>
      </c>
      <c r="C22" s="423">
        <v>6908800000</v>
      </c>
      <c r="D22" s="441">
        <v>77407300000</v>
      </c>
      <c r="E22" s="441">
        <v>2841700000</v>
      </c>
      <c r="F22" s="460">
        <v>6241900000</v>
      </c>
      <c r="G22" s="441">
        <v>1890400000</v>
      </c>
      <c r="H22" s="441">
        <v>54394300000</v>
      </c>
      <c r="I22" s="441">
        <v>1411000000</v>
      </c>
      <c r="J22" s="441">
        <v>2191700000</v>
      </c>
      <c r="K22" s="441">
        <v>1651300000</v>
      </c>
      <c r="L22" s="441">
        <v>46655200000</v>
      </c>
      <c r="M22" s="441">
        <v>4033000000</v>
      </c>
    </row>
    <row r="23" spans="1:14" s="17" customFormat="1" ht="11.25" customHeight="1">
      <c r="A23" s="88" t="s">
        <v>51</v>
      </c>
      <c r="B23" s="423">
        <v>5817922000</v>
      </c>
      <c r="C23" s="423">
        <v>12910187000</v>
      </c>
      <c r="D23" s="441">
        <v>154518723000</v>
      </c>
      <c r="E23" s="441">
        <v>3835425000</v>
      </c>
      <c r="F23" s="460">
        <v>8800280000</v>
      </c>
      <c r="G23" s="441">
        <v>1397988000</v>
      </c>
      <c r="H23" s="441">
        <v>106969974000</v>
      </c>
      <c r="I23" s="441">
        <v>2054155000</v>
      </c>
      <c r="J23" s="441">
        <v>2114307000</v>
      </c>
      <c r="K23" s="441">
        <v>1631179000</v>
      </c>
      <c r="L23" s="441">
        <v>91520041000</v>
      </c>
      <c r="M23" s="441">
        <v>3012973000</v>
      </c>
    </row>
    <row r="24" spans="1:14" s="18" customFormat="1">
      <c r="A24" s="88" t="s">
        <v>52</v>
      </c>
      <c r="B24" s="423">
        <v>8445620000</v>
      </c>
      <c r="C24" s="423">
        <v>16591893000</v>
      </c>
      <c r="D24" s="441">
        <v>298131279000</v>
      </c>
      <c r="E24" s="441">
        <v>5692237000</v>
      </c>
      <c r="F24" s="460">
        <v>19377091000</v>
      </c>
      <c r="G24" s="441">
        <v>2053295000</v>
      </c>
      <c r="H24" s="441">
        <v>197403793000</v>
      </c>
      <c r="I24" s="441">
        <v>4182262000</v>
      </c>
      <c r="J24" s="441">
        <v>8475940000</v>
      </c>
      <c r="K24" s="441">
        <v>2054339000</v>
      </c>
      <c r="L24" s="441">
        <v>120021051000</v>
      </c>
      <c r="M24" s="441">
        <v>4437541000</v>
      </c>
    </row>
    <row r="25" spans="1:14" s="474" customFormat="1">
      <c r="A25" s="475" t="s">
        <v>53</v>
      </c>
      <c r="B25" s="2">
        <v>0.23649999999999999</v>
      </c>
      <c r="C25" s="83">
        <v>4.0331999999999999</v>
      </c>
      <c r="D25" s="64">
        <v>1.2971999999999999</v>
      </c>
      <c r="E25" s="10"/>
      <c r="F25" s="125">
        <v>0.2263</v>
      </c>
      <c r="G25" s="10">
        <v>0.1716</v>
      </c>
      <c r="H25" s="10">
        <v>0.40889999999999999</v>
      </c>
      <c r="I25" s="10">
        <v>0.44569999999999999</v>
      </c>
      <c r="J25" s="10">
        <v>0.13039999999999999</v>
      </c>
      <c r="K25" s="10">
        <v>0.36449999999999999</v>
      </c>
      <c r="L25" s="10">
        <v>0.2918</v>
      </c>
      <c r="M25" s="10">
        <v>0.2994</v>
      </c>
      <c r="N25" s="439"/>
    </row>
    <row r="26" spans="1:14" s="474" customFormat="1">
      <c r="A26" s="475" t="s">
        <v>54</v>
      </c>
      <c r="B26" s="2">
        <v>4.4118000000000004</v>
      </c>
      <c r="C26" s="83">
        <v>0.97189999999999999</v>
      </c>
      <c r="D26" s="64">
        <v>1.4166000000000001</v>
      </c>
      <c r="E26" s="10"/>
      <c r="F26" s="125">
        <v>3.4032</v>
      </c>
      <c r="G26" s="10">
        <v>28.019600000000001</v>
      </c>
      <c r="H26" s="10">
        <v>2.3445</v>
      </c>
      <c r="I26" s="10">
        <v>3.8513999999999999</v>
      </c>
      <c r="J26" s="10">
        <v>6.7506000000000004</v>
      </c>
      <c r="K26" s="10">
        <v>6.5648</v>
      </c>
      <c r="L26" s="10">
        <v>2.2688000000000001</v>
      </c>
      <c r="M26" s="10">
        <v>3.7012</v>
      </c>
      <c r="N26" s="439"/>
    </row>
    <row r="27" spans="1:14" s="474" customFormat="1" ht="21" customHeight="1">
      <c r="A27" s="476" t="s">
        <v>55</v>
      </c>
      <c r="B27" s="84" t="s">
        <v>799</v>
      </c>
      <c r="C27" s="84" t="s">
        <v>800</v>
      </c>
      <c r="D27" s="10" t="s">
        <v>801</v>
      </c>
      <c r="E27" s="14"/>
      <c r="F27" s="125" t="s">
        <v>802</v>
      </c>
      <c r="G27" s="14" t="s">
        <v>803</v>
      </c>
      <c r="H27" s="14" t="s">
        <v>804</v>
      </c>
      <c r="I27" s="14" t="s">
        <v>805</v>
      </c>
      <c r="J27" s="14" t="s">
        <v>737</v>
      </c>
      <c r="K27" s="14" t="s">
        <v>806</v>
      </c>
      <c r="L27" s="14" t="s">
        <v>807</v>
      </c>
      <c r="M27" s="14" t="s">
        <v>808</v>
      </c>
    </row>
    <row r="28" spans="1:14" s="368" customFormat="1" ht="22.5" customHeight="1">
      <c r="A28" s="88" t="s">
        <v>66</v>
      </c>
      <c r="B28" s="186" t="s">
        <v>809</v>
      </c>
      <c r="C28" s="190" t="s">
        <v>810</v>
      </c>
      <c r="D28" s="416" t="s">
        <v>811</v>
      </c>
      <c r="E28" s="427"/>
      <c r="F28" s="186" t="s">
        <v>812</v>
      </c>
      <c r="G28" s="427"/>
      <c r="H28" s="427"/>
      <c r="I28" s="427"/>
      <c r="J28" s="427"/>
      <c r="K28" s="427"/>
      <c r="L28" s="427"/>
      <c r="M28" s="190" t="s">
        <v>813</v>
      </c>
    </row>
    <row r="29" spans="1:14" s="368" customFormat="1">
      <c r="A29" s="88" t="s">
        <v>75</v>
      </c>
      <c r="B29" s="65"/>
      <c r="C29" s="71"/>
      <c r="D29" s="9"/>
      <c r="E29" s="427"/>
      <c r="F29" s="65"/>
      <c r="G29" s="427"/>
      <c r="H29" s="427"/>
      <c r="I29" s="427"/>
      <c r="J29" s="427"/>
      <c r="K29" s="427"/>
      <c r="L29" s="427"/>
      <c r="M29" s="71"/>
    </row>
    <row r="30" spans="1:14" s="368" customFormat="1">
      <c r="A30" s="88" t="s">
        <v>76</v>
      </c>
      <c r="B30" s="65"/>
      <c r="C30" s="71"/>
      <c r="D30" s="9"/>
      <c r="E30" s="427"/>
      <c r="F30" s="65"/>
      <c r="G30" s="427"/>
      <c r="H30" s="427"/>
      <c r="I30" s="427"/>
      <c r="J30" s="427"/>
      <c r="K30" s="427"/>
      <c r="L30" s="427"/>
      <c r="M30" s="71"/>
    </row>
    <row r="31" spans="1:14" s="368" customFormat="1">
      <c r="A31" s="88" t="s">
        <v>77</v>
      </c>
      <c r="B31" s="65"/>
      <c r="C31" s="71"/>
      <c r="D31" s="9"/>
      <c r="E31" s="427"/>
      <c r="F31" s="65"/>
      <c r="G31" s="427"/>
      <c r="H31" s="427"/>
      <c r="I31" s="427"/>
      <c r="J31" s="427"/>
      <c r="K31" s="427"/>
      <c r="L31" s="427"/>
      <c r="M31" s="71"/>
    </row>
    <row r="32" spans="1:14" s="368" customFormat="1">
      <c r="A32" s="88" t="s">
        <v>78</v>
      </c>
      <c r="B32" s="65"/>
      <c r="C32" s="71"/>
      <c r="D32" s="9"/>
      <c r="E32" s="427"/>
      <c r="F32" s="65"/>
      <c r="G32" s="427"/>
      <c r="H32" s="427"/>
      <c r="I32" s="427"/>
      <c r="J32" s="427"/>
      <c r="K32" s="427"/>
      <c r="L32" s="427"/>
      <c r="M32" s="71"/>
    </row>
    <row r="33" spans="1:14" s="368" customFormat="1">
      <c r="A33" s="88" t="s">
        <v>753</v>
      </c>
      <c r="B33" s="1" t="s">
        <v>623</v>
      </c>
      <c r="C33" s="9"/>
      <c r="D33" s="9"/>
      <c r="E33" s="9" t="s">
        <v>503</v>
      </c>
      <c r="F33" s="460" t="s">
        <v>814</v>
      </c>
      <c r="G33" s="9" t="s">
        <v>815</v>
      </c>
      <c r="H33" s="9" t="s">
        <v>210</v>
      </c>
      <c r="I33" s="9" t="s">
        <v>816</v>
      </c>
      <c r="J33" s="9" t="s">
        <v>755</v>
      </c>
      <c r="K33" s="9" t="s">
        <v>266</v>
      </c>
      <c r="L33" s="9"/>
      <c r="M33" s="9" t="s">
        <v>266</v>
      </c>
    </row>
    <row r="34" spans="1:14" s="23" customFormat="1" ht="26.1" customHeight="1">
      <c r="A34" s="11" t="s">
        <v>1</v>
      </c>
      <c r="B34" s="11" t="s">
        <v>817</v>
      </c>
      <c r="C34" s="11" t="s">
        <v>818</v>
      </c>
      <c r="D34" s="11" t="s">
        <v>819</v>
      </c>
      <c r="E34" s="11" t="s">
        <v>820</v>
      </c>
      <c r="F34" s="11" t="s">
        <v>821</v>
      </c>
      <c r="G34" s="11" t="s">
        <v>822</v>
      </c>
      <c r="H34" s="11" t="s">
        <v>823</v>
      </c>
      <c r="I34" s="31" t="s">
        <v>824</v>
      </c>
      <c r="J34" s="52" t="s">
        <v>825</v>
      </c>
      <c r="K34" s="11" t="s">
        <v>826</v>
      </c>
      <c r="L34" s="12" t="s">
        <v>827</v>
      </c>
      <c r="M34" s="12" t="s">
        <v>828</v>
      </c>
    </row>
    <row r="35" spans="1:14" s="368" customFormat="1">
      <c r="A35" s="88" t="s">
        <v>14</v>
      </c>
      <c r="B35" s="441" t="s">
        <v>829</v>
      </c>
      <c r="C35" s="441" t="s">
        <v>830</v>
      </c>
      <c r="D35" s="460" t="s">
        <v>831</v>
      </c>
      <c r="E35" s="9" t="s">
        <v>832</v>
      </c>
      <c r="F35" s="441" t="s">
        <v>833</v>
      </c>
      <c r="G35" s="441" t="s">
        <v>834</v>
      </c>
      <c r="H35" s="441" t="s">
        <v>835</v>
      </c>
      <c r="I35" s="423" t="s">
        <v>836</v>
      </c>
      <c r="J35" s="423" t="s">
        <v>266</v>
      </c>
      <c r="K35" s="480" t="s">
        <v>837</v>
      </c>
      <c r="L35" s="9" t="s">
        <v>838</v>
      </c>
      <c r="M35" s="9" t="s">
        <v>839</v>
      </c>
    </row>
    <row r="36" spans="1:14" s="17" customFormat="1" ht="11.25" customHeight="1">
      <c r="A36" s="92" t="s">
        <v>27</v>
      </c>
      <c r="B36" s="70" t="s">
        <v>840</v>
      </c>
      <c r="C36" s="70" t="s">
        <v>841</v>
      </c>
      <c r="D36" s="131" t="s">
        <v>842</v>
      </c>
      <c r="E36" s="75" t="s">
        <v>843</v>
      </c>
      <c r="F36" s="70" t="s">
        <v>844</v>
      </c>
      <c r="G36" s="70" t="s">
        <v>845</v>
      </c>
      <c r="H36" s="70" t="s">
        <v>846</v>
      </c>
      <c r="I36" s="4" t="s">
        <v>847</v>
      </c>
      <c r="J36" s="4" t="s">
        <v>848</v>
      </c>
      <c r="K36" s="293" t="s">
        <v>849</v>
      </c>
      <c r="L36" s="9" t="s">
        <v>850</v>
      </c>
      <c r="M36" s="9" t="s">
        <v>851</v>
      </c>
    </row>
    <row r="37" spans="1:14" s="17" customFormat="1" ht="11.25" customHeight="1">
      <c r="A37" s="92" t="s">
        <v>40</v>
      </c>
      <c r="B37" s="441" t="s">
        <v>729</v>
      </c>
      <c r="C37" s="441" t="s">
        <v>852</v>
      </c>
      <c r="D37" s="460" t="s">
        <v>853</v>
      </c>
      <c r="E37" s="9" t="s">
        <v>854</v>
      </c>
      <c r="F37" s="441" t="s">
        <v>855</v>
      </c>
      <c r="G37" s="441" t="s">
        <v>856</v>
      </c>
      <c r="H37" s="441" t="s">
        <v>798</v>
      </c>
      <c r="I37" s="423" t="s">
        <v>853</v>
      </c>
      <c r="J37" s="423" t="s">
        <v>729</v>
      </c>
      <c r="K37" s="480" t="s">
        <v>794</v>
      </c>
      <c r="L37" s="9" t="s">
        <v>857</v>
      </c>
      <c r="M37" s="9" t="s">
        <v>798</v>
      </c>
    </row>
    <row r="38" spans="1:14" s="17" customFormat="1" ht="11.25" customHeight="1">
      <c r="A38" s="88" t="s">
        <v>50</v>
      </c>
      <c r="B38" s="441">
        <v>802500000</v>
      </c>
      <c r="C38" s="441">
        <v>75121149000</v>
      </c>
      <c r="D38" s="460">
        <v>4542800000</v>
      </c>
      <c r="E38" s="445">
        <v>1710400000</v>
      </c>
      <c r="F38" s="441">
        <v>1156400000</v>
      </c>
      <c r="G38" s="441">
        <v>2030200000</v>
      </c>
      <c r="H38" s="441">
        <v>985800000</v>
      </c>
      <c r="I38" s="423">
        <v>1898500000</v>
      </c>
      <c r="J38" s="423">
        <v>2615000000</v>
      </c>
      <c r="K38" s="481">
        <v>932200000</v>
      </c>
      <c r="L38" s="441">
        <v>514700000</v>
      </c>
      <c r="M38" s="441">
        <v>1462800000</v>
      </c>
    </row>
    <row r="39" spans="1:14" s="17" customFormat="1" ht="11.25" customHeight="1">
      <c r="A39" s="88" t="s">
        <v>51</v>
      </c>
      <c r="B39" s="441">
        <v>268029000</v>
      </c>
      <c r="C39" s="441">
        <v>117404195000</v>
      </c>
      <c r="D39" s="460">
        <v>8301662000</v>
      </c>
      <c r="E39" s="445">
        <v>1897581000</v>
      </c>
      <c r="F39" s="441">
        <v>1265982000</v>
      </c>
      <c r="G39" s="441">
        <v>1732796000</v>
      </c>
      <c r="H39" s="441">
        <v>1277987000</v>
      </c>
      <c r="I39" s="423">
        <v>2628187000</v>
      </c>
      <c r="J39" s="423">
        <v>1000328000</v>
      </c>
      <c r="K39" s="481">
        <v>379866000</v>
      </c>
      <c r="L39" s="441">
        <v>11085000</v>
      </c>
      <c r="M39" s="441">
        <f>223764000+211644000+403620000</f>
        <v>839028000</v>
      </c>
    </row>
    <row r="40" spans="1:14" s="18" customFormat="1">
      <c r="A40" s="88" t="s">
        <v>52</v>
      </c>
      <c r="B40" s="441">
        <v>3044321000</v>
      </c>
      <c r="C40" s="441">
        <v>179615037000</v>
      </c>
      <c r="D40" s="460">
        <v>9706948000</v>
      </c>
      <c r="E40" s="445">
        <v>2668900000</v>
      </c>
      <c r="F40" s="441">
        <v>5438899000</v>
      </c>
      <c r="G40" s="441">
        <v>2918770000</v>
      </c>
      <c r="H40" s="441">
        <v>2036841000</v>
      </c>
      <c r="I40" s="423">
        <v>4142051000</v>
      </c>
      <c r="J40" s="423">
        <v>3515877000</v>
      </c>
      <c r="K40" s="481">
        <v>998766000</v>
      </c>
      <c r="L40" s="441">
        <v>172607000</v>
      </c>
      <c r="M40" s="441">
        <f>M39+373484000+204495000</f>
        <v>1417007000</v>
      </c>
    </row>
    <row r="41" spans="1:14" s="474" customFormat="1">
      <c r="A41" s="475" t="s">
        <v>53</v>
      </c>
      <c r="B41" s="10">
        <v>0.51490000000000002</v>
      </c>
      <c r="C41" s="10">
        <v>0.34649999999999997</v>
      </c>
      <c r="D41" s="125">
        <v>0.4773</v>
      </c>
      <c r="E41" s="10">
        <v>0.28460000000000002</v>
      </c>
      <c r="F41" s="10">
        <v>0.19700000000000001</v>
      </c>
      <c r="G41" s="10">
        <v>0.2097</v>
      </c>
      <c r="H41" s="10">
        <v>0.59040000000000004</v>
      </c>
      <c r="I41" s="2">
        <v>0.26889999999999997</v>
      </c>
      <c r="J41" s="2">
        <v>0.32479999999999998</v>
      </c>
      <c r="K41" s="294">
        <v>0.3155</v>
      </c>
      <c r="L41" s="10"/>
      <c r="M41" s="10">
        <v>0.46129999999999999</v>
      </c>
      <c r="N41" s="439"/>
    </row>
    <row r="42" spans="1:14" s="474" customFormat="1">
      <c r="A42" s="475" t="s">
        <v>54</v>
      </c>
      <c r="B42" s="10">
        <v>7.8212999999999999</v>
      </c>
      <c r="C42" s="10">
        <v>2.5977000000000001</v>
      </c>
      <c r="D42" s="125">
        <v>4.7930999999999999</v>
      </c>
      <c r="E42" s="10">
        <v>2.8380999999999998</v>
      </c>
      <c r="F42" s="10">
        <v>10.5534</v>
      </c>
      <c r="G42" s="10">
        <v>5.1113</v>
      </c>
      <c r="H42" s="10">
        <v>2.8269000000000002</v>
      </c>
      <c r="I42" s="2">
        <v>3.6153</v>
      </c>
      <c r="J42" s="2">
        <v>8.1865000000000006</v>
      </c>
      <c r="K42" s="294">
        <v>12.2332</v>
      </c>
      <c r="L42" s="10"/>
      <c r="M42" s="10">
        <v>5.2763</v>
      </c>
      <c r="N42" s="439"/>
    </row>
    <row r="43" spans="1:14" s="474" customFormat="1" ht="21" customHeight="1">
      <c r="A43" s="476" t="s">
        <v>55</v>
      </c>
      <c r="B43" s="14" t="s">
        <v>858</v>
      </c>
      <c r="C43" s="10" t="s">
        <v>59</v>
      </c>
      <c r="D43" s="122" t="s">
        <v>859</v>
      </c>
      <c r="E43" s="10" t="s">
        <v>860</v>
      </c>
      <c r="F43" s="14" t="s">
        <v>861</v>
      </c>
      <c r="G43" s="10" t="s">
        <v>58</v>
      </c>
      <c r="H43" s="10" t="s">
        <v>59</v>
      </c>
      <c r="I43" s="84" t="s">
        <v>862</v>
      </c>
      <c r="J43" s="84" t="s">
        <v>863</v>
      </c>
      <c r="K43" s="295" t="s">
        <v>864</v>
      </c>
      <c r="L43" s="10"/>
      <c r="M43" s="10" t="s">
        <v>58</v>
      </c>
    </row>
    <row r="44" spans="1:14" s="368" customFormat="1" ht="22.5" customHeight="1">
      <c r="A44" s="88" t="s">
        <v>66</v>
      </c>
      <c r="B44" s="427"/>
      <c r="C44" s="416" t="s">
        <v>865</v>
      </c>
      <c r="D44" s="307" t="s">
        <v>866</v>
      </c>
      <c r="E44" s="190" t="s">
        <v>867</v>
      </c>
      <c r="F44" s="416" t="s">
        <v>868</v>
      </c>
      <c r="G44" s="190" t="s">
        <v>869</v>
      </c>
      <c r="H44" s="416" t="s">
        <v>870</v>
      </c>
      <c r="I44" s="427"/>
      <c r="J44" s="416" t="s">
        <v>871</v>
      </c>
      <c r="K44" s="427"/>
      <c r="L44" s="71"/>
      <c r="M44" s="416" t="s">
        <v>872</v>
      </c>
    </row>
    <row r="45" spans="1:14" s="368" customFormat="1">
      <c r="A45" s="88" t="s">
        <v>75</v>
      </c>
      <c r="B45" s="427"/>
      <c r="C45" s="427"/>
      <c r="D45" s="427"/>
      <c r="E45" s="71"/>
      <c r="F45" s="427"/>
      <c r="G45" s="71"/>
      <c r="H45" s="427"/>
      <c r="I45" s="427"/>
      <c r="J45" s="427"/>
      <c r="K45" s="482"/>
      <c r="L45" s="71"/>
      <c r="M45" s="9"/>
    </row>
    <row r="46" spans="1:14" s="368" customFormat="1">
      <c r="A46" s="88" t="s">
        <v>76</v>
      </c>
      <c r="B46" s="427"/>
      <c r="C46" s="427"/>
      <c r="D46" s="427"/>
      <c r="E46" s="71"/>
      <c r="F46" s="427"/>
      <c r="G46" s="71"/>
      <c r="H46" s="427"/>
      <c r="I46" s="427"/>
      <c r="J46" s="427"/>
      <c r="K46" s="482"/>
      <c r="L46" s="71"/>
      <c r="M46" s="9"/>
    </row>
    <row r="47" spans="1:14" s="368" customFormat="1">
      <c r="A47" s="88" t="s">
        <v>77</v>
      </c>
      <c r="B47" s="427"/>
      <c r="C47" s="427"/>
      <c r="D47" s="427"/>
      <c r="E47" s="71"/>
      <c r="F47" s="427"/>
      <c r="G47" s="71"/>
      <c r="H47" s="427"/>
      <c r="I47" s="427"/>
      <c r="J47" s="427"/>
      <c r="K47" s="482"/>
      <c r="L47" s="71"/>
      <c r="M47" s="9"/>
    </row>
    <row r="48" spans="1:14" s="368" customFormat="1">
      <c r="A48" s="88" t="s">
        <v>78</v>
      </c>
      <c r="B48" s="427"/>
      <c r="C48" s="427"/>
      <c r="D48" s="427"/>
      <c r="E48" s="71"/>
      <c r="F48" s="427"/>
      <c r="G48" s="71"/>
      <c r="H48" s="427"/>
      <c r="I48" s="427"/>
      <c r="J48" s="427"/>
      <c r="K48" s="482"/>
      <c r="L48" s="71"/>
      <c r="M48" s="9"/>
    </row>
    <row r="49" spans="1:14" s="368" customFormat="1" ht="33.75" customHeight="1">
      <c r="A49" s="88" t="s">
        <v>753</v>
      </c>
      <c r="B49" s="9" t="s">
        <v>815</v>
      </c>
      <c r="C49" s="9" t="s">
        <v>81</v>
      </c>
      <c r="D49" s="124" t="s">
        <v>873</v>
      </c>
      <c r="E49" s="9" t="s">
        <v>874</v>
      </c>
      <c r="F49" s="9" t="s">
        <v>211</v>
      </c>
      <c r="G49" s="77" t="s">
        <v>875</v>
      </c>
      <c r="H49" s="9" t="s">
        <v>266</v>
      </c>
      <c r="I49" s="98" t="s">
        <v>876</v>
      </c>
      <c r="J49" s="1" t="s">
        <v>266</v>
      </c>
      <c r="K49" s="298" t="s">
        <v>83</v>
      </c>
      <c r="L49" s="9" t="s">
        <v>81</v>
      </c>
      <c r="M49" s="9"/>
    </row>
    <row r="50" spans="1:14" s="23" customFormat="1" ht="26.1" customHeight="1">
      <c r="A50" s="11" t="s">
        <v>1</v>
      </c>
      <c r="B50" s="30" t="s">
        <v>877</v>
      </c>
      <c r="C50" s="29" t="s">
        <v>878</v>
      </c>
      <c r="D50" s="12" t="s">
        <v>879</v>
      </c>
      <c r="E50" s="13" t="s">
        <v>880</v>
      </c>
      <c r="F50" s="13" t="s">
        <v>881</v>
      </c>
      <c r="G50" s="13" t="s">
        <v>882</v>
      </c>
      <c r="H50" s="12" t="s">
        <v>883</v>
      </c>
      <c r="I50" s="29" t="s">
        <v>884</v>
      </c>
      <c r="J50" s="11" t="s">
        <v>885</v>
      </c>
      <c r="K50" s="12" t="s">
        <v>886</v>
      </c>
      <c r="L50" s="12" t="s">
        <v>887</v>
      </c>
      <c r="M50" s="11" t="s">
        <v>888</v>
      </c>
    </row>
    <row r="51" spans="1:14" s="368" customFormat="1">
      <c r="A51" s="88" t="s">
        <v>14</v>
      </c>
      <c r="B51" s="441" t="s">
        <v>837</v>
      </c>
      <c r="C51" s="9" t="s">
        <v>557</v>
      </c>
      <c r="D51" s="1" t="s">
        <v>889</v>
      </c>
      <c r="E51" s="483" t="s">
        <v>890</v>
      </c>
      <c r="F51" s="423" t="s">
        <v>891</v>
      </c>
      <c r="G51" s="1" t="s">
        <v>892</v>
      </c>
      <c r="H51" s="327" t="s">
        <v>893</v>
      </c>
      <c r="I51" s="250" t="s">
        <v>894</v>
      </c>
      <c r="J51" s="1" t="s">
        <v>895</v>
      </c>
      <c r="K51" s="1" t="s">
        <v>896</v>
      </c>
      <c r="L51" s="9" t="s">
        <v>897</v>
      </c>
      <c r="M51" s="423" t="s">
        <v>898</v>
      </c>
    </row>
    <row r="52" spans="1:14" s="17" customFormat="1" ht="11.25" customHeight="1">
      <c r="A52" s="92" t="s">
        <v>27</v>
      </c>
      <c r="B52" s="70" t="s">
        <v>849</v>
      </c>
      <c r="C52" s="9" t="s">
        <v>899</v>
      </c>
      <c r="D52" s="1" t="s">
        <v>900</v>
      </c>
      <c r="E52" s="323" t="s">
        <v>901</v>
      </c>
      <c r="F52" s="4" t="s">
        <v>902</v>
      </c>
      <c r="G52" s="1" t="s">
        <v>903</v>
      </c>
      <c r="H52" s="328" t="s">
        <v>904</v>
      </c>
      <c r="I52" s="251" t="s">
        <v>905</v>
      </c>
      <c r="J52" s="1" t="s">
        <v>906</v>
      </c>
      <c r="K52" s="1" t="s">
        <v>907</v>
      </c>
      <c r="L52" s="9" t="s">
        <v>908</v>
      </c>
      <c r="M52" s="4" t="s">
        <v>909</v>
      </c>
    </row>
    <row r="53" spans="1:14" s="17" customFormat="1" ht="11.25" customHeight="1">
      <c r="A53" s="92" t="s">
        <v>40</v>
      </c>
      <c r="B53" s="441" t="s">
        <v>730</v>
      </c>
      <c r="C53" s="9" t="s">
        <v>910</v>
      </c>
      <c r="D53" s="1" t="s">
        <v>911</v>
      </c>
      <c r="E53" s="483" t="s">
        <v>728</v>
      </c>
      <c r="F53" s="423" t="s">
        <v>728</v>
      </c>
      <c r="G53" s="423" t="s">
        <v>728</v>
      </c>
      <c r="H53" s="327" t="s">
        <v>854</v>
      </c>
      <c r="I53" s="250" t="s">
        <v>857</v>
      </c>
      <c r="J53" s="1" t="s">
        <v>728</v>
      </c>
      <c r="K53" s="1" t="s">
        <v>912</v>
      </c>
      <c r="L53" s="9" t="s">
        <v>794</v>
      </c>
      <c r="M53" s="423" t="s">
        <v>913</v>
      </c>
    </row>
    <row r="54" spans="1:14" s="17" customFormat="1" ht="11.25" customHeight="1">
      <c r="A54" s="88" t="s">
        <v>50</v>
      </c>
      <c r="B54" s="441">
        <v>909200000</v>
      </c>
      <c r="C54" s="441">
        <v>3147600000</v>
      </c>
      <c r="D54" s="423">
        <v>500900</v>
      </c>
      <c r="E54" s="432">
        <v>2753100000</v>
      </c>
      <c r="F54" s="423">
        <v>6393800000</v>
      </c>
      <c r="G54" s="423">
        <v>6432900000</v>
      </c>
      <c r="H54" s="432">
        <v>2062500000</v>
      </c>
      <c r="I54" s="459">
        <v>1481300000</v>
      </c>
      <c r="J54" s="423">
        <v>7971000000</v>
      </c>
      <c r="K54" s="423">
        <v>1158900000</v>
      </c>
      <c r="L54" s="441">
        <v>2185400000</v>
      </c>
      <c r="M54" s="423">
        <v>994100000</v>
      </c>
    </row>
    <row r="55" spans="1:14" s="17" customFormat="1" ht="11.25" customHeight="1">
      <c r="A55" s="88" t="s">
        <v>51</v>
      </c>
      <c r="B55" s="441">
        <v>896968000</v>
      </c>
      <c r="C55" s="441">
        <f>1197336000+617461000+938448000</f>
        <v>2753245000</v>
      </c>
      <c r="D55" s="423">
        <v>0</v>
      </c>
      <c r="E55" s="432">
        <v>2133525000</v>
      </c>
      <c r="F55" s="423">
        <v>6776500000</v>
      </c>
      <c r="G55" s="423">
        <v>6897601000</v>
      </c>
      <c r="H55" s="432">
        <v>653596000</v>
      </c>
      <c r="I55" s="459">
        <v>1680011000</v>
      </c>
      <c r="J55" s="423">
        <v>7529476000</v>
      </c>
      <c r="K55" s="423">
        <v>668406000</v>
      </c>
      <c r="L55" s="441">
        <v>1545561000</v>
      </c>
      <c r="M55" s="423">
        <v>601101000</v>
      </c>
    </row>
    <row r="56" spans="1:14" s="18" customFormat="1">
      <c r="A56" s="88" t="s">
        <v>52</v>
      </c>
      <c r="B56" s="441">
        <v>1135230000</v>
      </c>
      <c r="C56" s="441">
        <f>C55+607206000+1183446000</f>
        <v>4543897000</v>
      </c>
      <c r="D56" s="423">
        <v>0</v>
      </c>
      <c r="E56" s="432">
        <v>3597544000</v>
      </c>
      <c r="F56" s="423">
        <v>17069303000</v>
      </c>
      <c r="G56" s="423">
        <v>11989833000</v>
      </c>
      <c r="H56" s="432">
        <v>1387559000</v>
      </c>
      <c r="I56" s="459">
        <v>1743811000</v>
      </c>
      <c r="J56" s="423">
        <v>7529476000</v>
      </c>
      <c r="K56" s="423">
        <v>668406000</v>
      </c>
      <c r="L56" s="441">
        <v>1545561000</v>
      </c>
      <c r="M56" s="423">
        <v>909452000</v>
      </c>
    </row>
    <row r="57" spans="1:14" s="474" customFormat="1">
      <c r="A57" s="475" t="s">
        <v>53</v>
      </c>
      <c r="B57" s="10">
        <v>0.53269999999999995</v>
      </c>
      <c r="C57" s="10">
        <v>0.45469999999999999</v>
      </c>
      <c r="D57" s="2">
        <v>0.56340000000000001</v>
      </c>
      <c r="E57" s="324">
        <v>0.1716</v>
      </c>
      <c r="F57" s="2">
        <v>0.3478</v>
      </c>
      <c r="G57" s="2">
        <v>0.33550000000000002</v>
      </c>
      <c r="H57" s="324">
        <v>7.3599999999999999E-2</v>
      </c>
      <c r="I57" s="252">
        <v>0.97099999999999997</v>
      </c>
      <c r="J57" s="83">
        <v>1.2414000000000001</v>
      </c>
      <c r="K57" s="2">
        <v>0.26889999999999997</v>
      </c>
      <c r="L57" s="10">
        <v>0.59640000000000004</v>
      </c>
      <c r="M57" s="2">
        <v>0.313</v>
      </c>
      <c r="N57" s="439"/>
    </row>
    <row r="58" spans="1:14" s="474" customFormat="1">
      <c r="A58" s="475" t="s">
        <v>54</v>
      </c>
      <c r="B58" s="10">
        <v>2.2463000000000002</v>
      </c>
      <c r="C58" s="10">
        <v>1.4613</v>
      </c>
      <c r="D58" s="2">
        <v>2.3563000000000001</v>
      </c>
      <c r="E58" s="324">
        <v>6.3760000000000003</v>
      </c>
      <c r="F58" s="2">
        <v>3.9152999999999998</v>
      </c>
      <c r="G58" s="2">
        <v>3.8336999999999999</v>
      </c>
      <c r="H58" s="324">
        <v>8.8088999999999995</v>
      </c>
      <c r="I58" s="253">
        <v>2.9912999999999998</v>
      </c>
      <c r="J58" s="95">
        <v>2.5569999999999999</v>
      </c>
      <c r="K58" s="2">
        <v>64.162999999999997</v>
      </c>
      <c r="L58" s="10">
        <v>2.8433000000000002</v>
      </c>
      <c r="M58" s="2">
        <v>3.0457999999999998</v>
      </c>
      <c r="N58" s="439"/>
    </row>
    <row r="59" spans="1:14" s="474" customFormat="1" ht="21" customHeight="1">
      <c r="A59" s="476" t="s">
        <v>55</v>
      </c>
      <c r="B59" s="14" t="s">
        <v>864</v>
      </c>
      <c r="C59" s="10" t="s">
        <v>59</v>
      </c>
      <c r="D59" s="2" t="s">
        <v>914</v>
      </c>
      <c r="E59" s="326" t="s">
        <v>915</v>
      </c>
      <c r="F59" s="84" t="s">
        <v>916</v>
      </c>
      <c r="G59" s="84" t="s">
        <v>917</v>
      </c>
      <c r="H59" s="326" t="s">
        <v>918</v>
      </c>
      <c r="I59" s="249" t="s">
        <v>919</v>
      </c>
      <c r="J59" s="84" t="s">
        <v>920</v>
      </c>
      <c r="K59" s="84" t="s">
        <v>921</v>
      </c>
      <c r="L59" s="14" t="s">
        <v>922</v>
      </c>
      <c r="M59" s="2" t="s">
        <v>59</v>
      </c>
    </row>
    <row r="60" spans="1:14" s="368" customFormat="1" ht="22.5" customHeight="1">
      <c r="A60" s="88" t="s">
        <v>66</v>
      </c>
      <c r="B60" s="427"/>
      <c r="C60" s="72"/>
      <c r="D60" s="484"/>
      <c r="E60" s="415" t="s">
        <v>923</v>
      </c>
      <c r="F60" s="186" t="s">
        <v>924</v>
      </c>
      <c r="G60" s="186" t="s">
        <v>924</v>
      </c>
      <c r="H60" s="433" t="s">
        <v>438</v>
      </c>
      <c r="I60" s="589" t="s">
        <v>925</v>
      </c>
      <c r="J60" s="190" t="s">
        <v>926</v>
      </c>
      <c r="K60" s="427"/>
      <c r="L60" s="416" t="s">
        <v>927</v>
      </c>
      <c r="M60" s="416" t="s">
        <v>928</v>
      </c>
    </row>
    <row r="61" spans="1:14" s="368" customFormat="1" ht="19.5" customHeight="1">
      <c r="A61" s="88" t="s">
        <v>75</v>
      </c>
      <c r="B61" s="427"/>
      <c r="C61" s="72"/>
      <c r="D61" s="484"/>
      <c r="E61" s="433" t="s">
        <v>929</v>
      </c>
      <c r="F61" s="65"/>
      <c r="G61" s="71"/>
      <c r="H61" s="433"/>
      <c r="I61" s="478"/>
      <c r="J61" s="71"/>
      <c r="K61" s="427"/>
      <c r="L61" s="427"/>
      <c r="M61" s="427"/>
    </row>
    <row r="62" spans="1:14" s="368" customFormat="1">
      <c r="A62" s="88" t="s">
        <v>76</v>
      </c>
      <c r="B62" s="427"/>
      <c r="C62" s="72"/>
      <c r="D62" s="484"/>
      <c r="E62" s="433"/>
      <c r="F62" s="65"/>
      <c r="G62" s="71"/>
      <c r="H62" s="433"/>
      <c r="I62" s="478"/>
      <c r="J62" s="71"/>
      <c r="K62" s="427"/>
      <c r="L62" s="427"/>
      <c r="M62" s="427"/>
    </row>
    <row r="63" spans="1:14" s="368" customFormat="1">
      <c r="A63" s="88" t="s">
        <v>77</v>
      </c>
      <c r="B63" s="427"/>
      <c r="C63" s="72"/>
      <c r="D63" s="484"/>
      <c r="E63" s="433"/>
      <c r="F63" s="65"/>
      <c r="G63" s="71"/>
      <c r="H63" s="433"/>
      <c r="I63" s="478"/>
      <c r="J63" s="71"/>
      <c r="K63" s="427"/>
      <c r="L63" s="427"/>
      <c r="M63" s="427"/>
    </row>
    <row r="64" spans="1:14" s="368" customFormat="1">
      <c r="A64" s="88" t="s">
        <v>78</v>
      </c>
      <c r="B64" s="427"/>
      <c r="C64" s="72"/>
      <c r="D64" s="484"/>
      <c r="E64" s="433" t="s">
        <v>681</v>
      </c>
      <c r="F64" s="7" t="s">
        <v>500</v>
      </c>
      <c r="G64" s="96" t="s">
        <v>500</v>
      </c>
      <c r="H64" s="433"/>
      <c r="I64" s="478"/>
      <c r="J64" s="71"/>
      <c r="K64" s="427"/>
      <c r="L64" s="427"/>
      <c r="M64" s="427"/>
    </row>
    <row r="65" spans="1:14" s="368" customFormat="1" ht="56.25" customHeight="1">
      <c r="A65" s="88" t="s">
        <v>753</v>
      </c>
      <c r="B65" s="9"/>
      <c r="C65" s="9" t="s">
        <v>266</v>
      </c>
      <c r="D65" s="1" t="s">
        <v>874</v>
      </c>
      <c r="E65" s="331" t="s">
        <v>930</v>
      </c>
      <c r="F65" s="108" t="s">
        <v>931</v>
      </c>
      <c r="G65" s="9"/>
      <c r="H65" s="331" t="s">
        <v>932</v>
      </c>
      <c r="I65" s="254" t="s">
        <v>81</v>
      </c>
      <c r="J65" s="73"/>
      <c r="K65" s="1" t="s">
        <v>268</v>
      </c>
      <c r="L65" s="427"/>
      <c r="M65" s="9"/>
    </row>
    <row r="66" spans="1:14" s="23" customFormat="1" ht="26.1" customHeight="1">
      <c r="A66" s="11" t="s">
        <v>1</v>
      </c>
      <c r="B66" s="12" t="s">
        <v>933</v>
      </c>
      <c r="C66" s="13" t="s">
        <v>934</v>
      </c>
      <c r="D66" s="13" t="s">
        <v>935</v>
      </c>
      <c r="E66" s="11" t="s">
        <v>936</v>
      </c>
      <c r="F66" s="11" t="s">
        <v>937</v>
      </c>
      <c r="G66" s="11" t="s">
        <v>938</v>
      </c>
      <c r="H66" s="12" t="s">
        <v>939</v>
      </c>
      <c r="I66" s="12" t="s">
        <v>940</v>
      </c>
      <c r="J66" s="11" t="s">
        <v>941</v>
      </c>
      <c r="K66" s="12" t="s">
        <v>942</v>
      </c>
      <c r="L66" s="12" t="s">
        <v>943</v>
      </c>
      <c r="M66" s="11" t="s">
        <v>944</v>
      </c>
    </row>
    <row r="67" spans="1:14" s="368" customFormat="1">
      <c r="A67" s="88" t="s">
        <v>14</v>
      </c>
      <c r="B67" s="9" t="s">
        <v>945</v>
      </c>
      <c r="C67" s="441" t="s">
        <v>946</v>
      </c>
      <c r="D67" s="423" t="s">
        <v>947</v>
      </c>
      <c r="E67" s="441" t="s">
        <v>948</v>
      </c>
      <c r="F67" s="441" t="s">
        <v>949</v>
      </c>
      <c r="G67" s="441" t="s">
        <v>950</v>
      </c>
      <c r="H67" s="441" t="s">
        <v>951</v>
      </c>
      <c r="I67" s="1" t="s">
        <v>952</v>
      </c>
      <c r="J67" s="1" t="s">
        <v>953</v>
      </c>
      <c r="K67" s="9" t="s">
        <v>954</v>
      </c>
      <c r="L67" s="317" t="s">
        <v>955</v>
      </c>
      <c r="M67" s="460" t="s">
        <v>209</v>
      </c>
    </row>
    <row r="68" spans="1:14" s="17" customFormat="1" ht="11.25" customHeight="1">
      <c r="A68" s="92" t="s">
        <v>27</v>
      </c>
      <c r="B68" s="9" t="s">
        <v>956</v>
      </c>
      <c r="C68" s="70" t="s">
        <v>957</v>
      </c>
      <c r="D68" s="4" t="s">
        <v>958</v>
      </c>
      <c r="E68" s="70" t="s">
        <v>959</v>
      </c>
      <c r="F68" s="70" t="s">
        <v>960</v>
      </c>
      <c r="G68" s="70" t="s">
        <v>961</v>
      </c>
      <c r="H68" s="70" t="s">
        <v>962</v>
      </c>
      <c r="I68" s="1" t="s">
        <v>963</v>
      </c>
      <c r="J68" s="1" t="s">
        <v>964</v>
      </c>
      <c r="K68" s="9" t="s">
        <v>965</v>
      </c>
      <c r="L68" s="318" t="s">
        <v>966</v>
      </c>
      <c r="M68" s="131" t="s">
        <v>967</v>
      </c>
    </row>
    <row r="69" spans="1:14" s="17" customFormat="1" ht="11.25" customHeight="1">
      <c r="A69" s="92" t="s">
        <v>40</v>
      </c>
      <c r="B69" s="9" t="s">
        <v>968</v>
      </c>
      <c r="C69" s="441" t="s">
        <v>969</v>
      </c>
      <c r="D69" s="423" t="s">
        <v>729</v>
      </c>
      <c r="E69" s="441" t="s">
        <v>970</v>
      </c>
      <c r="F69" s="441" t="s">
        <v>733</v>
      </c>
      <c r="G69" s="441" t="s">
        <v>910</v>
      </c>
      <c r="H69" s="441" t="s">
        <v>971</v>
      </c>
      <c r="I69" s="1" t="s">
        <v>972</v>
      </c>
      <c r="J69" s="1" t="s">
        <v>794</v>
      </c>
      <c r="K69" s="9" t="s">
        <v>854</v>
      </c>
      <c r="L69" s="317" t="s">
        <v>734</v>
      </c>
      <c r="M69" s="460" t="s">
        <v>973</v>
      </c>
    </row>
    <row r="70" spans="1:14" s="17" customFormat="1" ht="11.25" customHeight="1">
      <c r="A70" s="88" t="s">
        <v>50</v>
      </c>
      <c r="B70" s="441">
        <v>7252897000</v>
      </c>
      <c r="C70" s="441">
        <v>37835600000</v>
      </c>
      <c r="D70" s="423">
        <v>951300000</v>
      </c>
      <c r="E70" s="441">
        <v>4429700000</v>
      </c>
      <c r="F70" s="441">
        <v>6056700000</v>
      </c>
      <c r="G70" s="441">
        <v>2881900000</v>
      </c>
      <c r="H70" s="441">
        <v>2382200000</v>
      </c>
      <c r="I70" s="423">
        <v>4192700000</v>
      </c>
      <c r="J70" s="485">
        <v>13118500000</v>
      </c>
      <c r="K70" s="441">
        <v>776200000</v>
      </c>
      <c r="L70" s="473">
        <v>5939900000</v>
      </c>
      <c r="M70" s="460">
        <v>7402600000</v>
      </c>
    </row>
    <row r="71" spans="1:14" s="17" customFormat="1" ht="11.25" customHeight="1">
      <c r="A71" s="88" t="s">
        <v>51</v>
      </c>
      <c r="B71" s="441">
        <v>11022730000</v>
      </c>
      <c r="C71" s="441">
        <v>45457269000</v>
      </c>
      <c r="D71" s="423">
        <v>472350000</v>
      </c>
      <c r="E71" s="441">
        <v>8367651000</v>
      </c>
      <c r="F71" s="441">
        <v>7544369000</v>
      </c>
      <c r="G71" s="441">
        <v>3003452000</v>
      </c>
      <c r="H71" s="441">
        <f>864239000+292375000+268882000</f>
        <v>1425496000</v>
      </c>
      <c r="I71" s="423">
        <v>5229875000</v>
      </c>
      <c r="J71" s="445"/>
      <c r="K71" s="441">
        <v>532437000</v>
      </c>
      <c r="L71" s="473">
        <v>10762987000</v>
      </c>
      <c r="M71" s="460">
        <v>6921201000</v>
      </c>
    </row>
    <row r="72" spans="1:14" s="18" customFormat="1">
      <c r="A72" s="88" t="s">
        <v>52</v>
      </c>
      <c r="B72" s="441">
        <v>18649422000</v>
      </c>
      <c r="C72" s="441">
        <v>66445227000</v>
      </c>
      <c r="D72" s="423">
        <v>3025531000</v>
      </c>
      <c r="E72" s="441">
        <v>15507349000</v>
      </c>
      <c r="F72" s="441">
        <v>11781555000</v>
      </c>
      <c r="G72" s="441">
        <v>3003452000</v>
      </c>
      <c r="H72" s="441">
        <f>H71+545255000</f>
        <v>1970751000</v>
      </c>
      <c r="I72" s="423">
        <v>14743765000</v>
      </c>
      <c r="J72" s="445"/>
      <c r="K72" s="441">
        <v>2632000000</v>
      </c>
      <c r="L72" s="473">
        <v>17928117000</v>
      </c>
      <c r="M72" s="460">
        <v>17646171000</v>
      </c>
    </row>
    <row r="73" spans="1:14" s="474" customFormat="1">
      <c r="A73" s="475" t="s">
        <v>53</v>
      </c>
      <c r="B73" s="64">
        <v>1.0827</v>
      </c>
      <c r="C73" s="10">
        <v>0.23089999999999999</v>
      </c>
      <c r="D73" s="2">
        <v>0.68730000000000002</v>
      </c>
      <c r="E73" s="10">
        <v>0.66890000000000005</v>
      </c>
      <c r="F73" s="10">
        <v>0.25719999999999998</v>
      </c>
      <c r="G73" s="10">
        <v>0</v>
      </c>
      <c r="H73" s="10">
        <v>0.1014</v>
      </c>
      <c r="I73" s="2">
        <v>0.64839999999999998</v>
      </c>
      <c r="J73" s="83">
        <v>1.9752000000000001</v>
      </c>
      <c r="K73" s="10">
        <v>0.35189999999999999</v>
      </c>
      <c r="L73" s="319">
        <v>1.1298999999999999</v>
      </c>
      <c r="M73" s="125">
        <v>0.26740000000000003</v>
      </c>
      <c r="N73" s="439"/>
    </row>
    <row r="74" spans="1:14" s="474" customFormat="1">
      <c r="A74" s="475" t="s">
        <v>54</v>
      </c>
      <c r="B74" s="10">
        <v>1.9034</v>
      </c>
      <c r="C74" s="10">
        <v>3.8008000000000002</v>
      </c>
      <c r="D74" s="2">
        <v>23.2288</v>
      </c>
      <c r="E74" s="64">
        <v>1.8198000000000001</v>
      </c>
      <c r="F74" s="10">
        <v>4.4897</v>
      </c>
      <c r="G74" s="10">
        <v>10000000000</v>
      </c>
      <c r="H74" s="10">
        <v>4.3360000000000003</v>
      </c>
      <c r="I74" s="2">
        <v>4.1079999999999997</v>
      </c>
      <c r="J74" s="83">
        <v>1.2430000000000001</v>
      </c>
      <c r="K74" s="10">
        <v>11.479200000000001</v>
      </c>
      <c r="L74" s="319">
        <v>0.31619999999999998</v>
      </c>
      <c r="M74" s="125">
        <v>2.6326999999999998</v>
      </c>
      <c r="N74" s="439"/>
    </row>
    <row r="75" spans="1:14" s="474" customFormat="1" ht="21" customHeight="1">
      <c r="A75" s="476" t="s">
        <v>55</v>
      </c>
      <c r="B75" s="14" t="s">
        <v>974</v>
      </c>
      <c r="C75" s="14" t="s">
        <v>975</v>
      </c>
      <c r="D75" s="84" t="s">
        <v>976</v>
      </c>
      <c r="E75" s="10" t="s">
        <v>188</v>
      </c>
      <c r="F75" s="10" t="s">
        <v>59</v>
      </c>
      <c r="G75" s="10" t="s">
        <v>914</v>
      </c>
      <c r="H75" s="10" t="s">
        <v>58</v>
      </c>
      <c r="I75" s="2" t="s">
        <v>188</v>
      </c>
      <c r="J75" s="10"/>
      <c r="K75" s="10" t="s">
        <v>188</v>
      </c>
      <c r="L75" s="311" t="s">
        <v>977</v>
      </c>
      <c r="M75" s="122" t="s">
        <v>978</v>
      </c>
    </row>
    <row r="76" spans="1:14" s="368" customFormat="1" ht="22.5" customHeight="1">
      <c r="A76" s="88" t="s">
        <v>66</v>
      </c>
      <c r="B76" s="186" t="s">
        <v>979</v>
      </c>
      <c r="C76" s="427" t="s">
        <v>980</v>
      </c>
      <c r="D76" s="186" t="s">
        <v>981</v>
      </c>
      <c r="E76" s="484"/>
      <c r="F76" s="427"/>
      <c r="G76" s="427"/>
      <c r="H76" s="71"/>
      <c r="I76" s="427"/>
      <c r="J76" s="194" t="s">
        <v>982</v>
      </c>
      <c r="K76" s="186" t="s">
        <v>983</v>
      </c>
      <c r="L76" s="589" t="s">
        <v>984</v>
      </c>
      <c r="M76" s="190" t="s">
        <v>985</v>
      </c>
    </row>
    <row r="77" spans="1:14" s="368" customFormat="1">
      <c r="A77" s="88" t="s">
        <v>75</v>
      </c>
      <c r="B77" s="65"/>
      <c r="C77" s="427"/>
      <c r="D77" s="427"/>
      <c r="E77" s="484"/>
      <c r="F77" s="427"/>
      <c r="G77" s="427"/>
      <c r="H77" s="71"/>
      <c r="I77" s="427"/>
      <c r="J77" s="427"/>
      <c r="K77" s="72"/>
      <c r="L77" s="477"/>
      <c r="M77" s="132"/>
    </row>
    <row r="78" spans="1:14" s="368" customFormat="1">
      <c r="A78" s="88" t="s">
        <v>76</v>
      </c>
      <c r="B78" s="65"/>
      <c r="C78" s="427"/>
      <c r="D78" s="427"/>
      <c r="E78" s="484"/>
      <c r="F78" s="427"/>
      <c r="G78" s="427"/>
      <c r="H78" s="71"/>
      <c r="I78" s="427"/>
      <c r="J78" s="427"/>
      <c r="K78" s="72"/>
      <c r="L78" s="477"/>
      <c r="M78" s="132"/>
    </row>
    <row r="79" spans="1:14" s="368" customFormat="1">
      <c r="A79" s="88" t="s">
        <v>77</v>
      </c>
      <c r="B79" s="65"/>
      <c r="C79" s="427"/>
      <c r="D79" s="427"/>
      <c r="E79" s="484"/>
      <c r="F79" s="427"/>
      <c r="G79" s="427"/>
      <c r="H79" s="71"/>
      <c r="I79" s="427"/>
      <c r="J79" s="427"/>
      <c r="K79" s="72"/>
      <c r="L79" s="477"/>
      <c r="M79" s="132"/>
    </row>
    <row r="80" spans="1:14" s="368" customFormat="1">
      <c r="A80" s="88" t="s">
        <v>78</v>
      </c>
      <c r="B80" s="65"/>
      <c r="C80" s="427"/>
      <c r="D80" s="427"/>
      <c r="E80" s="484"/>
      <c r="F80" s="427"/>
      <c r="G80" s="427"/>
      <c r="H80" s="71"/>
      <c r="I80" s="427"/>
      <c r="J80" s="427"/>
      <c r="K80" s="72"/>
      <c r="L80" s="477" t="s">
        <v>986</v>
      </c>
      <c r="M80" s="132"/>
    </row>
    <row r="81" spans="1:14" s="368" customFormat="1">
      <c r="A81" s="88" t="s">
        <v>753</v>
      </c>
      <c r="B81" s="9"/>
      <c r="C81" s="9" t="s">
        <v>210</v>
      </c>
      <c r="D81" s="91" t="s">
        <v>266</v>
      </c>
      <c r="E81" s="9" t="s">
        <v>987</v>
      </c>
      <c r="F81" s="9" t="s">
        <v>210</v>
      </c>
      <c r="G81" s="9"/>
      <c r="H81" s="74" t="s">
        <v>266</v>
      </c>
      <c r="I81" s="77"/>
      <c r="J81" s="115" t="s">
        <v>147</v>
      </c>
      <c r="K81" s="9" t="s">
        <v>147</v>
      </c>
      <c r="L81" s="320" t="s">
        <v>988</v>
      </c>
      <c r="M81" s="133"/>
    </row>
    <row r="82" spans="1:14" ht="26.1" customHeight="1">
      <c r="A82" s="11" t="s">
        <v>1</v>
      </c>
      <c r="B82" s="11" t="s">
        <v>989</v>
      </c>
      <c r="C82" s="11" t="s">
        <v>990</v>
      </c>
      <c r="D82" s="11" t="s">
        <v>991</v>
      </c>
      <c r="E82" s="11" t="s">
        <v>992</v>
      </c>
      <c r="F82" s="11" t="s">
        <v>993</v>
      </c>
      <c r="G82" s="11" t="s">
        <v>994</v>
      </c>
      <c r="H82" s="31" t="s">
        <v>995</v>
      </c>
      <c r="I82" s="12" t="s">
        <v>996</v>
      </c>
      <c r="J82" s="11" t="s">
        <v>997</v>
      </c>
      <c r="K82" s="11" t="s">
        <v>998</v>
      </c>
      <c r="L82" s="81" t="s">
        <v>999</v>
      </c>
      <c r="M82" s="29" t="s">
        <v>1000</v>
      </c>
    </row>
    <row r="83" spans="1:14">
      <c r="A83" s="88" t="s">
        <v>14</v>
      </c>
      <c r="B83" s="423" t="s">
        <v>1001</v>
      </c>
      <c r="C83" s="423" t="s">
        <v>1002</v>
      </c>
      <c r="D83" s="441" t="s">
        <v>1003</v>
      </c>
      <c r="E83" s="483" t="s">
        <v>1004</v>
      </c>
      <c r="F83" s="423" t="s">
        <v>1005</v>
      </c>
      <c r="G83" s="250" t="s">
        <v>1006</v>
      </c>
      <c r="H83" s="423" t="s">
        <v>1007</v>
      </c>
      <c r="I83" s="117" t="s">
        <v>1008</v>
      </c>
      <c r="J83" s="441" t="s">
        <v>1009</v>
      </c>
      <c r="K83" s="441" t="s">
        <v>1010</v>
      </c>
      <c r="L83" s="9" t="s">
        <v>1011</v>
      </c>
      <c r="M83" s="9" t="s">
        <v>987</v>
      </c>
    </row>
    <row r="84" spans="1:14">
      <c r="A84" s="92" t="s">
        <v>27</v>
      </c>
      <c r="B84" s="4" t="s">
        <v>1012</v>
      </c>
      <c r="C84" s="4" t="s">
        <v>1013</v>
      </c>
      <c r="D84" s="70" t="s">
        <v>1014</v>
      </c>
      <c r="E84" s="323" t="s">
        <v>1015</v>
      </c>
      <c r="F84" s="4" t="s">
        <v>1016</v>
      </c>
      <c r="G84" s="262" t="s">
        <v>1017</v>
      </c>
      <c r="H84" s="4" t="s">
        <v>1018</v>
      </c>
      <c r="I84" s="117" t="s">
        <v>1019</v>
      </c>
      <c r="J84" s="70" t="s">
        <v>1020</v>
      </c>
      <c r="K84" s="70" t="s">
        <v>1021</v>
      </c>
      <c r="L84" s="9" t="s">
        <v>1022</v>
      </c>
      <c r="M84" s="9" t="s">
        <v>1023</v>
      </c>
    </row>
    <row r="85" spans="1:14">
      <c r="A85" s="92" t="s">
        <v>40</v>
      </c>
      <c r="B85" s="423" t="s">
        <v>1024</v>
      </c>
      <c r="C85" s="423" t="s">
        <v>973</v>
      </c>
      <c r="D85" s="441" t="s">
        <v>854</v>
      </c>
      <c r="E85" s="483" t="s">
        <v>854</v>
      </c>
      <c r="F85" s="423" t="s">
        <v>1025</v>
      </c>
      <c r="G85" s="250" t="s">
        <v>854</v>
      </c>
      <c r="H85" s="423" t="s">
        <v>796</v>
      </c>
      <c r="I85" s="117" t="s">
        <v>1026</v>
      </c>
      <c r="J85" s="486" t="s">
        <v>1027</v>
      </c>
      <c r="K85" s="441" t="s">
        <v>797</v>
      </c>
      <c r="L85" s="9" t="s">
        <v>1028</v>
      </c>
      <c r="M85" s="9" t="s">
        <v>1029</v>
      </c>
    </row>
    <row r="86" spans="1:14">
      <c r="A86" s="88" t="s">
        <v>50</v>
      </c>
      <c r="B86" s="423">
        <v>966300000</v>
      </c>
      <c r="C86" s="423">
        <v>1164000000</v>
      </c>
      <c r="D86" s="441">
        <v>7168200000</v>
      </c>
      <c r="E86" s="432">
        <v>10026900000</v>
      </c>
      <c r="F86" s="423">
        <v>871000000</v>
      </c>
      <c r="G86" s="459">
        <v>3361200000</v>
      </c>
      <c r="H86" s="423">
        <v>6905800000</v>
      </c>
      <c r="I86" s="460">
        <v>1411200000</v>
      </c>
      <c r="J86" s="441">
        <v>14378600000</v>
      </c>
      <c r="K86" s="441">
        <v>8638900000</v>
      </c>
      <c r="L86" s="441">
        <v>4293000000</v>
      </c>
      <c r="M86" s="441">
        <v>3148300000</v>
      </c>
    </row>
    <row r="87" spans="1:14">
      <c r="A87" s="88" t="s">
        <v>51</v>
      </c>
      <c r="B87" s="423">
        <v>640880000</v>
      </c>
      <c r="C87" s="423">
        <v>1020127000</v>
      </c>
      <c r="D87" s="441">
        <v>10327707000</v>
      </c>
      <c r="E87" s="432">
        <v>15243832000</v>
      </c>
      <c r="F87" s="423">
        <v>388646000</v>
      </c>
      <c r="G87" s="459">
        <v>0</v>
      </c>
      <c r="H87" s="423">
        <v>5783780000</v>
      </c>
      <c r="I87" s="460">
        <v>731768000</v>
      </c>
      <c r="J87" s="441">
        <v>23909131000</v>
      </c>
      <c r="K87" s="441">
        <v>10027841000</v>
      </c>
      <c r="L87" s="445">
        <v>5359504000</v>
      </c>
      <c r="M87" s="441">
        <v>5279004000</v>
      </c>
    </row>
    <row r="88" spans="1:14">
      <c r="A88" s="88" t="s">
        <v>52</v>
      </c>
      <c r="B88" s="423">
        <v>4780956000</v>
      </c>
      <c r="C88" s="423">
        <v>1652911000</v>
      </c>
      <c r="D88" s="441">
        <v>19356054000</v>
      </c>
      <c r="E88" s="432">
        <v>36236493000</v>
      </c>
      <c r="F88" s="423">
        <v>6141311000</v>
      </c>
      <c r="G88" s="459">
        <v>2728330000</v>
      </c>
      <c r="H88" s="423">
        <v>18193733000</v>
      </c>
      <c r="I88" s="460">
        <v>997874000</v>
      </c>
      <c r="J88" s="441">
        <v>32750196000</v>
      </c>
      <c r="K88" s="441">
        <v>14705793000</v>
      </c>
      <c r="L88" s="487">
        <v>11109022000</v>
      </c>
      <c r="M88" s="441">
        <v>5279004000</v>
      </c>
    </row>
    <row r="89" spans="1:14">
      <c r="A89" s="475" t="s">
        <v>53</v>
      </c>
      <c r="B89" s="2">
        <v>0.21709999999999999</v>
      </c>
      <c r="C89" s="2">
        <v>4.2900000000000001E-2</v>
      </c>
      <c r="D89" s="10">
        <v>0.40949999999999998</v>
      </c>
      <c r="E89" s="324">
        <v>0.44080000000000003</v>
      </c>
      <c r="F89" s="2">
        <v>4.5499999999999999E-2</v>
      </c>
      <c r="G89" s="253">
        <v>0.60570000000000002</v>
      </c>
      <c r="H89" s="2">
        <v>0.72709999999999997</v>
      </c>
      <c r="I89" s="119">
        <v>2.8264999999999998</v>
      </c>
      <c r="J89" s="10"/>
      <c r="K89" s="10">
        <v>0.48909999999999998</v>
      </c>
      <c r="L89" s="10">
        <v>0.20380000000000001</v>
      </c>
      <c r="M89" s="10">
        <v>0.80279999999999996</v>
      </c>
      <c r="N89" s="439"/>
    </row>
    <row r="90" spans="1:14">
      <c r="A90" s="475" t="s">
        <v>54</v>
      </c>
      <c r="B90" s="2">
        <v>4.3829000000000002</v>
      </c>
      <c r="C90" s="2">
        <v>20.662500000000001</v>
      </c>
      <c r="D90" s="10">
        <v>3.8853</v>
      </c>
      <c r="E90" s="324">
        <v>2.5247000000000002</v>
      </c>
      <c r="F90" s="2">
        <v>21.2652</v>
      </c>
      <c r="G90" s="253">
        <v>2.2524000000000002</v>
      </c>
      <c r="H90" s="2">
        <v>2.0621</v>
      </c>
      <c r="I90" s="119">
        <v>1.2452000000000001</v>
      </c>
      <c r="J90" s="10"/>
      <c r="K90" s="10">
        <v>4.2630999999999997</v>
      </c>
      <c r="L90" s="10">
        <v>25.918099999999999</v>
      </c>
      <c r="M90" s="10">
        <v>2.0434999999999999</v>
      </c>
      <c r="N90" s="439"/>
    </row>
    <row r="91" spans="1:14" ht="21" customHeight="1">
      <c r="A91" s="476" t="s">
        <v>55</v>
      </c>
      <c r="B91" s="84" t="s">
        <v>1030</v>
      </c>
      <c r="C91" s="84" t="s">
        <v>1031</v>
      </c>
      <c r="D91" s="10" t="s">
        <v>1032</v>
      </c>
      <c r="E91" s="335" t="s">
        <v>1033</v>
      </c>
      <c r="F91" s="2" t="s">
        <v>1034</v>
      </c>
      <c r="G91" s="260" t="s">
        <v>1035</v>
      </c>
      <c r="H91" s="84" t="s">
        <v>1036</v>
      </c>
      <c r="I91" s="122" t="s">
        <v>1037</v>
      </c>
      <c r="J91" s="14"/>
      <c r="K91" s="14" t="s">
        <v>978</v>
      </c>
      <c r="L91" s="14" t="s">
        <v>861</v>
      </c>
      <c r="M91" s="10" t="s">
        <v>58</v>
      </c>
    </row>
    <row r="92" spans="1:14" ht="22.5" customHeight="1">
      <c r="A92" s="88" t="s">
        <v>66</v>
      </c>
      <c r="B92" s="416" t="s">
        <v>1038</v>
      </c>
      <c r="C92" s="71"/>
      <c r="D92" s="416" t="s">
        <v>1039</v>
      </c>
      <c r="E92" s="334" t="s">
        <v>1040</v>
      </c>
      <c r="F92" s="427"/>
      <c r="G92" s="415" t="s">
        <v>1041</v>
      </c>
      <c r="H92" s="416" t="s">
        <v>1042</v>
      </c>
      <c r="I92" s="415" t="s">
        <v>1043</v>
      </c>
      <c r="J92" s="71" t="s">
        <v>1044</v>
      </c>
      <c r="K92" s="71"/>
      <c r="L92" s="427"/>
      <c r="M92" s="484"/>
    </row>
    <row r="93" spans="1:14">
      <c r="A93" s="88" t="s">
        <v>75</v>
      </c>
      <c r="B93" s="427"/>
      <c r="C93" s="71"/>
      <c r="D93" s="427"/>
      <c r="E93" s="433"/>
      <c r="F93" s="427"/>
      <c r="G93" s="478"/>
      <c r="H93" s="427"/>
      <c r="I93" s="427"/>
      <c r="J93" s="71"/>
      <c r="K93" s="71"/>
      <c r="L93" s="427"/>
      <c r="M93" s="484"/>
    </row>
    <row r="94" spans="1:14">
      <c r="A94" s="88" t="s">
        <v>76</v>
      </c>
      <c r="B94" s="427"/>
      <c r="C94" s="71"/>
      <c r="D94" s="427"/>
      <c r="E94" s="433"/>
      <c r="F94" s="427"/>
      <c r="G94" s="478"/>
      <c r="H94" s="427"/>
      <c r="I94" s="427"/>
      <c r="J94" s="71"/>
      <c r="K94" s="71"/>
      <c r="L94" s="427"/>
      <c r="M94" s="484"/>
    </row>
    <row r="95" spans="1:14">
      <c r="A95" s="88" t="s">
        <v>77</v>
      </c>
      <c r="B95" s="427"/>
      <c r="C95" s="71"/>
      <c r="D95" s="427"/>
      <c r="E95" s="433"/>
      <c r="F95" s="427"/>
      <c r="G95" s="478"/>
      <c r="H95" s="427"/>
      <c r="I95" s="427"/>
      <c r="J95" s="71"/>
      <c r="K95" s="71"/>
      <c r="L95" s="427"/>
      <c r="M95" s="484"/>
    </row>
    <row r="96" spans="1:14">
      <c r="A96" s="88" t="s">
        <v>78</v>
      </c>
      <c r="B96" s="427"/>
      <c r="C96" s="71"/>
      <c r="D96" s="427"/>
      <c r="E96" s="433"/>
      <c r="F96" s="427"/>
      <c r="G96" s="478"/>
      <c r="H96" s="427"/>
      <c r="I96" s="123" t="s">
        <v>681</v>
      </c>
      <c r="J96" s="71"/>
      <c r="K96" s="71"/>
      <c r="L96" s="427"/>
      <c r="M96" s="484"/>
    </row>
    <row r="97" spans="1:14" ht="45" customHeight="1">
      <c r="A97" s="88" t="s">
        <v>753</v>
      </c>
      <c r="B97" s="98" t="s">
        <v>1045</v>
      </c>
      <c r="C97" s="1" t="s">
        <v>213</v>
      </c>
      <c r="D97" s="73" t="s">
        <v>1046</v>
      </c>
      <c r="E97" s="331" t="s">
        <v>1047</v>
      </c>
      <c r="F97" s="1" t="s">
        <v>503</v>
      </c>
      <c r="G97" s="250" t="s">
        <v>1048</v>
      </c>
      <c r="H97" s="9"/>
      <c r="I97" s="117" t="s">
        <v>442</v>
      </c>
      <c r="J97" s="9" t="s">
        <v>81</v>
      </c>
      <c r="K97" s="77"/>
      <c r="L97" s="441" t="s">
        <v>211</v>
      </c>
      <c r="M97" s="9" t="s">
        <v>1049</v>
      </c>
    </row>
    <row r="98" spans="1:14" ht="26.1" customHeight="1">
      <c r="A98" s="11" t="s">
        <v>1</v>
      </c>
      <c r="B98" s="31" t="s">
        <v>1050</v>
      </c>
      <c r="C98" s="11" t="s">
        <v>1051</v>
      </c>
      <c r="D98" s="11" t="s">
        <v>1052</v>
      </c>
      <c r="E98" s="11" t="s">
        <v>1053</v>
      </c>
      <c r="F98" s="11" t="s">
        <v>1054</v>
      </c>
      <c r="G98" s="53" t="s">
        <v>1055</v>
      </c>
      <c r="H98" s="12" t="s">
        <v>1056</v>
      </c>
      <c r="I98" s="12" t="s">
        <v>1057</v>
      </c>
      <c r="J98" s="50" t="s">
        <v>1058</v>
      </c>
      <c r="K98" s="29" t="s">
        <v>1059</v>
      </c>
      <c r="L98" s="11" t="s">
        <v>1060</v>
      </c>
      <c r="M98" s="12" t="s">
        <v>1061</v>
      </c>
    </row>
    <row r="99" spans="1:14">
      <c r="A99" s="88" t="s">
        <v>14</v>
      </c>
      <c r="B99" s="441" t="s">
        <v>1062</v>
      </c>
      <c r="C99" s="460" t="s">
        <v>1063</v>
      </c>
      <c r="D99" s="441" t="s">
        <v>1064</v>
      </c>
      <c r="E99" s="441" t="s">
        <v>1065</v>
      </c>
      <c r="F99" s="441" t="s">
        <v>1066</v>
      </c>
      <c r="G99" s="9" t="s">
        <v>1067</v>
      </c>
      <c r="H99" s="9" t="s">
        <v>1068</v>
      </c>
      <c r="I99" s="317" t="s">
        <v>685</v>
      </c>
      <c r="J99" s="9" t="s">
        <v>1069</v>
      </c>
      <c r="K99" s="9" t="s">
        <v>1070</v>
      </c>
      <c r="L99" s="9" t="s">
        <v>1071</v>
      </c>
      <c r="M99" s="1" t="s">
        <v>1072</v>
      </c>
    </row>
    <row r="100" spans="1:14">
      <c r="A100" s="92" t="s">
        <v>27</v>
      </c>
      <c r="B100" s="70" t="s">
        <v>1073</v>
      </c>
      <c r="C100" s="131" t="s">
        <v>1074</v>
      </c>
      <c r="D100" s="70" t="s">
        <v>1075</v>
      </c>
      <c r="E100" s="70" t="s">
        <v>1076</v>
      </c>
      <c r="F100" s="70" t="s">
        <v>1077</v>
      </c>
      <c r="G100" s="9" t="s">
        <v>1078</v>
      </c>
      <c r="H100" s="9" t="s">
        <v>1079</v>
      </c>
      <c r="I100" s="318" t="s">
        <v>1080</v>
      </c>
      <c r="J100" s="9" t="s">
        <v>1081</v>
      </c>
      <c r="K100" s="9" t="s">
        <v>1082</v>
      </c>
      <c r="L100" s="69" t="s">
        <v>903</v>
      </c>
      <c r="M100" s="1" t="s">
        <v>1083</v>
      </c>
    </row>
    <row r="101" spans="1:14">
      <c r="A101" s="92" t="s">
        <v>40</v>
      </c>
      <c r="B101" s="441" t="s">
        <v>973</v>
      </c>
      <c r="C101" s="131" t="s">
        <v>968</v>
      </c>
      <c r="D101" s="441" t="s">
        <v>797</v>
      </c>
      <c r="E101" s="441" t="s">
        <v>733</v>
      </c>
      <c r="F101" s="441" t="s">
        <v>798</v>
      </c>
      <c r="G101" s="9" t="s">
        <v>910</v>
      </c>
      <c r="H101" s="9" t="s">
        <v>1084</v>
      </c>
      <c r="I101" s="317" t="s">
        <v>729</v>
      </c>
      <c r="J101" s="9" t="s">
        <v>733</v>
      </c>
      <c r="K101" s="9" t="s">
        <v>852</v>
      </c>
      <c r="L101" s="69" t="s">
        <v>1085</v>
      </c>
      <c r="M101" s="1" t="s">
        <v>733</v>
      </c>
    </row>
    <row r="102" spans="1:14">
      <c r="A102" s="88" t="s">
        <v>50</v>
      </c>
      <c r="B102" s="441">
        <v>11344700000</v>
      </c>
      <c r="C102" s="460">
        <v>2326000000</v>
      </c>
      <c r="D102" s="441">
        <v>12507700000</v>
      </c>
      <c r="E102" s="441">
        <v>8817800000</v>
      </c>
      <c r="F102" s="441">
        <v>1093200000</v>
      </c>
      <c r="G102" s="441">
        <v>56706200000</v>
      </c>
      <c r="H102" s="441">
        <v>2694900000</v>
      </c>
      <c r="I102" s="473">
        <v>20712000000</v>
      </c>
      <c r="J102" s="441">
        <v>654100000</v>
      </c>
      <c r="K102" s="441">
        <v>4402200000</v>
      </c>
      <c r="L102" s="488">
        <v>5275100000</v>
      </c>
      <c r="M102" s="423">
        <v>9479300000</v>
      </c>
    </row>
    <row r="103" spans="1:14">
      <c r="A103" s="88" t="s">
        <v>51</v>
      </c>
      <c r="B103" s="441">
        <v>20590723000</v>
      </c>
      <c r="C103" s="460">
        <v>2395716000</v>
      </c>
      <c r="D103" s="441">
        <v>18397363000</v>
      </c>
      <c r="E103" s="441"/>
      <c r="F103" s="441">
        <f>150016000+450015000+291055000</f>
        <v>891086000</v>
      </c>
      <c r="G103" s="441">
        <f>45751813000+25678115000+34470170000</f>
        <v>105900098000</v>
      </c>
      <c r="H103" s="441">
        <f>1089735000+434960000+663220000</f>
        <v>2187915000</v>
      </c>
      <c r="I103" s="473">
        <v>41142852000</v>
      </c>
      <c r="J103" s="441">
        <v>139183000</v>
      </c>
      <c r="K103" s="441">
        <v>757636000</v>
      </c>
      <c r="L103" s="488">
        <v>9854618000</v>
      </c>
      <c r="M103" s="423">
        <v>11404169000</v>
      </c>
    </row>
    <row r="104" spans="1:14">
      <c r="A104" s="88" t="s">
        <v>52</v>
      </c>
      <c r="B104" s="441">
        <v>31798456000</v>
      </c>
      <c r="C104" s="460">
        <v>4344893000</v>
      </c>
      <c r="D104" s="441">
        <v>24093336000</v>
      </c>
      <c r="E104" s="441"/>
      <c r="F104" s="441">
        <f>F103+1271061000+1007878000</f>
        <v>3170025000</v>
      </c>
      <c r="G104" s="441">
        <f>G103+32489876000+51615855000</f>
        <v>190005829000</v>
      </c>
      <c r="H104" s="441">
        <f>H103+692830000+770164000</f>
        <v>3650909000</v>
      </c>
      <c r="I104" s="473">
        <v>75440266000</v>
      </c>
      <c r="J104" s="441">
        <v>139183000</v>
      </c>
      <c r="K104" s="441">
        <v>575636000</v>
      </c>
      <c r="L104" s="488">
        <v>17105987000</v>
      </c>
      <c r="M104" s="423">
        <v>18551191000</v>
      </c>
    </row>
    <row r="105" spans="1:14">
      <c r="A105" s="475" t="s">
        <v>53</v>
      </c>
      <c r="B105" s="10">
        <v>0.65500000000000003</v>
      </c>
      <c r="C105" s="125">
        <v>0.41089999999999999</v>
      </c>
      <c r="D105" s="10">
        <v>0.59650000000000003</v>
      </c>
      <c r="E105" s="10"/>
      <c r="F105" s="10">
        <v>0.2747</v>
      </c>
      <c r="G105" s="10">
        <v>1.2223999999999999</v>
      </c>
      <c r="H105" s="10">
        <v>0.12970000000000001</v>
      </c>
      <c r="I105" s="310">
        <v>0.316</v>
      </c>
      <c r="J105" s="10">
        <v>0.65669999999999995</v>
      </c>
      <c r="K105" s="10">
        <v>0.96540000000000004</v>
      </c>
      <c r="L105" s="10">
        <v>4.1932999999999998</v>
      </c>
      <c r="M105" s="2">
        <v>0.1555</v>
      </c>
      <c r="N105" s="439"/>
    </row>
    <row r="106" spans="1:14">
      <c r="A106" s="475" t="s">
        <v>54</v>
      </c>
      <c r="B106" s="10">
        <v>2.3534999999999999</v>
      </c>
      <c r="C106" s="125">
        <v>2.3129</v>
      </c>
      <c r="D106" s="10">
        <v>2.6261000000000001</v>
      </c>
      <c r="E106" s="10"/>
      <c r="F106" s="10">
        <v>7.1433999999999997</v>
      </c>
      <c r="G106" s="10">
        <v>0.67549999999999999</v>
      </c>
      <c r="H106" s="10">
        <v>6.7239000000000004</v>
      </c>
      <c r="I106" s="310">
        <v>2.1873999999999998</v>
      </c>
      <c r="J106" s="10">
        <v>3.5194000000000001</v>
      </c>
      <c r="K106" s="10">
        <v>2.4201999999999999</v>
      </c>
      <c r="L106" s="10">
        <v>1.05</v>
      </c>
      <c r="M106" s="2">
        <v>12.384399999999999</v>
      </c>
      <c r="N106" s="439"/>
    </row>
    <row r="107" spans="1:14" ht="21" customHeight="1">
      <c r="A107" s="476" t="s">
        <v>55</v>
      </c>
      <c r="B107" s="14" t="s">
        <v>1086</v>
      </c>
      <c r="C107" s="122" t="s">
        <v>1087</v>
      </c>
      <c r="D107" s="10" t="s">
        <v>59</v>
      </c>
      <c r="E107" s="10"/>
      <c r="F107" s="76" t="s">
        <v>188</v>
      </c>
      <c r="G107" s="10" t="s">
        <v>59</v>
      </c>
      <c r="H107" s="10" t="s">
        <v>59</v>
      </c>
      <c r="I107" s="311" t="s">
        <v>1088</v>
      </c>
      <c r="J107" s="10" t="s">
        <v>914</v>
      </c>
      <c r="K107" s="10" t="s">
        <v>914</v>
      </c>
      <c r="L107" s="10" t="s">
        <v>188</v>
      </c>
      <c r="M107" s="2" t="s">
        <v>59</v>
      </c>
    </row>
    <row r="108" spans="1:14" ht="22.5" customHeight="1">
      <c r="A108" s="88" t="s">
        <v>66</v>
      </c>
      <c r="B108" s="416" t="s">
        <v>1089</v>
      </c>
      <c r="C108" s="186" t="s">
        <v>1090</v>
      </c>
      <c r="D108" s="416" t="s">
        <v>1091</v>
      </c>
      <c r="E108" s="190" t="s">
        <v>1092</v>
      </c>
      <c r="F108" s="427"/>
      <c r="G108" s="416" t="s">
        <v>1093</v>
      </c>
      <c r="H108" s="427"/>
      <c r="I108" s="558" t="s">
        <v>1094</v>
      </c>
      <c r="J108" s="416" t="s">
        <v>1095</v>
      </c>
      <c r="K108" s="416" t="s">
        <v>1096</v>
      </c>
      <c r="L108" s="416" t="s">
        <v>1097</v>
      </c>
      <c r="M108" s="427"/>
    </row>
    <row r="109" spans="1:14">
      <c r="A109" s="88" t="s">
        <v>75</v>
      </c>
      <c r="B109" s="427"/>
      <c r="C109" s="65"/>
      <c r="D109" s="427"/>
      <c r="E109" s="71"/>
      <c r="F109" s="427"/>
      <c r="G109" s="427"/>
      <c r="H109" s="427"/>
      <c r="I109" s="477"/>
      <c r="J109" s="427"/>
      <c r="K109" s="9"/>
      <c r="L109" s="427"/>
      <c r="M109" s="427"/>
    </row>
    <row r="110" spans="1:14">
      <c r="A110" s="88" t="s">
        <v>76</v>
      </c>
      <c r="B110" s="427"/>
      <c r="C110" s="65"/>
      <c r="D110" s="427"/>
      <c r="E110" s="71"/>
      <c r="F110" s="427"/>
      <c r="G110" s="427"/>
      <c r="H110" s="427"/>
      <c r="I110" s="477"/>
      <c r="J110" s="427"/>
      <c r="K110" s="9"/>
      <c r="L110" s="427"/>
      <c r="M110" s="427"/>
    </row>
    <row r="111" spans="1:14">
      <c r="A111" s="88" t="s">
        <v>77</v>
      </c>
      <c r="B111" s="427"/>
      <c r="C111" s="65"/>
      <c r="D111" s="427"/>
      <c r="E111" s="71"/>
      <c r="F111" s="427"/>
      <c r="G111" s="427"/>
      <c r="H111" s="427"/>
      <c r="I111" s="477" t="s">
        <v>751</v>
      </c>
      <c r="J111" s="427"/>
      <c r="K111" s="9"/>
      <c r="L111" s="427"/>
      <c r="M111" s="427"/>
    </row>
    <row r="112" spans="1:14">
      <c r="A112" s="88" t="s">
        <v>78</v>
      </c>
      <c r="B112" s="427"/>
      <c r="C112" s="123" t="s">
        <v>441</v>
      </c>
      <c r="D112" s="427"/>
      <c r="E112" s="71"/>
      <c r="F112" s="427"/>
      <c r="G112" s="427"/>
      <c r="H112" s="427"/>
      <c r="I112" s="477" t="s">
        <v>79</v>
      </c>
      <c r="J112" s="427"/>
      <c r="K112" s="9"/>
      <c r="L112" s="427"/>
      <c r="M112" s="427"/>
    </row>
    <row r="113" spans="1:14" ht="22.5" customHeight="1">
      <c r="A113" s="88" t="s">
        <v>753</v>
      </c>
      <c r="B113" s="9" t="s">
        <v>1098</v>
      </c>
      <c r="C113" s="460" t="s">
        <v>814</v>
      </c>
      <c r="D113" s="79" t="s">
        <v>503</v>
      </c>
      <c r="E113" s="77" t="s">
        <v>210</v>
      </c>
      <c r="F113" s="9"/>
      <c r="G113" s="441"/>
      <c r="H113" s="77"/>
      <c r="I113" s="312" t="s">
        <v>1099</v>
      </c>
      <c r="J113" s="9"/>
      <c r="K113" s="9"/>
      <c r="L113" s="9"/>
      <c r="M113" s="1" t="s">
        <v>210</v>
      </c>
    </row>
    <row r="114" spans="1:14" ht="26.1" customHeight="1">
      <c r="A114" s="11" t="s">
        <v>1</v>
      </c>
      <c r="B114" s="11" t="s">
        <v>1100</v>
      </c>
      <c r="C114" s="12" t="s">
        <v>1101</v>
      </c>
      <c r="D114" s="12" t="s">
        <v>1102</v>
      </c>
      <c r="E114" s="11" t="s">
        <v>1103</v>
      </c>
      <c r="F114" s="11" t="s">
        <v>1104</v>
      </c>
      <c r="G114" s="12" t="s">
        <v>1105</v>
      </c>
      <c r="H114" s="11" t="s">
        <v>1106</v>
      </c>
      <c r="I114" s="12" t="s">
        <v>1107</v>
      </c>
      <c r="J114" s="31" t="s">
        <v>1108</v>
      </c>
      <c r="K114" s="11" t="s">
        <v>1109</v>
      </c>
      <c r="L114" s="52" t="s">
        <v>1110</v>
      </c>
      <c r="M114" s="12" t="s">
        <v>1111</v>
      </c>
    </row>
    <row r="115" spans="1:14">
      <c r="A115" s="88" t="s">
        <v>14</v>
      </c>
      <c r="B115" s="441" t="s">
        <v>1112</v>
      </c>
      <c r="C115" s="1" t="s">
        <v>1113</v>
      </c>
      <c r="D115" s="228" t="s">
        <v>1114</v>
      </c>
      <c r="E115" s="441" t="s">
        <v>1115</v>
      </c>
      <c r="F115" s="441" t="s">
        <v>1116</v>
      </c>
      <c r="G115" s="9" t="s">
        <v>1067</v>
      </c>
      <c r="H115" s="9" t="s">
        <v>1117</v>
      </c>
      <c r="I115" s="183" t="s">
        <v>1118</v>
      </c>
      <c r="J115" s="1" t="s">
        <v>1119</v>
      </c>
      <c r="K115" s="441" t="s">
        <v>1120</v>
      </c>
      <c r="L115" s="423" t="s">
        <v>1121</v>
      </c>
      <c r="M115" s="317" t="s">
        <v>1122</v>
      </c>
    </row>
    <row r="116" spans="1:14">
      <c r="A116" s="92" t="s">
        <v>27</v>
      </c>
      <c r="B116" s="70" t="s">
        <v>1123</v>
      </c>
      <c r="C116" s="1" t="s">
        <v>1124</v>
      </c>
      <c r="D116" s="229" t="s">
        <v>1125</v>
      </c>
      <c r="E116" s="70" t="s">
        <v>1126</v>
      </c>
      <c r="F116" s="70" t="s">
        <v>1127</v>
      </c>
      <c r="G116" s="9" t="s">
        <v>1128</v>
      </c>
      <c r="H116" s="9" t="s">
        <v>1129</v>
      </c>
      <c r="I116" s="183" t="s">
        <v>1130</v>
      </c>
      <c r="J116" s="1" t="s">
        <v>1131</v>
      </c>
      <c r="K116" s="70" t="s">
        <v>1132</v>
      </c>
      <c r="L116" s="4" t="s">
        <v>1133</v>
      </c>
      <c r="M116" s="318" t="s">
        <v>1134</v>
      </c>
    </row>
    <row r="117" spans="1:14">
      <c r="A117" s="92" t="s">
        <v>40</v>
      </c>
      <c r="B117" s="441" t="s">
        <v>797</v>
      </c>
      <c r="C117" s="1" t="s">
        <v>852</v>
      </c>
      <c r="D117" s="228" t="s">
        <v>732</v>
      </c>
      <c r="E117" s="441" t="s">
        <v>794</v>
      </c>
      <c r="F117" s="441" t="s">
        <v>910</v>
      </c>
      <c r="G117" s="9" t="s">
        <v>970</v>
      </c>
      <c r="H117" s="9" t="s">
        <v>910</v>
      </c>
      <c r="I117" s="183" t="s">
        <v>732</v>
      </c>
      <c r="J117" s="1" t="s">
        <v>973</v>
      </c>
      <c r="K117" s="441" t="s">
        <v>1135</v>
      </c>
      <c r="L117" s="423" t="s">
        <v>1135</v>
      </c>
      <c r="M117" s="317" t="s">
        <v>732</v>
      </c>
    </row>
    <row r="118" spans="1:14">
      <c r="A118" s="88" t="s">
        <v>50</v>
      </c>
      <c r="B118" s="441">
        <v>6355300000</v>
      </c>
      <c r="C118" s="423">
        <v>690600000</v>
      </c>
      <c r="D118" s="489">
        <v>9910500000</v>
      </c>
      <c r="E118" s="441">
        <v>1893200000</v>
      </c>
      <c r="F118" s="441">
        <v>20818400000</v>
      </c>
      <c r="G118" s="441">
        <v>10672000000</v>
      </c>
      <c r="H118" s="441">
        <v>969000000</v>
      </c>
      <c r="I118" s="490">
        <v>2292400000</v>
      </c>
      <c r="J118" s="485">
        <v>3941800000</v>
      </c>
      <c r="K118" s="441">
        <v>14122700000</v>
      </c>
      <c r="L118" s="423">
        <v>400300000</v>
      </c>
      <c r="M118" s="473">
        <v>3123400000</v>
      </c>
    </row>
    <row r="119" spans="1:14">
      <c r="A119" s="88" t="s">
        <v>51</v>
      </c>
      <c r="B119" s="441">
        <v>6394921000</v>
      </c>
      <c r="C119" s="423">
        <v>0</v>
      </c>
      <c r="D119" s="489">
        <v>12984460000</v>
      </c>
      <c r="E119" s="441">
        <v>48136000</v>
      </c>
      <c r="F119" s="441">
        <v>37151031000</v>
      </c>
      <c r="G119" s="441">
        <f>6750879000+4707118000+6389558000</f>
        <v>17847555000</v>
      </c>
      <c r="H119" s="445">
        <v>1010734000</v>
      </c>
      <c r="I119" s="490">
        <v>4186762000</v>
      </c>
      <c r="J119" s="485">
        <v>5212849000</v>
      </c>
      <c r="K119" s="441" t="s">
        <v>1136</v>
      </c>
      <c r="L119" s="423">
        <v>67405000</v>
      </c>
      <c r="M119" s="473">
        <v>5438173000</v>
      </c>
    </row>
    <row r="120" spans="1:14">
      <c r="A120" s="88" t="s">
        <v>52</v>
      </c>
      <c r="B120" s="441">
        <v>10353444000</v>
      </c>
      <c r="C120" s="423">
        <v>0</v>
      </c>
      <c r="D120" s="489">
        <v>15650660000</v>
      </c>
      <c r="E120" s="441">
        <v>48136000</v>
      </c>
      <c r="F120" s="441">
        <f>F119+3265519000+3380420000</f>
        <v>43796970000</v>
      </c>
      <c r="G120" s="441">
        <f>G119+4549926000+673519000</f>
        <v>23071000000</v>
      </c>
      <c r="H120" s="487">
        <v>3232338000</v>
      </c>
      <c r="I120" s="490">
        <v>9544244000</v>
      </c>
      <c r="J120" s="491">
        <v>10431797000</v>
      </c>
      <c r="K120" s="441" t="s">
        <v>1136</v>
      </c>
      <c r="L120" s="423">
        <v>650405000</v>
      </c>
      <c r="M120" s="473">
        <v>7601919000</v>
      </c>
    </row>
    <row r="121" spans="1:14">
      <c r="A121" s="475" t="s">
        <v>53</v>
      </c>
      <c r="B121" s="10">
        <v>0.1462</v>
      </c>
      <c r="C121" s="2">
        <v>9.4600000000000004E-2</v>
      </c>
      <c r="D121" s="230">
        <v>0.23430000000000001</v>
      </c>
      <c r="E121" s="10">
        <v>0.55940000000000001</v>
      </c>
      <c r="F121" s="10">
        <v>0.47199999999999998</v>
      </c>
      <c r="G121" s="10">
        <v>0.58550000000000002</v>
      </c>
      <c r="H121" s="10">
        <v>1.8382000000000001</v>
      </c>
      <c r="I121" s="184">
        <v>12.0297</v>
      </c>
      <c r="J121" s="2">
        <v>3.6700000000000003E-2</v>
      </c>
      <c r="K121" s="10">
        <v>0</v>
      </c>
      <c r="L121" s="2">
        <v>1.3461000000000001</v>
      </c>
      <c r="M121" s="319">
        <v>2.7421000000000002</v>
      </c>
      <c r="N121" s="439"/>
    </row>
    <row r="122" spans="1:14">
      <c r="A122" s="475" t="s">
        <v>54</v>
      </c>
      <c r="B122" s="10">
        <v>8.0088000000000008</v>
      </c>
      <c r="C122" s="2">
        <v>9.2424999999999997</v>
      </c>
      <c r="D122" s="230">
        <v>3.7467000000000001</v>
      </c>
      <c r="E122" s="64">
        <v>1.8503000000000001</v>
      </c>
      <c r="F122" s="10">
        <v>2.8868</v>
      </c>
      <c r="G122" s="10">
        <v>2.3029999999999999</v>
      </c>
      <c r="H122" s="10">
        <v>1.5768</v>
      </c>
      <c r="I122" s="184">
        <v>0.32290000000000002</v>
      </c>
      <c r="J122" s="2">
        <v>21.516300000000001</v>
      </c>
      <c r="K122" s="10">
        <v>0</v>
      </c>
      <c r="L122" s="2">
        <v>1.5887</v>
      </c>
      <c r="M122" s="319">
        <v>1.2617</v>
      </c>
      <c r="N122" s="439"/>
    </row>
    <row r="123" spans="1:14" ht="21" customHeight="1">
      <c r="A123" s="476" t="s">
        <v>55</v>
      </c>
      <c r="B123" s="10" t="s">
        <v>59</v>
      </c>
      <c r="C123" s="2" t="s">
        <v>914</v>
      </c>
      <c r="D123" s="231" t="s">
        <v>1137</v>
      </c>
      <c r="E123" s="14" t="s">
        <v>1138</v>
      </c>
      <c r="F123" s="10" t="s">
        <v>59</v>
      </c>
      <c r="G123" s="10" t="s">
        <v>59</v>
      </c>
      <c r="H123" s="10" t="s">
        <v>59</v>
      </c>
      <c r="I123" s="99" t="s">
        <v>1139</v>
      </c>
      <c r="J123" s="84" t="s">
        <v>1140</v>
      </c>
      <c r="K123" s="76" t="s">
        <v>1141</v>
      </c>
      <c r="L123" s="2" t="s">
        <v>188</v>
      </c>
      <c r="M123" s="321" t="s">
        <v>1142</v>
      </c>
    </row>
    <row r="124" spans="1:14" ht="22.5" customHeight="1">
      <c r="A124" s="88" t="s">
        <v>66</v>
      </c>
      <c r="B124" s="484"/>
      <c r="C124" s="416" t="s">
        <v>1143</v>
      </c>
      <c r="D124" s="188" t="s">
        <v>1144</v>
      </c>
      <c r="E124" s="416" t="s">
        <v>1145</v>
      </c>
      <c r="F124" s="416" t="s">
        <v>1146</v>
      </c>
      <c r="G124" s="416" t="s">
        <v>1147</v>
      </c>
      <c r="H124" s="416" t="s">
        <v>1148</v>
      </c>
      <c r="I124" s="415" t="s">
        <v>1149</v>
      </c>
      <c r="J124" s="15"/>
      <c r="K124" s="416" t="s">
        <v>1150</v>
      </c>
      <c r="L124" s="416" t="s">
        <v>1151</v>
      </c>
      <c r="M124" s="416" t="s">
        <v>1152</v>
      </c>
    </row>
    <row r="125" spans="1:14">
      <c r="A125" s="88" t="s">
        <v>75</v>
      </c>
      <c r="B125" s="484"/>
      <c r="C125" s="427"/>
      <c r="D125" s="232" t="s">
        <v>1153</v>
      </c>
      <c r="E125" s="427" t="s">
        <v>1154</v>
      </c>
      <c r="F125" s="427"/>
      <c r="G125" s="427"/>
      <c r="H125" s="427"/>
      <c r="I125" s="427"/>
      <c r="J125" s="15"/>
      <c r="K125" s="427"/>
      <c r="L125" s="427"/>
      <c r="M125" s="477"/>
    </row>
    <row r="126" spans="1:14">
      <c r="A126" s="88" t="s">
        <v>76</v>
      </c>
      <c r="B126" s="484"/>
      <c r="C126" s="427"/>
      <c r="D126" s="492"/>
      <c r="E126" s="427"/>
      <c r="F126" s="427"/>
      <c r="G126" s="427"/>
      <c r="H126" s="427"/>
      <c r="I126" s="427"/>
      <c r="J126" s="15"/>
      <c r="K126" s="427"/>
      <c r="L126" s="427"/>
      <c r="M126" s="477"/>
    </row>
    <row r="127" spans="1:14">
      <c r="A127" s="88" t="s">
        <v>77</v>
      </c>
      <c r="B127" s="484"/>
      <c r="C127" s="427"/>
      <c r="D127" s="492"/>
      <c r="E127" s="427"/>
      <c r="F127" s="427"/>
      <c r="G127" s="427"/>
      <c r="H127" s="427"/>
      <c r="I127" s="427"/>
      <c r="J127" s="15"/>
      <c r="K127" s="427"/>
      <c r="L127" s="427"/>
      <c r="M127" s="477"/>
    </row>
    <row r="128" spans="1:14">
      <c r="A128" s="88" t="s">
        <v>78</v>
      </c>
      <c r="B128" s="484"/>
      <c r="C128" s="427"/>
      <c r="D128" s="492" t="s">
        <v>441</v>
      </c>
      <c r="E128" s="427"/>
      <c r="F128" s="427"/>
      <c r="G128" s="427"/>
      <c r="H128" s="427"/>
      <c r="I128" s="427"/>
      <c r="J128" s="15"/>
      <c r="K128" s="427"/>
      <c r="L128" s="427"/>
      <c r="M128" s="322" t="s">
        <v>328</v>
      </c>
    </row>
    <row r="129" spans="1:14" ht="33.75" customHeight="1">
      <c r="A129" s="88" t="s">
        <v>753</v>
      </c>
      <c r="B129" s="441" t="s">
        <v>209</v>
      </c>
      <c r="C129" s="77"/>
      <c r="D129" s="493" t="s">
        <v>876</v>
      </c>
      <c r="E129" s="447"/>
      <c r="F129" s="9"/>
      <c r="G129" s="9" t="s">
        <v>1155</v>
      </c>
      <c r="H129" s="9"/>
      <c r="I129" s="117" t="s">
        <v>1156</v>
      </c>
      <c r="J129" s="1" t="s">
        <v>1157</v>
      </c>
      <c r="K129" s="9"/>
      <c r="L129" s="77"/>
      <c r="M129" s="312" t="s">
        <v>1158</v>
      </c>
    </row>
    <row r="130" spans="1:14" ht="26.1" customHeight="1">
      <c r="A130" s="11" t="s">
        <v>1</v>
      </c>
      <c r="B130" s="11" t="s">
        <v>1159</v>
      </c>
      <c r="C130" s="50" t="s">
        <v>1160</v>
      </c>
      <c r="D130" s="11" t="s">
        <v>1161</v>
      </c>
      <c r="E130" s="11" t="s">
        <v>1162</v>
      </c>
      <c r="F130" s="12" t="s">
        <v>1163</v>
      </c>
      <c r="G130" s="11" t="s">
        <v>1164</v>
      </c>
      <c r="H130" s="11" t="s">
        <v>1165</v>
      </c>
      <c r="I130" s="12" t="s">
        <v>1166</v>
      </c>
      <c r="J130" s="12" t="s">
        <v>1167</v>
      </c>
      <c r="K130" s="11" t="s">
        <v>1168</v>
      </c>
      <c r="L130" s="12" t="s">
        <v>1169</v>
      </c>
      <c r="M130" s="12" t="s">
        <v>1170</v>
      </c>
    </row>
    <row r="131" spans="1:14">
      <c r="A131" s="88" t="s">
        <v>14</v>
      </c>
      <c r="B131" s="423" t="s">
        <v>1171</v>
      </c>
      <c r="C131" s="9" t="s">
        <v>1172</v>
      </c>
      <c r="D131" s="441" t="s">
        <v>1173</v>
      </c>
      <c r="E131" s="441" t="s">
        <v>1174</v>
      </c>
      <c r="F131" s="1" t="s">
        <v>1175</v>
      </c>
      <c r="G131" s="117" t="s">
        <v>1176</v>
      </c>
      <c r="H131" s="494" t="s">
        <v>1177</v>
      </c>
      <c r="I131" s="1" t="s">
        <v>1178</v>
      </c>
      <c r="J131" s="9" t="s">
        <v>1179</v>
      </c>
      <c r="K131" s="441" t="s">
        <v>1180</v>
      </c>
      <c r="L131" s="9" t="s">
        <v>1181</v>
      </c>
      <c r="M131" s="1" t="s">
        <v>1182</v>
      </c>
    </row>
    <row r="132" spans="1:14">
      <c r="A132" s="92" t="s">
        <v>27</v>
      </c>
      <c r="B132" s="4" t="s">
        <v>1183</v>
      </c>
      <c r="C132" s="9" t="s">
        <v>1184</v>
      </c>
      <c r="D132" s="70" t="s">
        <v>1185</v>
      </c>
      <c r="E132" s="70" t="s">
        <v>1186</v>
      </c>
      <c r="F132" s="1" t="s">
        <v>1187</v>
      </c>
      <c r="G132" s="117" t="s">
        <v>1188</v>
      </c>
      <c r="H132" s="263" t="s">
        <v>1189</v>
      </c>
      <c r="I132" s="1" t="s">
        <v>1190</v>
      </c>
      <c r="J132" s="9" t="s">
        <v>1191</v>
      </c>
      <c r="K132" s="70" t="s">
        <v>1192</v>
      </c>
      <c r="L132" s="9" t="s">
        <v>1193</v>
      </c>
      <c r="M132" s="1" t="s">
        <v>1194</v>
      </c>
    </row>
    <row r="133" spans="1:14">
      <c r="A133" s="92" t="s">
        <v>40</v>
      </c>
      <c r="B133" s="423" t="s">
        <v>733</v>
      </c>
      <c r="C133" s="9" t="s">
        <v>728</v>
      </c>
      <c r="D133" s="70" t="s">
        <v>973</v>
      </c>
      <c r="E133" s="441" t="s">
        <v>856</v>
      </c>
      <c r="F133" s="1" t="s">
        <v>730</v>
      </c>
      <c r="G133" s="117" t="s">
        <v>796</v>
      </c>
      <c r="H133" s="494" t="s">
        <v>1026</v>
      </c>
      <c r="I133" s="1" t="s">
        <v>795</v>
      </c>
      <c r="J133" s="9" t="s">
        <v>794</v>
      </c>
      <c r="K133" s="441" t="s">
        <v>856</v>
      </c>
      <c r="L133" s="9" t="s">
        <v>1195</v>
      </c>
      <c r="M133" s="1" t="s">
        <v>970</v>
      </c>
    </row>
    <row r="134" spans="1:14">
      <c r="A134" s="88" t="s">
        <v>50</v>
      </c>
      <c r="B134" s="423">
        <v>24615000000</v>
      </c>
      <c r="C134" s="441">
        <v>3300000000</v>
      </c>
      <c r="D134" s="441">
        <v>10711300000</v>
      </c>
      <c r="E134" s="441">
        <v>11809100000</v>
      </c>
      <c r="F134" s="423">
        <v>8559500000</v>
      </c>
      <c r="G134" s="460">
        <v>9046300000</v>
      </c>
      <c r="H134" s="403">
        <v>16267700000</v>
      </c>
      <c r="I134" s="441">
        <v>874600000</v>
      </c>
      <c r="J134" s="441">
        <v>1012800000</v>
      </c>
      <c r="K134" s="441">
        <v>908400000</v>
      </c>
      <c r="L134" s="441">
        <v>4403600000</v>
      </c>
      <c r="M134" s="423">
        <v>2341800000</v>
      </c>
    </row>
    <row r="135" spans="1:14">
      <c r="A135" s="88" t="s">
        <v>51</v>
      </c>
      <c r="B135" s="423">
        <v>46242563000</v>
      </c>
      <c r="C135" s="441">
        <v>6080092000</v>
      </c>
      <c r="D135" s="441">
        <v>15662222000</v>
      </c>
      <c r="E135" s="441">
        <v>17297132000</v>
      </c>
      <c r="F135" s="423">
        <v>12793988000</v>
      </c>
      <c r="G135" s="495">
        <v>11489021000</v>
      </c>
      <c r="H135" s="403">
        <v>21829766000</v>
      </c>
      <c r="I135" s="441">
        <v>634450000</v>
      </c>
      <c r="J135" s="441">
        <v>849382000</v>
      </c>
      <c r="K135" s="441">
        <v>0</v>
      </c>
      <c r="L135" s="441">
        <v>6852081000</v>
      </c>
      <c r="M135" s="423">
        <v>3794784000</v>
      </c>
    </row>
    <row r="136" spans="1:14">
      <c r="A136" s="88" t="s">
        <v>52</v>
      </c>
      <c r="B136" s="423">
        <v>83055692000</v>
      </c>
      <c r="C136" s="441">
        <v>11518812000</v>
      </c>
      <c r="D136" s="441">
        <v>31875964000</v>
      </c>
      <c r="E136" s="441">
        <v>33076472000</v>
      </c>
      <c r="F136" s="423">
        <v>21160986000</v>
      </c>
      <c r="G136" s="496">
        <v>15361722000</v>
      </c>
      <c r="H136" s="403">
        <v>40565443000</v>
      </c>
      <c r="I136" s="441">
        <v>1088774000</v>
      </c>
      <c r="J136" s="441">
        <v>1248678000</v>
      </c>
      <c r="K136" s="441">
        <v>0</v>
      </c>
      <c r="L136" s="441">
        <v>10270810000</v>
      </c>
      <c r="M136" s="423">
        <v>7461158000</v>
      </c>
    </row>
    <row r="137" spans="1:14">
      <c r="A137" s="475" t="s">
        <v>53</v>
      </c>
      <c r="B137" s="2">
        <v>1.8065</v>
      </c>
      <c r="C137" s="64">
        <v>0.77890000000000004</v>
      </c>
      <c r="D137" s="10">
        <v>6.6000000000000003E-2</v>
      </c>
      <c r="E137" s="10">
        <v>0.32540000000000002</v>
      </c>
      <c r="F137" s="2">
        <v>0.73309999999999997</v>
      </c>
      <c r="G137" s="125">
        <v>7.7399999999999997E-2</v>
      </c>
      <c r="H137" s="264">
        <v>0.13239999999999999</v>
      </c>
      <c r="I137" s="10">
        <v>0.55530000000000002</v>
      </c>
      <c r="J137" s="10">
        <v>0.21410000000000001</v>
      </c>
      <c r="K137" s="64">
        <v>1.5588</v>
      </c>
      <c r="L137" s="10">
        <v>0.3392</v>
      </c>
      <c r="M137" s="2">
        <v>0</v>
      </c>
      <c r="N137" s="439"/>
    </row>
    <row r="138" spans="1:14">
      <c r="A138" s="475" t="s">
        <v>54</v>
      </c>
      <c r="B138" s="2">
        <v>1.1480999999999999</v>
      </c>
      <c r="C138" s="63">
        <v>3.0164</v>
      </c>
      <c r="D138" s="10">
        <v>12.553900000000001</v>
      </c>
      <c r="E138" s="10">
        <v>3.0872999999999999</v>
      </c>
      <c r="F138" s="2">
        <v>2.0897999999999999</v>
      </c>
      <c r="G138" s="125">
        <v>11.912800000000001</v>
      </c>
      <c r="H138" s="264">
        <v>4.3719000000000001</v>
      </c>
      <c r="I138" s="10">
        <v>3.1187</v>
      </c>
      <c r="J138" s="10">
        <v>4.8813000000000004</v>
      </c>
      <c r="K138" s="64">
        <v>0.996</v>
      </c>
      <c r="L138" s="10">
        <v>3.6945999999999999</v>
      </c>
      <c r="M138" s="2" t="s">
        <v>1196</v>
      </c>
      <c r="N138" s="439"/>
    </row>
    <row r="139" spans="1:14" ht="21" customHeight="1">
      <c r="A139" s="476" t="s">
        <v>55</v>
      </c>
      <c r="B139" s="2" t="s">
        <v>59</v>
      </c>
      <c r="C139" s="14" t="s">
        <v>1197</v>
      </c>
      <c r="D139" s="14" t="s">
        <v>1198</v>
      </c>
      <c r="E139" s="10" t="s">
        <v>188</v>
      </c>
      <c r="F139" s="2" t="s">
        <v>59</v>
      </c>
      <c r="G139" s="125" t="s">
        <v>1199</v>
      </c>
      <c r="H139" s="265" t="s">
        <v>1200</v>
      </c>
      <c r="I139" s="14" t="s">
        <v>1201</v>
      </c>
      <c r="J139" s="14" t="s">
        <v>1202</v>
      </c>
      <c r="K139" s="10" t="s">
        <v>1203</v>
      </c>
      <c r="L139" s="10" t="s">
        <v>59</v>
      </c>
      <c r="M139" s="2" t="s">
        <v>59</v>
      </c>
    </row>
    <row r="140" spans="1:14" ht="22.5" customHeight="1">
      <c r="A140" s="88" t="s">
        <v>66</v>
      </c>
      <c r="B140" s="484"/>
      <c r="C140" s="416" t="s">
        <v>1204</v>
      </c>
      <c r="D140" s="416" t="s">
        <v>1205</v>
      </c>
      <c r="E140" s="190" t="s">
        <v>1206</v>
      </c>
      <c r="F140" s="484"/>
      <c r="G140" s="416" t="s">
        <v>1207</v>
      </c>
      <c r="H140" s="497" t="s">
        <v>1208</v>
      </c>
      <c r="I140" s="186" t="s">
        <v>1209</v>
      </c>
      <c r="J140" s="65"/>
      <c r="K140" s="416" t="s">
        <v>1210</v>
      </c>
      <c r="L140" s="416" t="s">
        <v>1211</v>
      </c>
      <c r="M140" s="484"/>
    </row>
    <row r="141" spans="1:14">
      <c r="A141" s="88" t="s">
        <v>75</v>
      </c>
      <c r="B141" s="484"/>
      <c r="C141" s="427"/>
      <c r="D141" s="427"/>
      <c r="E141" s="71"/>
      <c r="F141" s="484"/>
      <c r="G141" s="427"/>
      <c r="H141" s="417"/>
      <c r="I141" s="65"/>
      <c r="J141" s="65" t="s">
        <v>1212</v>
      </c>
      <c r="K141" s="427"/>
      <c r="L141" s="427"/>
      <c r="M141" s="484"/>
    </row>
    <row r="142" spans="1:14">
      <c r="A142" s="88" t="s">
        <v>76</v>
      </c>
      <c r="B142" s="484"/>
      <c r="C142" s="427"/>
      <c r="D142" s="427"/>
      <c r="E142" s="71"/>
      <c r="F142" s="484"/>
      <c r="G142" s="427"/>
      <c r="H142" s="417"/>
      <c r="I142" s="65"/>
      <c r="J142" s="65"/>
      <c r="K142" s="427"/>
      <c r="L142" s="427"/>
      <c r="M142" s="484"/>
    </row>
    <row r="143" spans="1:14">
      <c r="A143" s="93" t="s">
        <v>77</v>
      </c>
      <c r="B143" s="484"/>
      <c r="C143" s="427"/>
      <c r="D143" s="427"/>
      <c r="E143" s="71"/>
      <c r="F143" s="484"/>
      <c r="G143" s="427"/>
      <c r="H143" s="417"/>
      <c r="I143" s="65"/>
      <c r="J143" s="65"/>
      <c r="K143" s="427"/>
      <c r="L143" s="427"/>
      <c r="M143" s="484"/>
    </row>
    <row r="144" spans="1:14">
      <c r="A144" s="93" t="s">
        <v>78</v>
      </c>
      <c r="B144" s="484"/>
      <c r="C144" s="427" t="s">
        <v>328</v>
      </c>
      <c r="D144" s="427"/>
      <c r="E144" s="71"/>
      <c r="F144" s="484"/>
      <c r="G144" s="479" t="s">
        <v>1213</v>
      </c>
      <c r="H144" s="417" t="s">
        <v>79</v>
      </c>
      <c r="I144" s="65"/>
      <c r="J144" s="65"/>
      <c r="K144" s="427"/>
      <c r="L144" s="427"/>
      <c r="M144" s="484"/>
    </row>
    <row r="145" spans="1:14" ht="33.75" customHeight="1">
      <c r="A145" s="88" t="s">
        <v>753</v>
      </c>
      <c r="B145" s="1" t="s">
        <v>147</v>
      </c>
      <c r="C145" s="9" t="s">
        <v>268</v>
      </c>
      <c r="D145" s="9" t="s">
        <v>1098</v>
      </c>
      <c r="E145" s="77" t="s">
        <v>875</v>
      </c>
      <c r="F145" s="1" t="s">
        <v>444</v>
      </c>
      <c r="G145" s="447" t="s">
        <v>1214</v>
      </c>
      <c r="H145" s="266" t="s">
        <v>81</v>
      </c>
      <c r="I145" s="9" t="s">
        <v>814</v>
      </c>
      <c r="J145" s="73" t="s">
        <v>816</v>
      </c>
      <c r="K145" s="80" t="s">
        <v>1215</v>
      </c>
      <c r="L145" s="9" t="s">
        <v>210</v>
      </c>
      <c r="M145" s="1" t="s">
        <v>213</v>
      </c>
    </row>
    <row r="146" spans="1:14" ht="26.1" customHeight="1">
      <c r="A146" s="11" t="s">
        <v>1</v>
      </c>
      <c r="B146" s="11" t="s">
        <v>1216</v>
      </c>
      <c r="C146" s="52" t="s">
        <v>1217</v>
      </c>
      <c r="D146" s="12" t="s">
        <v>1218</v>
      </c>
      <c r="E146" s="12" t="s">
        <v>1219</v>
      </c>
      <c r="F146" s="12" t="s">
        <v>1220</v>
      </c>
      <c r="G146" s="12" t="s">
        <v>1221</v>
      </c>
      <c r="H146" s="12" t="s">
        <v>1222</v>
      </c>
      <c r="I146" s="12" t="s">
        <v>1223</v>
      </c>
      <c r="J146" s="12" t="s">
        <v>1224</v>
      </c>
      <c r="K146" s="29" t="s">
        <v>1225</v>
      </c>
      <c r="L146" s="12" t="s">
        <v>1226</v>
      </c>
      <c r="M146" s="11" t="s">
        <v>1227</v>
      </c>
    </row>
    <row r="147" spans="1:14">
      <c r="A147" s="88" t="s">
        <v>14</v>
      </c>
      <c r="B147" s="441" t="s">
        <v>1228</v>
      </c>
      <c r="C147" s="441" t="s">
        <v>1229</v>
      </c>
      <c r="D147" s="1" t="s">
        <v>1230</v>
      </c>
      <c r="E147" s="1" t="s">
        <v>1231</v>
      </c>
      <c r="F147" s="1" t="s">
        <v>1232</v>
      </c>
      <c r="G147" s="1" t="s">
        <v>1233</v>
      </c>
      <c r="H147" s="376" t="s">
        <v>1234</v>
      </c>
      <c r="I147" s="215" t="s">
        <v>1235</v>
      </c>
      <c r="J147" s="1" t="s">
        <v>1236</v>
      </c>
      <c r="K147" s="91" t="s">
        <v>1237</v>
      </c>
      <c r="L147" s="9" t="s">
        <v>1238</v>
      </c>
      <c r="M147" s="423" t="s">
        <v>1239</v>
      </c>
    </row>
    <row r="148" spans="1:14">
      <c r="A148" s="92" t="s">
        <v>27</v>
      </c>
      <c r="B148" s="70" t="s">
        <v>1240</v>
      </c>
      <c r="C148" s="70" t="s">
        <v>1241</v>
      </c>
      <c r="D148" s="1" t="s">
        <v>1242</v>
      </c>
      <c r="E148" s="1" t="s">
        <v>1243</v>
      </c>
      <c r="F148" s="1" t="s">
        <v>1244</v>
      </c>
      <c r="G148" s="1" t="s">
        <v>1245</v>
      </c>
      <c r="H148" s="377" t="s">
        <v>1246</v>
      </c>
      <c r="I148" s="214" t="s">
        <v>1247</v>
      </c>
      <c r="J148" s="1" t="s">
        <v>1248</v>
      </c>
      <c r="K148" s="1" t="s">
        <v>1249</v>
      </c>
      <c r="L148" s="9" t="s">
        <v>1250</v>
      </c>
      <c r="M148" s="4" t="s">
        <v>1251</v>
      </c>
    </row>
    <row r="149" spans="1:14">
      <c r="A149" s="92" t="s">
        <v>40</v>
      </c>
      <c r="B149" s="441" t="s">
        <v>910</v>
      </c>
      <c r="C149" s="441" t="s">
        <v>970</v>
      </c>
      <c r="D149" s="1" t="s">
        <v>1025</v>
      </c>
      <c r="E149" s="1" t="s">
        <v>854</v>
      </c>
      <c r="F149" s="1" t="s">
        <v>732</v>
      </c>
      <c r="G149" s="1" t="s">
        <v>973</v>
      </c>
      <c r="H149" s="376" t="s">
        <v>853</v>
      </c>
      <c r="I149" s="215" t="s">
        <v>732</v>
      </c>
      <c r="J149" s="1" t="s">
        <v>735</v>
      </c>
      <c r="K149" s="1" t="s">
        <v>1252</v>
      </c>
      <c r="L149" s="9" t="s">
        <v>1253</v>
      </c>
      <c r="M149" s="423" t="s">
        <v>973</v>
      </c>
    </row>
    <row r="150" spans="1:14">
      <c r="A150" s="88" t="s">
        <v>50</v>
      </c>
      <c r="B150" s="441">
        <v>4706200000</v>
      </c>
      <c r="C150" s="441">
        <v>9323400000</v>
      </c>
      <c r="D150" s="423">
        <v>4405000000</v>
      </c>
      <c r="E150" s="423">
        <v>1831400000</v>
      </c>
      <c r="F150" s="423">
        <v>694600000</v>
      </c>
      <c r="G150" s="423">
        <v>5916100000</v>
      </c>
      <c r="H150" s="498">
        <v>2375900000</v>
      </c>
      <c r="I150" s="458">
        <v>792800000</v>
      </c>
      <c r="J150" s="423">
        <v>3675700000</v>
      </c>
      <c r="K150" s="423">
        <v>979800000</v>
      </c>
      <c r="L150" s="441">
        <v>5281900000</v>
      </c>
      <c r="M150" s="423">
        <v>5022400000</v>
      </c>
    </row>
    <row r="151" spans="1:14">
      <c r="A151" s="88" t="s">
        <v>51</v>
      </c>
      <c r="B151" s="441">
        <f>624328000+1635264000+2938214000</f>
        <v>5197806000</v>
      </c>
      <c r="C151" s="441">
        <f>5455938000+4480664000+4293613000</f>
        <v>14230215000</v>
      </c>
      <c r="D151" s="423">
        <v>2247327000</v>
      </c>
      <c r="E151" s="423">
        <v>3131672000</v>
      </c>
      <c r="F151" s="423">
        <v>266205000</v>
      </c>
      <c r="G151" s="423">
        <v>10042470000</v>
      </c>
      <c r="H151" s="498">
        <v>1374712000</v>
      </c>
      <c r="I151" s="458">
        <v>612639000</v>
      </c>
      <c r="J151" s="423">
        <v>3894806000</v>
      </c>
      <c r="K151" s="423">
        <v>482772000</v>
      </c>
      <c r="L151" s="441">
        <v>3610916000</v>
      </c>
      <c r="M151" s="423">
        <v>3744059000</v>
      </c>
    </row>
    <row r="152" spans="1:14">
      <c r="A152" s="88" t="s">
        <v>52</v>
      </c>
      <c r="B152" s="441">
        <f>B151</f>
        <v>5197806000</v>
      </c>
      <c r="C152" s="441">
        <f>C151+6465580000+3332352000</f>
        <v>24028147000</v>
      </c>
      <c r="D152" s="423">
        <v>3725807000</v>
      </c>
      <c r="E152" s="423">
        <v>4027247000</v>
      </c>
      <c r="F152" s="423">
        <v>286789000</v>
      </c>
      <c r="G152" s="423">
        <v>11509616000</v>
      </c>
      <c r="H152" s="498">
        <v>1650949000</v>
      </c>
      <c r="I152" s="458">
        <v>5312265000</v>
      </c>
      <c r="J152" s="423">
        <v>6611008000</v>
      </c>
      <c r="K152" s="423">
        <v>482772000</v>
      </c>
      <c r="L152" s="441">
        <v>4986500000</v>
      </c>
      <c r="M152" s="423">
        <v>7505432000</v>
      </c>
    </row>
    <row r="153" spans="1:14">
      <c r="A153" s="475" t="s">
        <v>53</v>
      </c>
      <c r="B153" s="10">
        <v>1.3646</v>
      </c>
      <c r="C153" s="10">
        <v>0.59009999999999996</v>
      </c>
      <c r="D153" s="2">
        <v>5.16E-2</v>
      </c>
      <c r="E153" s="83">
        <v>1.9495</v>
      </c>
      <c r="F153" s="2">
        <v>6.5799999999999997E-2</v>
      </c>
      <c r="G153" s="2">
        <v>1.9E-3</v>
      </c>
      <c r="H153" s="381">
        <v>0.97699999999999998</v>
      </c>
      <c r="I153" s="218">
        <v>1.0178</v>
      </c>
      <c r="J153" s="2">
        <v>0.21160000000000001</v>
      </c>
      <c r="K153" s="2">
        <v>0.45490000000000003</v>
      </c>
      <c r="L153" s="10">
        <v>7.8799999999999995E-2</v>
      </c>
      <c r="M153" s="2">
        <v>0.152</v>
      </c>
      <c r="N153" s="439"/>
    </row>
    <row r="154" spans="1:14">
      <c r="A154" s="475" t="s">
        <v>54</v>
      </c>
      <c r="B154" s="10">
        <v>1.5516000000000001</v>
      </c>
      <c r="C154" s="10">
        <v>2.7885</v>
      </c>
      <c r="D154" s="2">
        <v>19.889399999999998</v>
      </c>
      <c r="E154" s="83">
        <v>1.36</v>
      </c>
      <c r="F154" s="2">
        <v>10.0139</v>
      </c>
      <c r="G154" s="2">
        <v>481.1968</v>
      </c>
      <c r="H154" s="378">
        <v>2.7713999999999999</v>
      </c>
      <c r="I154" s="218">
        <v>0.82430000000000003</v>
      </c>
      <c r="J154" s="2">
        <v>4.0233999999999996</v>
      </c>
      <c r="K154" s="2">
        <v>2.2130999999999998</v>
      </c>
      <c r="L154" s="10">
        <v>10.759399999999999</v>
      </c>
      <c r="M154" s="2">
        <v>8.109</v>
      </c>
      <c r="N154" s="439"/>
    </row>
    <row r="155" spans="1:14" ht="21" customHeight="1">
      <c r="A155" s="476" t="s">
        <v>55</v>
      </c>
      <c r="B155" s="10" t="s">
        <v>58</v>
      </c>
      <c r="C155" s="10" t="s">
        <v>59</v>
      </c>
      <c r="D155" s="2" t="s">
        <v>861</v>
      </c>
      <c r="E155" s="2" t="s">
        <v>1254</v>
      </c>
      <c r="F155" s="2" t="s">
        <v>1255</v>
      </c>
      <c r="G155" s="2" t="s">
        <v>1256</v>
      </c>
      <c r="H155" s="382" t="s">
        <v>1257</v>
      </c>
      <c r="I155" s="219" t="s">
        <v>1258</v>
      </c>
      <c r="J155" s="2" t="s">
        <v>1259</v>
      </c>
      <c r="K155" s="2" t="s">
        <v>1260</v>
      </c>
      <c r="L155" s="10" t="s">
        <v>1261</v>
      </c>
      <c r="M155" s="84" t="s">
        <v>1262</v>
      </c>
    </row>
    <row r="156" spans="1:14" ht="22.5" customHeight="1">
      <c r="A156" s="88" t="s">
        <v>66</v>
      </c>
      <c r="B156" s="416" t="s">
        <v>1263</v>
      </c>
      <c r="C156" s="416" t="s">
        <v>1264</v>
      </c>
      <c r="D156" s="470" t="s">
        <v>1265</v>
      </c>
      <c r="E156" s="416" t="s">
        <v>1266</v>
      </c>
      <c r="F156" s="484"/>
      <c r="G156" s="484"/>
      <c r="H156" s="499" t="s">
        <v>1267</v>
      </c>
      <c r="I156" s="185" t="s">
        <v>1268</v>
      </c>
      <c r="J156" s="484"/>
      <c r="K156" s="484"/>
      <c r="L156" s="484"/>
      <c r="M156" s="427"/>
    </row>
    <row r="157" spans="1:14">
      <c r="A157" s="88" t="s">
        <v>75</v>
      </c>
      <c r="B157" s="427"/>
      <c r="C157" s="427"/>
      <c r="D157" s="500"/>
      <c r="E157" s="484"/>
      <c r="F157" s="484"/>
      <c r="G157" s="484"/>
      <c r="H157" s="499"/>
      <c r="I157" s="501"/>
      <c r="J157" s="484"/>
      <c r="K157" s="484"/>
      <c r="L157" s="484"/>
      <c r="M157" s="427"/>
    </row>
    <row r="158" spans="1:14">
      <c r="A158" s="88" t="s">
        <v>76</v>
      </c>
      <c r="B158" s="427"/>
      <c r="C158" s="427"/>
      <c r="D158" s="500"/>
      <c r="E158" s="484"/>
      <c r="F158" s="484"/>
      <c r="G158" s="484"/>
      <c r="H158" s="499"/>
      <c r="I158" s="501"/>
      <c r="J158" s="484"/>
      <c r="K158" s="484"/>
      <c r="L158" s="484"/>
      <c r="M158" s="427"/>
    </row>
    <row r="159" spans="1:14">
      <c r="A159" s="93" t="s">
        <v>77</v>
      </c>
      <c r="B159" s="427"/>
      <c r="C159" s="427"/>
      <c r="D159" s="500"/>
      <c r="E159" s="484"/>
      <c r="F159" s="484"/>
      <c r="G159" s="484"/>
      <c r="H159" s="499"/>
      <c r="I159" s="501"/>
      <c r="J159" s="484"/>
      <c r="K159" s="484"/>
      <c r="L159" s="484"/>
      <c r="M159" s="427"/>
    </row>
    <row r="160" spans="1:14">
      <c r="A160" s="93" t="s">
        <v>78</v>
      </c>
      <c r="B160" s="427"/>
      <c r="C160" s="427"/>
      <c r="D160" s="500"/>
      <c r="E160" s="484"/>
      <c r="F160" s="484"/>
      <c r="G160" s="484"/>
      <c r="H160" s="499"/>
      <c r="I160" s="502" t="s">
        <v>79</v>
      </c>
      <c r="J160" s="484"/>
      <c r="K160" s="484"/>
      <c r="L160" s="484"/>
      <c r="M160" s="427"/>
    </row>
    <row r="161" spans="1:14">
      <c r="A161" s="88" t="s">
        <v>753</v>
      </c>
      <c r="B161" s="441" t="s">
        <v>1269</v>
      </c>
      <c r="C161" s="441"/>
      <c r="D161" s="1" t="s">
        <v>442</v>
      </c>
      <c r="E161" s="9"/>
      <c r="F161" s="1" t="s">
        <v>83</v>
      </c>
      <c r="G161" s="1" t="s">
        <v>210</v>
      </c>
      <c r="H161" s="376" t="s">
        <v>1270</v>
      </c>
      <c r="I161" s="215"/>
      <c r="J161" s="1" t="s">
        <v>210</v>
      </c>
      <c r="K161" s="1" t="s">
        <v>557</v>
      </c>
      <c r="L161" s="9" t="s">
        <v>268</v>
      </c>
      <c r="M161" s="135"/>
    </row>
    <row r="162" spans="1:14" ht="26.1" customHeight="1">
      <c r="A162" s="11" t="s">
        <v>1</v>
      </c>
      <c r="B162" s="11" t="s">
        <v>1271</v>
      </c>
      <c r="C162" s="11" t="s">
        <v>1272</v>
      </c>
      <c r="D162" s="11" t="s">
        <v>1273</v>
      </c>
      <c r="E162" s="11" t="s">
        <v>1274</v>
      </c>
      <c r="F162" s="11" t="s">
        <v>1275</v>
      </c>
      <c r="G162" s="11" t="s">
        <v>1276</v>
      </c>
      <c r="H162" s="11" t="s">
        <v>1277</v>
      </c>
      <c r="I162" s="11" t="s">
        <v>1278</v>
      </c>
      <c r="J162" s="11" t="s">
        <v>1279</v>
      </c>
      <c r="K162" s="11" t="s">
        <v>1280</v>
      </c>
      <c r="L162" s="11" t="s">
        <v>1281</v>
      </c>
      <c r="M162" s="11" t="s">
        <v>1282</v>
      </c>
    </row>
    <row r="163" spans="1:14">
      <c r="A163" s="88" t="s">
        <v>14</v>
      </c>
      <c r="B163" s="471" t="s">
        <v>1283</v>
      </c>
      <c r="C163" s="584" t="s">
        <v>1284</v>
      </c>
      <c r="D163" s="423" t="s">
        <v>1285</v>
      </c>
      <c r="E163" s="503" t="s">
        <v>444</v>
      </c>
      <c r="F163" s="9" t="s">
        <v>1286</v>
      </c>
      <c r="G163" s="441" t="s">
        <v>1287</v>
      </c>
      <c r="H163" s="423" t="s">
        <v>1288</v>
      </c>
      <c r="I163" s="441" t="s">
        <v>1289</v>
      </c>
      <c r="J163" s="584" t="s">
        <v>1290</v>
      </c>
      <c r="K163" s="423" t="s">
        <v>1291</v>
      </c>
      <c r="L163" s="460" t="s">
        <v>1292</v>
      </c>
      <c r="M163" s="9" t="s">
        <v>1293</v>
      </c>
    </row>
    <row r="164" spans="1:14">
      <c r="A164" s="92" t="s">
        <v>27</v>
      </c>
      <c r="B164" s="309" t="s">
        <v>1294</v>
      </c>
      <c r="C164" s="552" t="s">
        <v>1295</v>
      </c>
      <c r="D164" s="4" t="s">
        <v>1296</v>
      </c>
      <c r="E164" s="177" t="s">
        <v>1297</v>
      </c>
      <c r="F164" s="9" t="s">
        <v>1298</v>
      </c>
      <c r="G164" s="70" t="s">
        <v>1299</v>
      </c>
      <c r="H164" s="4" t="s">
        <v>1300</v>
      </c>
      <c r="I164" s="70" t="s">
        <v>1301</v>
      </c>
      <c r="J164" s="552" t="s">
        <v>1302</v>
      </c>
      <c r="K164" s="4" t="s">
        <v>1303</v>
      </c>
      <c r="L164" s="131" t="s">
        <v>1304</v>
      </c>
      <c r="M164" s="9" t="s">
        <v>1305</v>
      </c>
    </row>
    <row r="165" spans="1:14">
      <c r="A165" s="92" t="s">
        <v>40</v>
      </c>
      <c r="B165" s="471" t="s">
        <v>1253</v>
      </c>
      <c r="C165" s="584" t="s">
        <v>735</v>
      </c>
      <c r="D165" s="423" t="s">
        <v>732</v>
      </c>
      <c r="E165" s="503" t="s">
        <v>732</v>
      </c>
      <c r="F165" s="9" t="s">
        <v>969</v>
      </c>
      <c r="G165" s="441" t="s">
        <v>1024</v>
      </c>
      <c r="H165" s="423" t="s">
        <v>853</v>
      </c>
      <c r="I165" s="441" t="s">
        <v>732</v>
      </c>
      <c r="J165" s="584" t="s">
        <v>794</v>
      </c>
      <c r="K165" s="423" t="s">
        <v>729</v>
      </c>
      <c r="L165" s="460" t="s">
        <v>1026</v>
      </c>
      <c r="M165" s="9" t="s">
        <v>1025</v>
      </c>
    </row>
    <row r="166" spans="1:14">
      <c r="A166" s="88" t="s">
        <v>50</v>
      </c>
      <c r="B166" s="473">
        <v>998600000</v>
      </c>
      <c r="C166" s="585">
        <v>3385700000</v>
      </c>
      <c r="D166" s="423">
        <v>1948000000</v>
      </c>
      <c r="E166" s="504">
        <v>4722900000</v>
      </c>
      <c r="F166" s="445">
        <v>3482200000</v>
      </c>
      <c r="G166" s="441">
        <v>5349300000</v>
      </c>
      <c r="H166" s="423" t="s">
        <v>1306</v>
      </c>
      <c r="I166" s="441">
        <v>35521500000</v>
      </c>
      <c r="J166" s="590">
        <v>3675500000</v>
      </c>
      <c r="K166" s="423">
        <v>733800000</v>
      </c>
      <c r="L166" s="460">
        <v>1661200000</v>
      </c>
      <c r="M166" s="445">
        <v>1555100000</v>
      </c>
    </row>
    <row r="167" spans="1:14">
      <c r="A167" s="88" t="s">
        <v>51</v>
      </c>
      <c r="B167" s="473">
        <v>954870000</v>
      </c>
      <c r="C167" s="585">
        <v>0</v>
      </c>
      <c r="D167" s="423">
        <v>1583122000</v>
      </c>
      <c r="E167" s="504">
        <v>5139989000</v>
      </c>
      <c r="F167" s="445">
        <v>760249000</v>
      </c>
      <c r="G167" s="441">
        <v>3804154000</v>
      </c>
      <c r="H167" s="423">
        <v>3620726000</v>
      </c>
      <c r="I167" s="441">
        <v>69008165000</v>
      </c>
      <c r="J167" s="590">
        <v>1520326000</v>
      </c>
      <c r="K167" s="423">
        <v>326511000</v>
      </c>
      <c r="L167" s="460">
        <v>1407761000</v>
      </c>
      <c r="M167" s="445">
        <v>479820000</v>
      </c>
    </row>
    <row r="168" spans="1:14">
      <c r="A168" s="88" t="s">
        <v>52</v>
      </c>
      <c r="B168" s="473">
        <v>1174870000</v>
      </c>
      <c r="C168" s="585">
        <v>0</v>
      </c>
      <c r="D168" s="423">
        <v>2801344000</v>
      </c>
      <c r="E168" s="504">
        <v>5528217000</v>
      </c>
      <c r="F168" s="445">
        <v>760249000</v>
      </c>
      <c r="G168" s="441">
        <v>7960247000</v>
      </c>
      <c r="H168" s="423">
        <v>6534257000</v>
      </c>
      <c r="I168" s="441">
        <v>115621342000</v>
      </c>
      <c r="J168" s="590">
        <v>1956205000</v>
      </c>
      <c r="K168" s="423">
        <v>733582000</v>
      </c>
      <c r="L168" s="460">
        <v>1407761000</v>
      </c>
      <c r="M168" s="445">
        <v>479820000</v>
      </c>
    </row>
    <row r="169" spans="1:14">
      <c r="A169" s="475" t="s">
        <v>53</v>
      </c>
      <c r="B169" s="310">
        <v>0.44540000000000002</v>
      </c>
      <c r="C169" s="586">
        <v>0.40250000000000002</v>
      </c>
      <c r="D169" s="2">
        <v>0.47439999999999999</v>
      </c>
      <c r="E169" s="174">
        <v>0.42509999999999998</v>
      </c>
      <c r="F169" s="10">
        <v>0.69030000000000002</v>
      </c>
      <c r="G169" s="10">
        <v>0.38440000000000002</v>
      </c>
      <c r="H169" s="2">
        <v>0.63290000000000002</v>
      </c>
      <c r="I169" s="64">
        <v>1.0168999999999999</v>
      </c>
      <c r="J169" s="591">
        <v>0.2757</v>
      </c>
      <c r="K169" s="2">
        <v>0.45669999999999999</v>
      </c>
      <c r="L169" s="125">
        <v>0.10440000000000001</v>
      </c>
      <c r="M169" s="64">
        <v>3.9009999999999998</v>
      </c>
      <c r="N169" s="439"/>
    </row>
    <row r="170" spans="1:14">
      <c r="A170" s="475" t="s">
        <v>54</v>
      </c>
      <c r="B170" s="310">
        <v>4.4359000000000002</v>
      </c>
      <c r="C170" s="586">
        <v>6.4638999999999998</v>
      </c>
      <c r="D170" s="2">
        <v>5.8552999999999997</v>
      </c>
      <c r="E170" s="174">
        <v>9.0745000000000005</v>
      </c>
      <c r="F170" s="64">
        <v>1.4034</v>
      </c>
      <c r="G170" s="10">
        <v>16.779800000000002</v>
      </c>
      <c r="H170" s="2">
        <v>2.2686999999999999</v>
      </c>
      <c r="I170" s="64">
        <v>1.3302</v>
      </c>
      <c r="J170" s="592">
        <v>1.5084</v>
      </c>
      <c r="K170" s="10"/>
      <c r="L170" s="125">
        <v>7.5191999999999997</v>
      </c>
      <c r="M170" s="64">
        <v>1.2232000000000001</v>
      </c>
      <c r="N170" s="439"/>
    </row>
    <row r="171" spans="1:14" ht="21" customHeight="1">
      <c r="A171" s="476" t="s">
        <v>55</v>
      </c>
      <c r="B171" s="311" t="s">
        <v>1307</v>
      </c>
      <c r="C171" s="587" t="s">
        <v>1308</v>
      </c>
      <c r="D171" s="2">
        <v>5.8552999999999997</v>
      </c>
      <c r="E171" s="179" t="s">
        <v>1309</v>
      </c>
      <c r="F171" s="10" t="s">
        <v>1310</v>
      </c>
      <c r="G171" s="14" t="s">
        <v>1311</v>
      </c>
      <c r="H171" s="84" t="s">
        <v>1312</v>
      </c>
      <c r="I171" s="14" t="s">
        <v>1313</v>
      </c>
      <c r="J171" s="587" t="s">
        <v>1314</v>
      </c>
      <c r="K171" s="84" t="s">
        <v>739</v>
      </c>
      <c r="L171" s="122" t="s">
        <v>1315</v>
      </c>
      <c r="M171" s="10" t="s">
        <v>1316</v>
      </c>
    </row>
    <row r="172" spans="1:14" ht="22.5" customHeight="1">
      <c r="A172" s="88" t="s">
        <v>66</v>
      </c>
      <c r="B172" s="185" t="s">
        <v>1317</v>
      </c>
      <c r="C172" s="185" t="s">
        <v>1318</v>
      </c>
      <c r="D172" s="427"/>
      <c r="E172" s="415" t="s">
        <v>1319</v>
      </c>
      <c r="F172" s="186" t="s">
        <v>1320</v>
      </c>
      <c r="G172" s="427"/>
      <c r="H172" s="427"/>
      <c r="I172" s="186" t="s">
        <v>1321</v>
      </c>
      <c r="J172" s="416" t="s">
        <v>1322</v>
      </c>
      <c r="K172" s="427"/>
      <c r="L172" s="427"/>
      <c r="M172" s="186" t="s">
        <v>1323</v>
      </c>
    </row>
    <row r="173" spans="1:14">
      <c r="A173" s="88" t="s">
        <v>75</v>
      </c>
      <c r="B173" s="322" t="s">
        <v>1324</v>
      </c>
      <c r="C173" s="558"/>
      <c r="D173" s="427"/>
      <c r="E173" s="505"/>
      <c r="F173" s="427"/>
      <c r="G173" s="427"/>
      <c r="H173" s="427"/>
      <c r="I173" s="427"/>
      <c r="J173" s="558"/>
      <c r="K173" s="427"/>
      <c r="L173" s="427"/>
      <c r="M173" s="427"/>
    </row>
    <row r="174" spans="1:14">
      <c r="A174" s="88" t="s">
        <v>76</v>
      </c>
      <c r="B174" s="477"/>
      <c r="C174" s="558"/>
      <c r="D174" s="427"/>
      <c r="E174" s="505"/>
      <c r="F174" s="427"/>
      <c r="G174" s="427"/>
      <c r="H174" s="427"/>
      <c r="I174" s="427"/>
      <c r="J174" s="558"/>
      <c r="K174" s="427"/>
      <c r="L174" s="427"/>
      <c r="M174" s="427"/>
    </row>
    <row r="175" spans="1:14">
      <c r="A175" s="93" t="s">
        <v>77</v>
      </c>
      <c r="B175" s="477"/>
      <c r="C175" s="558"/>
      <c r="D175" s="427"/>
      <c r="E175" s="505"/>
      <c r="F175" s="427"/>
      <c r="G175" s="427"/>
      <c r="H175" s="427"/>
      <c r="I175" s="427"/>
      <c r="J175" s="558"/>
      <c r="K175" s="427"/>
      <c r="L175" s="427"/>
      <c r="M175" s="427"/>
    </row>
    <row r="176" spans="1:14">
      <c r="A176" s="93" t="s">
        <v>78</v>
      </c>
      <c r="B176" s="477" t="s">
        <v>79</v>
      </c>
      <c r="C176" s="558"/>
      <c r="D176" s="427"/>
      <c r="E176" s="505" t="s">
        <v>79</v>
      </c>
      <c r="F176" s="427"/>
      <c r="G176" s="427"/>
      <c r="H176" s="427"/>
      <c r="I176" s="427"/>
      <c r="J176" s="558"/>
      <c r="K176" s="427"/>
      <c r="L176" s="427"/>
      <c r="M176" s="427"/>
    </row>
    <row r="177" spans="1:14" ht="22.5" customHeight="1">
      <c r="A177" s="88" t="s">
        <v>753</v>
      </c>
      <c r="B177" s="317" t="s">
        <v>557</v>
      </c>
      <c r="C177" s="588" t="s">
        <v>876</v>
      </c>
      <c r="D177" s="135"/>
      <c r="E177" s="180"/>
      <c r="F177" s="9" t="s">
        <v>87</v>
      </c>
      <c r="G177" s="135" t="s">
        <v>1325</v>
      </c>
      <c r="H177" s="1" t="s">
        <v>876</v>
      </c>
      <c r="I177" s="73" t="s">
        <v>1326</v>
      </c>
      <c r="J177" s="588" t="s">
        <v>876</v>
      </c>
      <c r="K177" s="1" t="s">
        <v>266</v>
      </c>
      <c r="L177" s="117" t="s">
        <v>83</v>
      </c>
      <c r="M177" s="9" t="s">
        <v>87</v>
      </c>
    </row>
    <row r="178" spans="1:14" ht="26.1" customHeight="1">
      <c r="A178" s="11" t="s">
        <v>1</v>
      </c>
      <c r="B178" s="11" t="s">
        <v>1327</v>
      </c>
      <c r="C178" s="11" t="s">
        <v>1328</v>
      </c>
      <c r="D178" s="11" t="s">
        <v>1329</v>
      </c>
      <c r="E178" s="11" t="s">
        <v>1330</v>
      </c>
      <c r="F178" s="12" t="s">
        <v>1331</v>
      </c>
      <c r="G178" s="12" t="s">
        <v>1332</v>
      </c>
      <c r="H178" s="11" t="s">
        <v>1333</v>
      </c>
      <c r="I178" s="12" t="s">
        <v>1334</v>
      </c>
      <c r="J178" s="100" t="s">
        <v>1335</v>
      </c>
      <c r="K178" s="12" t="s">
        <v>1336</v>
      </c>
      <c r="L178" s="11" t="s">
        <v>1337</v>
      </c>
      <c r="M178" s="11" t="s">
        <v>1338</v>
      </c>
    </row>
    <row r="179" spans="1:14">
      <c r="A179" s="88" t="s">
        <v>14</v>
      </c>
      <c r="B179" s="423" t="s">
        <v>1339</v>
      </c>
      <c r="C179" s="460" t="s">
        <v>1340</v>
      </c>
      <c r="D179" s="1" t="s">
        <v>1341</v>
      </c>
      <c r="E179" s="159" t="s">
        <v>1342</v>
      </c>
      <c r="F179" s="1" t="s">
        <v>1343</v>
      </c>
      <c r="G179" s="423" t="s">
        <v>1344</v>
      </c>
      <c r="H179" s="441" t="s">
        <v>1345</v>
      </c>
      <c r="I179" s="423" t="s">
        <v>1346</v>
      </c>
      <c r="J179" s="423" t="s">
        <v>1347</v>
      </c>
      <c r="K179" s="423" t="s">
        <v>1348</v>
      </c>
      <c r="L179" s="441" t="s">
        <v>1349</v>
      </c>
      <c r="M179" s="131" t="s">
        <v>1350</v>
      </c>
    </row>
    <row r="180" spans="1:14">
      <c r="A180" s="92" t="s">
        <v>27</v>
      </c>
      <c r="B180" s="4" t="s">
        <v>1351</v>
      </c>
      <c r="C180" s="131" t="s">
        <v>1352</v>
      </c>
      <c r="D180" s="1" t="s">
        <v>1353</v>
      </c>
      <c r="E180" s="160" t="s">
        <v>1354</v>
      </c>
      <c r="F180" s="5" t="s">
        <v>1355</v>
      </c>
      <c r="G180" s="4" t="s">
        <v>1356</v>
      </c>
      <c r="H180" s="70" t="s">
        <v>1357</v>
      </c>
      <c r="I180" s="4" t="s">
        <v>1358</v>
      </c>
      <c r="J180" s="4" t="s">
        <v>1359</v>
      </c>
      <c r="K180" s="4" t="s">
        <v>1360</v>
      </c>
      <c r="L180" s="70" t="s">
        <v>1361</v>
      </c>
      <c r="M180" s="131" t="s">
        <v>1362</v>
      </c>
    </row>
    <row r="181" spans="1:14">
      <c r="A181" s="92" t="s">
        <v>40</v>
      </c>
      <c r="B181" s="423" t="s">
        <v>794</v>
      </c>
      <c r="C181" s="460" t="s">
        <v>1363</v>
      </c>
      <c r="D181" s="1" t="s">
        <v>794</v>
      </c>
      <c r="E181" s="159" t="s">
        <v>1026</v>
      </c>
      <c r="F181" s="1" t="s">
        <v>796</v>
      </c>
      <c r="G181" s="423" t="s">
        <v>1025</v>
      </c>
      <c r="H181" s="441" t="s">
        <v>732</v>
      </c>
      <c r="I181" s="423" t="s">
        <v>1364</v>
      </c>
      <c r="J181" s="423" t="s">
        <v>1363</v>
      </c>
      <c r="K181" s="423" t="s">
        <v>1364</v>
      </c>
      <c r="L181" s="441" t="s">
        <v>1026</v>
      </c>
      <c r="M181" s="131" t="s">
        <v>732</v>
      </c>
    </row>
    <row r="182" spans="1:14">
      <c r="A182" s="88" t="s">
        <v>50</v>
      </c>
      <c r="B182" s="423">
        <v>1454400000</v>
      </c>
      <c r="C182" s="460">
        <v>343200000</v>
      </c>
      <c r="D182" s="485">
        <v>793200000</v>
      </c>
      <c r="E182" s="506">
        <v>1286100000</v>
      </c>
      <c r="F182" s="423">
        <v>3529800000</v>
      </c>
      <c r="G182" s="423">
        <v>6397500000</v>
      </c>
      <c r="H182" s="441">
        <v>1316900000</v>
      </c>
      <c r="I182" s="423">
        <v>8982800000</v>
      </c>
      <c r="J182" s="423">
        <v>19614400000</v>
      </c>
      <c r="K182" s="423">
        <v>6823000000</v>
      </c>
      <c r="L182" s="441">
        <v>22056700000</v>
      </c>
      <c r="M182" s="460">
        <v>31054100000</v>
      </c>
    </row>
    <row r="183" spans="1:14">
      <c r="A183" s="88" t="s">
        <v>51</v>
      </c>
      <c r="B183" s="423">
        <v>0</v>
      </c>
      <c r="C183" s="460">
        <v>0</v>
      </c>
      <c r="D183" s="485">
        <v>75326000</v>
      </c>
      <c r="E183" s="506">
        <v>781586000</v>
      </c>
      <c r="F183" s="423">
        <v>4054526000</v>
      </c>
      <c r="G183" s="423">
        <v>5186107000</v>
      </c>
      <c r="H183" s="441">
        <v>1316900000</v>
      </c>
      <c r="I183" s="423">
        <v>10982162000</v>
      </c>
      <c r="J183" s="423">
        <v>35433355000</v>
      </c>
      <c r="K183" s="423">
        <v>10373465000</v>
      </c>
      <c r="L183" s="441">
        <v>35984117000</v>
      </c>
      <c r="M183" s="460">
        <v>59830628000</v>
      </c>
    </row>
    <row r="184" spans="1:14">
      <c r="A184" s="88" t="s">
        <v>52</v>
      </c>
      <c r="B184" s="423">
        <v>0</v>
      </c>
      <c r="C184" s="460">
        <v>0</v>
      </c>
      <c r="D184" s="485">
        <v>116598000</v>
      </c>
      <c r="E184" s="506">
        <v>781586000</v>
      </c>
      <c r="F184" s="423">
        <v>4720383000</v>
      </c>
      <c r="G184" s="423">
        <v>9215198000</v>
      </c>
      <c r="H184" s="441">
        <v>5739390000</v>
      </c>
      <c r="I184" s="423">
        <v>18851540000</v>
      </c>
      <c r="J184" s="423">
        <v>53244852000</v>
      </c>
      <c r="K184" s="423">
        <v>10627703000</v>
      </c>
      <c r="L184" s="441">
        <v>52044097000</v>
      </c>
      <c r="M184" s="460">
        <v>88802906000</v>
      </c>
    </row>
    <row r="185" spans="1:14">
      <c r="A185" s="475" t="s">
        <v>53</v>
      </c>
      <c r="B185" s="2">
        <v>0.61670000000000003</v>
      </c>
      <c r="C185" s="119">
        <v>2.5230000000000001</v>
      </c>
      <c r="D185" s="2">
        <v>0.59909999999999997</v>
      </c>
      <c r="E185" s="161">
        <v>0.1799</v>
      </c>
      <c r="F185" s="2">
        <v>0.3024</v>
      </c>
      <c r="G185" s="2">
        <v>0.18240000000000001</v>
      </c>
      <c r="H185" s="10">
        <v>0.40629999999999999</v>
      </c>
      <c r="I185" s="2">
        <v>0.13850000000000001</v>
      </c>
      <c r="J185" s="2">
        <v>0.31040000000000001</v>
      </c>
      <c r="K185" s="83">
        <v>1.3814</v>
      </c>
      <c r="L185" s="10">
        <v>0.1019</v>
      </c>
      <c r="M185" s="119">
        <v>0.6512</v>
      </c>
      <c r="N185" s="439"/>
    </row>
    <row r="186" spans="1:14">
      <c r="A186" s="475" t="s">
        <v>54</v>
      </c>
      <c r="B186" s="2">
        <v>5.0933999999999999</v>
      </c>
      <c r="C186" s="119">
        <v>1.7092000000000001</v>
      </c>
      <c r="D186" s="2">
        <v>3.8231999999999999</v>
      </c>
      <c r="E186" s="161">
        <v>4.2664</v>
      </c>
      <c r="F186" s="2">
        <v>9.8952000000000009</v>
      </c>
      <c r="G186" s="2">
        <v>4.4184999999999999</v>
      </c>
      <c r="H186" s="10">
        <v>6.2679</v>
      </c>
      <c r="I186" s="2">
        <v>31.157599999999999</v>
      </c>
      <c r="J186" s="2">
        <v>3.7231000000000001</v>
      </c>
      <c r="K186" s="83">
        <v>2.0727000000000002</v>
      </c>
      <c r="L186" s="10">
        <v>7.3108000000000004</v>
      </c>
      <c r="M186" s="119">
        <v>1.8816999999999999</v>
      </c>
      <c r="N186" s="439"/>
    </row>
    <row r="187" spans="1:14" ht="21" customHeight="1">
      <c r="A187" s="476" t="s">
        <v>55</v>
      </c>
      <c r="B187" s="84" t="s">
        <v>1365</v>
      </c>
      <c r="C187" s="122" t="s">
        <v>1366</v>
      </c>
      <c r="D187" s="2" t="s">
        <v>1367</v>
      </c>
      <c r="E187" s="162" t="s">
        <v>1368</v>
      </c>
      <c r="F187" s="84" t="s">
        <v>1369</v>
      </c>
      <c r="G187" s="84" t="s">
        <v>486</v>
      </c>
      <c r="H187" s="14" t="s">
        <v>1370</v>
      </c>
      <c r="I187" s="84" t="s">
        <v>1371</v>
      </c>
      <c r="J187" s="84" t="s">
        <v>1372</v>
      </c>
      <c r="K187" s="84" t="s">
        <v>1373</v>
      </c>
      <c r="L187" s="14" t="s">
        <v>1374</v>
      </c>
      <c r="M187" s="136" t="s">
        <v>1375</v>
      </c>
    </row>
    <row r="188" spans="1:14" ht="22.5" customHeight="1">
      <c r="A188" s="88" t="s">
        <v>66</v>
      </c>
      <c r="B188" s="416" t="s">
        <v>1376</v>
      </c>
      <c r="C188" s="186" t="s">
        <v>1377</v>
      </c>
      <c r="D188" s="427"/>
      <c r="E188" s="427"/>
      <c r="F188" s="186" t="s">
        <v>1378</v>
      </c>
      <c r="G188" s="427"/>
      <c r="H188" s="427"/>
      <c r="I188" s="186" t="s">
        <v>1379</v>
      </c>
      <c r="J188" s="186" t="s">
        <v>1380</v>
      </c>
      <c r="K188" s="186" t="s">
        <v>1381</v>
      </c>
      <c r="L188" s="427"/>
      <c r="M188" s="194" t="s">
        <v>1382</v>
      </c>
    </row>
    <row r="189" spans="1:14">
      <c r="A189" s="88" t="s">
        <v>75</v>
      </c>
      <c r="B189" s="427"/>
      <c r="C189" s="427"/>
      <c r="D189" s="427"/>
      <c r="E189" s="420" t="s">
        <v>1383</v>
      </c>
      <c r="F189" s="71"/>
      <c r="G189" s="427"/>
      <c r="H189" s="427"/>
      <c r="I189" s="427"/>
      <c r="J189" s="427"/>
      <c r="K189" s="427"/>
      <c r="L189" s="427"/>
      <c r="M189" s="137"/>
    </row>
    <row r="190" spans="1:14">
      <c r="A190" s="88" t="s">
        <v>76</v>
      </c>
      <c r="B190" s="427"/>
      <c r="C190" s="427"/>
      <c r="D190" s="427"/>
      <c r="E190" s="420"/>
      <c r="F190" s="71"/>
      <c r="G190" s="427"/>
      <c r="H190" s="427"/>
      <c r="I190" s="427"/>
      <c r="J190" s="427"/>
      <c r="K190" s="427"/>
      <c r="L190" s="427"/>
      <c r="M190" s="137"/>
    </row>
    <row r="191" spans="1:14">
      <c r="A191" s="93" t="s">
        <v>77</v>
      </c>
      <c r="B191" s="427"/>
      <c r="C191" s="427"/>
      <c r="D191" s="427"/>
      <c r="E191" s="420"/>
      <c r="F191" s="71"/>
      <c r="G191" s="427"/>
      <c r="H191" s="427"/>
      <c r="I191" s="427"/>
      <c r="J191" s="427"/>
      <c r="K191" s="427"/>
      <c r="L191" s="427"/>
      <c r="M191" s="137"/>
    </row>
    <row r="192" spans="1:14">
      <c r="A192" s="93" t="s">
        <v>78</v>
      </c>
      <c r="B192" s="427"/>
      <c r="C192" s="427"/>
      <c r="D192" s="427"/>
      <c r="E192" s="420"/>
      <c r="F192" s="71"/>
      <c r="G192" s="427"/>
      <c r="H192" s="427"/>
      <c r="I192" s="427"/>
      <c r="J192" s="427"/>
      <c r="K192" s="427"/>
      <c r="L192" s="427"/>
      <c r="M192" s="479" t="s">
        <v>79</v>
      </c>
    </row>
    <row r="193" spans="1:13" ht="33.75" customHeight="1">
      <c r="A193" s="88" t="s">
        <v>753</v>
      </c>
      <c r="B193" s="135"/>
      <c r="C193" s="117" t="s">
        <v>83</v>
      </c>
      <c r="D193" s="1" t="s">
        <v>1384</v>
      </c>
      <c r="E193" s="159" t="s">
        <v>83</v>
      </c>
      <c r="F193" s="91" t="s">
        <v>1385</v>
      </c>
      <c r="G193" s="1" t="s">
        <v>147</v>
      </c>
      <c r="H193" s="9" t="s">
        <v>83</v>
      </c>
      <c r="I193" s="1" t="s">
        <v>442</v>
      </c>
      <c r="J193" s="1" t="s">
        <v>147</v>
      </c>
      <c r="K193" s="91" t="s">
        <v>1386</v>
      </c>
      <c r="L193" s="9" t="s">
        <v>1387</v>
      </c>
      <c r="M193" s="138" t="s">
        <v>685</v>
      </c>
    </row>
    <row r="194" spans="1:13" ht="26.1" customHeight="1">
      <c r="A194" s="11" t="s">
        <v>1</v>
      </c>
      <c r="B194" s="11" t="s">
        <v>1388</v>
      </c>
      <c r="C194" s="11" t="s">
        <v>1389</v>
      </c>
      <c r="D194" s="11" t="s">
        <v>1390</v>
      </c>
      <c r="E194" s="12" t="s">
        <v>1391</v>
      </c>
      <c r="F194" s="12" t="s">
        <v>1392</v>
      </c>
      <c r="G194" s="11" t="s">
        <v>1393</v>
      </c>
      <c r="H194" s="12" t="s">
        <v>1394</v>
      </c>
      <c r="I194" s="12" t="s">
        <v>1395</v>
      </c>
      <c r="J194" s="11" t="s">
        <v>1396</v>
      </c>
      <c r="K194" s="12" t="s">
        <v>1397</v>
      </c>
      <c r="L194" s="11" t="s">
        <v>1398</v>
      </c>
      <c r="M194" s="11" t="s">
        <v>1399</v>
      </c>
    </row>
    <row r="195" spans="1:13">
      <c r="A195" s="88" t="s">
        <v>14</v>
      </c>
      <c r="B195" s="441" t="s">
        <v>1400</v>
      </c>
      <c r="C195" s="441" t="s">
        <v>1401</v>
      </c>
      <c r="D195" s="117" t="s">
        <v>1402</v>
      </c>
      <c r="E195" s="9" t="s">
        <v>210</v>
      </c>
      <c r="F195" s="441" t="s">
        <v>1403</v>
      </c>
      <c r="G195" s="441" t="s">
        <v>1404</v>
      </c>
      <c r="H195" s="441" t="s">
        <v>1405</v>
      </c>
      <c r="I195" s="9" t="s">
        <v>1406</v>
      </c>
      <c r="J195" s="480" t="s">
        <v>1407</v>
      </c>
      <c r="K195" s="441" t="s">
        <v>1408</v>
      </c>
      <c r="L195" s="451" t="s">
        <v>1409</v>
      </c>
      <c r="M195" s="131" t="s">
        <v>1410</v>
      </c>
    </row>
    <row r="196" spans="1:13">
      <c r="A196" s="92" t="s">
        <v>27</v>
      </c>
      <c r="B196" s="70" t="s">
        <v>1411</v>
      </c>
      <c r="C196" s="441" t="s">
        <v>1412</v>
      </c>
      <c r="D196" s="117" t="s">
        <v>1413</v>
      </c>
      <c r="E196" s="75" t="s">
        <v>1414</v>
      </c>
      <c r="F196" s="70" t="s">
        <v>1415</v>
      </c>
      <c r="G196" s="70" t="s">
        <v>1416</v>
      </c>
      <c r="H196" s="70" t="s">
        <v>1417</v>
      </c>
      <c r="I196" s="9" t="s">
        <v>1418</v>
      </c>
      <c r="J196" s="293" t="s">
        <v>1419</v>
      </c>
      <c r="K196" s="70" t="s">
        <v>1420</v>
      </c>
      <c r="L196" s="233" t="s">
        <v>1421</v>
      </c>
      <c r="M196" s="131" t="s">
        <v>1422</v>
      </c>
    </row>
    <row r="197" spans="1:13">
      <c r="A197" s="92" t="s">
        <v>40</v>
      </c>
      <c r="B197" s="441" t="s">
        <v>854</v>
      </c>
      <c r="C197" s="441" t="s">
        <v>973</v>
      </c>
      <c r="D197" s="117" t="s">
        <v>973</v>
      </c>
      <c r="E197" s="9" t="s">
        <v>732</v>
      </c>
      <c r="F197" s="441" t="s">
        <v>1423</v>
      </c>
      <c r="G197" s="441" t="s">
        <v>854</v>
      </c>
      <c r="H197" s="441" t="s">
        <v>969</v>
      </c>
      <c r="I197" s="9" t="s">
        <v>973</v>
      </c>
      <c r="J197" s="480" t="s">
        <v>1026</v>
      </c>
      <c r="K197" s="441" t="s">
        <v>735</v>
      </c>
      <c r="L197" s="451" t="s">
        <v>1423</v>
      </c>
      <c r="M197" s="131" t="s">
        <v>732</v>
      </c>
    </row>
    <row r="198" spans="1:13">
      <c r="A198" s="88" t="s">
        <v>50</v>
      </c>
      <c r="B198" s="441">
        <v>1488700000</v>
      </c>
      <c r="C198" s="441">
        <v>1777100000</v>
      </c>
      <c r="D198" s="495">
        <v>7010300000</v>
      </c>
      <c r="E198" s="441">
        <v>17025100000</v>
      </c>
      <c r="F198" s="441">
        <v>19306300000</v>
      </c>
      <c r="G198" s="441">
        <v>1689900000</v>
      </c>
      <c r="H198" s="441">
        <v>570000000</v>
      </c>
      <c r="I198" s="441">
        <v>10134600000</v>
      </c>
      <c r="J198" s="507">
        <v>772800000</v>
      </c>
      <c r="K198" s="441">
        <v>10290800000</v>
      </c>
      <c r="L198" s="453">
        <v>2453600000</v>
      </c>
      <c r="M198" s="460">
        <v>985800000</v>
      </c>
    </row>
    <row r="199" spans="1:13">
      <c r="A199" s="88" t="s">
        <v>51</v>
      </c>
      <c r="B199" s="441">
        <v>1640599000</v>
      </c>
      <c r="C199" s="441">
        <v>2101536000</v>
      </c>
      <c r="D199" s="495">
        <v>11260279000</v>
      </c>
      <c r="E199" s="441">
        <v>33378644000</v>
      </c>
      <c r="F199" s="441">
        <v>30451438000</v>
      </c>
      <c r="G199" s="441">
        <v>1277255000</v>
      </c>
      <c r="H199" s="441">
        <v>53784000</v>
      </c>
      <c r="I199" s="441">
        <v>16435215000</v>
      </c>
      <c r="J199" s="507">
        <v>612540000</v>
      </c>
      <c r="K199" s="441">
        <v>19416380000</v>
      </c>
      <c r="L199" s="453">
        <v>1423965000</v>
      </c>
      <c r="M199" s="460">
        <v>380270000</v>
      </c>
    </row>
    <row r="200" spans="1:13">
      <c r="A200" s="88" t="s">
        <v>52</v>
      </c>
      <c r="B200" s="441">
        <v>4040814000</v>
      </c>
      <c r="C200" s="441">
        <v>4247414000</v>
      </c>
      <c r="D200" s="495">
        <v>20377673000</v>
      </c>
      <c r="E200" s="441">
        <v>57888379000</v>
      </c>
      <c r="F200" s="441">
        <v>51248124000</v>
      </c>
      <c r="G200" s="441">
        <v>1696353000</v>
      </c>
      <c r="H200" s="441">
        <v>244068000</v>
      </c>
      <c r="I200" s="441">
        <v>23017315000</v>
      </c>
      <c r="J200" s="507">
        <v>704364000</v>
      </c>
      <c r="K200" s="441">
        <v>23531583000</v>
      </c>
      <c r="L200" s="453">
        <v>2864143000</v>
      </c>
      <c r="M200" s="460">
        <v>380270000</v>
      </c>
    </row>
    <row r="201" spans="1:13">
      <c r="A201" s="475" t="s">
        <v>53</v>
      </c>
      <c r="B201" s="10">
        <v>0.29949999999999999</v>
      </c>
      <c r="C201" s="63">
        <v>0.62819999999999998</v>
      </c>
      <c r="D201" s="125">
        <v>0.12939999999999999</v>
      </c>
      <c r="E201" s="10">
        <v>0.1618</v>
      </c>
      <c r="F201" s="10">
        <v>0.2334</v>
      </c>
      <c r="G201" s="10">
        <v>0.15970000000000001</v>
      </c>
      <c r="H201" s="10">
        <v>0.2051</v>
      </c>
      <c r="I201" s="63">
        <v>0.45400000000000001</v>
      </c>
      <c r="J201" s="304">
        <v>1.2684</v>
      </c>
      <c r="K201" s="63">
        <v>0.54849999999999999</v>
      </c>
      <c r="L201" s="234">
        <v>0.40410000000000001</v>
      </c>
      <c r="M201" s="121">
        <v>0.25559999999999999</v>
      </c>
    </row>
    <row r="202" spans="1:13">
      <c r="A202" s="475" t="s">
        <v>54</v>
      </c>
      <c r="B202" s="10">
        <v>14.393800000000001</v>
      </c>
      <c r="C202" s="63">
        <v>7.2388000000000003</v>
      </c>
      <c r="D202" s="125">
        <v>7.8796999999999997</v>
      </c>
      <c r="E202" s="10">
        <v>5.5750000000000002</v>
      </c>
      <c r="F202" s="10">
        <v>4.1643999999999997</v>
      </c>
      <c r="G202" s="10">
        <v>3.1423999999999999</v>
      </c>
      <c r="H202" s="10">
        <v>2.6395</v>
      </c>
      <c r="I202" s="10">
        <v>11.724</v>
      </c>
      <c r="J202" s="305">
        <v>2.4144999999999999</v>
      </c>
      <c r="K202" s="63">
        <v>2.8458000000000001</v>
      </c>
      <c r="L202" s="234">
        <v>3.6896</v>
      </c>
      <c r="M202" s="125">
        <v>3.9363999999999999</v>
      </c>
    </row>
    <row r="203" spans="1:13" ht="21" customHeight="1">
      <c r="A203" s="476" t="s">
        <v>55</v>
      </c>
      <c r="B203" s="14" t="s">
        <v>313</v>
      </c>
      <c r="C203" s="14" t="s">
        <v>1424</v>
      </c>
      <c r="D203" s="125" t="s">
        <v>1425</v>
      </c>
      <c r="E203" s="14" t="s">
        <v>1426</v>
      </c>
      <c r="F203" s="14" t="s">
        <v>1427</v>
      </c>
      <c r="G203" s="14" t="s">
        <v>1428</v>
      </c>
      <c r="H203" s="14" t="s">
        <v>1429</v>
      </c>
      <c r="I203" s="14" t="s">
        <v>1430</v>
      </c>
      <c r="J203" s="295" t="s">
        <v>131</v>
      </c>
      <c r="K203" s="14" t="s">
        <v>1431</v>
      </c>
      <c r="L203" s="244" t="s">
        <v>1432</v>
      </c>
      <c r="M203" s="136" t="s">
        <v>1433</v>
      </c>
    </row>
    <row r="204" spans="1:13" ht="22.5" customHeight="1">
      <c r="A204" s="88" t="s">
        <v>66</v>
      </c>
      <c r="B204" s="427"/>
      <c r="C204" s="186" t="s">
        <v>1434</v>
      </c>
      <c r="D204" s="416" t="s">
        <v>1435</v>
      </c>
      <c r="E204" s="416" t="s">
        <v>1436</v>
      </c>
      <c r="F204" s="416" t="s">
        <v>1437</v>
      </c>
      <c r="G204" s="427"/>
      <c r="H204" s="65"/>
      <c r="I204" s="416" t="s">
        <v>1438</v>
      </c>
      <c r="J204" s="482" t="s">
        <v>1439</v>
      </c>
      <c r="K204" s="186" t="s">
        <v>1440</v>
      </c>
      <c r="L204" s="427"/>
      <c r="M204" s="416" t="s">
        <v>1441</v>
      </c>
    </row>
    <row r="205" spans="1:13">
      <c r="A205" s="88" t="s">
        <v>75</v>
      </c>
      <c r="B205" s="427"/>
      <c r="C205" s="137"/>
      <c r="D205" s="427"/>
      <c r="E205" s="71"/>
      <c r="F205" s="427"/>
      <c r="G205" s="427"/>
      <c r="H205" s="427"/>
      <c r="I205" s="65"/>
      <c r="J205" s="482"/>
      <c r="K205" s="427"/>
      <c r="L205" s="412"/>
      <c r="M205" s="137"/>
    </row>
    <row r="206" spans="1:13">
      <c r="A206" s="88" t="s">
        <v>76</v>
      </c>
      <c r="B206" s="427"/>
      <c r="C206" s="137"/>
      <c r="D206" s="427"/>
      <c r="E206" s="71"/>
      <c r="F206" s="427"/>
      <c r="G206" s="427"/>
      <c r="H206" s="427"/>
      <c r="I206" s="65"/>
      <c r="J206" s="482"/>
      <c r="K206" s="427"/>
      <c r="L206" s="412"/>
      <c r="M206" s="137"/>
    </row>
    <row r="207" spans="1:13">
      <c r="A207" s="93" t="s">
        <v>77</v>
      </c>
      <c r="B207" s="427"/>
      <c r="C207" s="137"/>
      <c r="D207" s="427"/>
      <c r="E207" s="71"/>
      <c r="F207" s="427"/>
      <c r="G207" s="427"/>
      <c r="H207" s="427"/>
      <c r="I207" s="65"/>
      <c r="J207" s="482"/>
      <c r="K207" s="427"/>
      <c r="L207" s="412"/>
      <c r="M207" s="137"/>
    </row>
    <row r="208" spans="1:13">
      <c r="A208" s="93" t="s">
        <v>78</v>
      </c>
      <c r="B208" s="427"/>
      <c r="C208" s="137"/>
      <c r="D208" s="427"/>
      <c r="E208" s="71"/>
      <c r="F208" s="427"/>
      <c r="G208" s="427"/>
      <c r="H208" s="427"/>
      <c r="I208" s="65"/>
      <c r="J208" s="306" t="s">
        <v>681</v>
      </c>
      <c r="K208" s="427"/>
      <c r="L208" s="412"/>
      <c r="M208" s="137"/>
    </row>
    <row r="209" spans="1:13">
      <c r="A209" s="88" t="s">
        <v>753</v>
      </c>
      <c r="B209" s="9" t="s">
        <v>147</v>
      </c>
      <c r="C209" s="139" t="s">
        <v>147</v>
      </c>
      <c r="D209" s="117" t="s">
        <v>209</v>
      </c>
      <c r="E209" s="73" t="s">
        <v>210</v>
      </c>
      <c r="F209" s="9" t="s">
        <v>147</v>
      </c>
      <c r="G209" s="9" t="s">
        <v>147</v>
      </c>
      <c r="H209" s="9" t="s">
        <v>147</v>
      </c>
      <c r="I209" s="9" t="s">
        <v>1442</v>
      </c>
      <c r="J209" s="298" t="s">
        <v>81</v>
      </c>
      <c r="K209" s="73" t="s">
        <v>557</v>
      </c>
      <c r="L209" s="238" t="s">
        <v>556</v>
      </c>
      <c r="M209" s="138" t="s">
        <v>503</v>
      </c>
    </row>
    <row r="210" spans="1:13" ht="26.1" customHeight="1">
      <c r="A210" s="11" t="s">
        <v>1</v>
      </c>
      <c r="B210" s="11" t="s">
        <v>1443</v>
      </c>
      <c r="C210" s="11" t="s">
        <v>1444</v>
      </c>
      <c r="D210" s="11" t="s">
        <v>1445</v>
      </c>
      <c r="E210" s="12" t="s">
        <v>1446</v>
      </c>
      <c r="F210" s="12" t="s">
        <v>1447</v>
      </c>
      <c r="G210" s="11" t="s">
        <v>1448</v>
      </c>
      <c r="H210" s="12" t="s">
        <v>1449</v>
      </c>
      <c r="I210" s="12" t="s">
        <v>1450</v>
      </c>
      <c r="J210" s="11" t="s">
        <v>1451</v>
      </c>
      <c r="K210" s="12" t="s">
        <v>1452</v>
      </c>
      <c r="L210" s="11" t="s">
        <v>1453</v>
      </c>
      <c r="M210" s="11" t="s">
        <v>1454</v>
      </c>
    </row>
    <row r="211" spans="1:13">
      <c r="A211" s="88" t="s">
        <v>14</v>
      </c>
      <c r="B211" s="460" t="s">
        <v>1455</v>
      </c>
      <c r="C211" s="460" t="s">
        <v>1456</v>
      </c>
      <c r="D211" s="351" t="s">
        <v>1270</v>
      </c>
      <c r="E211" s="117" t="s">
        <v>1457</v>
      </c>
      <c r="F211" s="460" t="s">
        <v>1458</v>
      </c>
      <c r="G211" s="508" t="s">
        <v>1459</v>
      </c>
      <c r="H211" s="509" t="s">
        <v>1460</v>
      </c>
      <c r="I211" s="159" t="s">
        <v>1461</v>
      </c>
      <c r="J211" s="441" t="s">
        <v>1462</v>
      </c>
      <c r="K211" s="460" t="s">
        <v>1463</v>
      </c>
      <c r="L211" s="460" t="s">
        <v>1464</v>
      </c>
      <c r="M211" s="247" t="s">
        <v>1465</v>
      </c>
    </row>
    <row r="212" spans="1:13">
      <c r="A212" s="92" t="s">
        <v>27</v>
      </c>
      <c r="B212" s="131" t="s">
        <v>1466</v>
      </c>
      <c r="C212" s="460" t="s">
        <v>1467</v>
      </c>
      <c r="D212" s="352" t="s">
        <v>1468</v>
      </c>
      <c r="E212" s="134" t="s">
        <v>1469</v>
      </c>
      <c r="F212" s="131" t="s">
        <v>1470</v>
      </c>
      <c r="G212" s="168" t="s">
        <v>1471</v>
      </c>
      <c r="H212" s="401" t="s">
        <v>1472</v>
      </c>
      <c r="I212" s="160" t="s">
        <v>1473</v>
      </c>
      <c r="J212" s="70" t="s">
        <v>1474</v>
      </c>
      <c r="K212" s="131" t="s">
        <v>1475</v>
      </c>
      <c r="L212" s="131" t="s">
        <v>1476</v>
      </c>
      <c r="M212" s="246" t="s">
        <v>1477</v>
      </c>
    </row>
    <row r="213" spans="1:13">
      <c r="A213" s="92" t="s">
        <v>40</v>
      </c>
      <c r="B213" s="460" t="s">
        <v>1478</v>
      </c>
      <c r="C213" s="460" t="s">
        <v>854</v>
      </c>
      <c r="D213" s="351" t="s">
        <v>969</v>
      </c>
      <c r="E213" s="117" t="s">
        <v>857</v>
      </c>
      <c r="F213" s="460" t="s">
        <v>732</v>
      </c>
      <c r="G213" s="508" t="s">
        <v>794</v>
      </c>
      <c r="H213" s="509" t="s">
        <v>853</v>
      </c>
      <c r="I213" s="159" t="s">
        <v>796</v>
      </c>
      <c r="J213" s="441" t="s">
        <v>734</v>
      </c>
      <c r="K213" s="460" t="s">
        <v>1364</v>
      </c>
      <c r="L213" s="460" t="s">
        <v>857</v>
      </c>
      <c r="M213" s="247" t="s">
        <v>796</v>
      </c>
    </row>
    <row r="214" spans="1:13">
      <c r="A214" s="88" t="s">
        <v>50</v>
      </c>
      <c r="B214" s="460">
        <v>4617700000</v>
      </c>
      <c r="C214" s="460">
        <v>5523200000</v>
      </c>
      <c r="D214" s="510">
        <v>1689600000</v>
      </c>
      <c r="E214" s="460">
        <v>3655000000</v>
      </c>
      <c r="F214" s="460">
        <v>626100000</v>
      </c>
      <c r="G214" s="405">
        <v>9077600000</v>
      </c>
      <c r="H214" s="511">
        <v>3723800000</v>
      </c>
      <c r="I214" s="405">
        <v>3990700000</v>
      </c>
      <c r="J214" s="441">
        <v>1521000000</v>
      </c>
      <c r="K214" s="460">
        <v>5631400000</v>
      </c>
      <c r="L214" s="460">
        <v>3892900000</v>
      </c>
      <c r="M214" s="459">
        <v>8501300000</v>
      </c>
    </row>
    <row r="215" spans="1:13">
      <c r="A215" s="88" t="s">
        <v>51</v>
      </c>
      <c r="B215" s="460">
        <v>4809959000</v>
      </c>
      <c r="C215" s="460">
        <v>4994231000</v>
      </c>
      <c r="D215" s="510">
        <v>2483523000</v>
      </c>
      <c r="E215" s="460">
        <v>5152000000</v>
      </c>
      <c r="F215" s="460">
        <v>67237000</v>
      </c>
      <c r="G215" s="405">
        <v>11751756000</v>
      </c>
      <c r="H215" s="511">
        <v>1579062000</v>
      </c>
      <c r="I215" s="405">
        <v>2871000000</v>
      </c>
      <c r="J215" s="441">
        <v>1409238000</v>
      </c>
      <c r="K215" s="460">
        <v>6567427000</v>
      </c>
      <c r="L215" s="460">
        <v>2441053000</v>
      </c>
      <c r="M215" s="459">
        <v>14066781000</v>
      </c>
    </row>
    <row r="216" spans="1:13">
      <c r="A216" s="88" t="s">
        <v>52</v>
      </c>
      <c r="B216" s="460">
        <v>7155666000</v>
      </c>
      <c r="C216" s="460">
        <v>7976837000</v>
      </c>
      <c r="D216" s="510">
        <v>8055500000</v>
      </c>
      <c r="E216" s="460">
        <v>6395000000</v>
      </c>
      <c r="F216" s="460">
        <v>103467000</v>
      </c>
      <c r="G216" s="405">
        <v>17108976000</v>
      </c>
      <c r="H216" s="511">
        <v>2972790000</v>
      </c>
      <c r="I216" s="405">
        <v>2871000000</v>
      </c>
      <c r="J216" s="441">
        <v>1626927000</v>
      </c>
      <c r="K216" s="460">
        <v>11191156000</v>
      </c>
      <c r="L216" s="460">
        <v>4114414000</v>
      </c>
      <c r="M216" s="459">
        <v>17599269000</v>
      </c>
    </row>
    <row r="217" spans="1:13">
      <c r="A217" s="475" t="s">
        <v>53</v>
      </c>
      <c r="B217" s="125">
        <v>0.4945</v>
      </c>
      <c r="C217" s="121">
        <v>2.1399999999999999E-2</v>
      </c>
      <c r="D217" s="353">
        <v>0.87349999999999994</v>
      </c>
      <c r="E217" s="125">
        <v>0.38990000000000002</v>
      </c>
      <c r="F217" s="125">
        <v>4.4400000000000002E-2</v>
      </c>
      <c r="G217" s="161">
        <v>0.2334</v>
      </c>
      <c r="H217" s="402">
        <v>1.1493</v>
      </c>
      <c r="I217" s="170">
        <v>3.6726999999999999</v>
      </c>
      <c r="J217" s="63">
        <v>0.46589999999999998</v>
      </c>
      <c r="K217" s="119">
        <v>1.6388</v>
      </c>
      <c r="L217" s="125">
        <v>0.1406</v>
      </c>
      <c r="M217" s="252">
        <v>2.778</v>
      </c>
    </row>
    <row r="218" spans="1:13">
      <c r="A218" s="475" t="s">
        <v>54</v>
      </c>
      <c r="B218" s="125">
        <v>2.9218000000000002</v>
      </c>
      <c r="C218" s="121">
        <v>42.322699999999998</v>
      </c>
      <c r="D218" s="353">
        <v>1.78</v>
      </c>
      <c r="E218" s="125">
        <v>9.2297999999999991</v>
      </c>
      <c r="F218" s="125">
        <v>14.7456</v>
      </c>
      <c r="G218" s="161">
        <v>3.57</v>
      </c>
      <c r="H218" s="394">
        <v>3.7014999999999998</v>
      </c>
      <c r="I218" s="161">
        <v>5.4450000000000003</v>
      </c>
      <c r="J218" s="63">
        <v>5.5155000000000003</v>
      </c>
      <c r="K218" s="119">
        <v>2.0112999999999999</v>
      </c>
      <c r="L218" s="125">
        <v>7.1962000000000002</v>
      </c>
      <c r="M218" s="253">
        <v>5.0507999999999997</v>
      </c>
    </row>
    <row r="219" spans="1:13" ht="21" customHeight="1">
      <c r="A219" s="476" t="s">
        <v>55</v>
      </c>
      <c r="B219" s="122" t="s">
        <v>1479</v>
      </c>
      <c r="C219" s="122" t="s">
        <v>1480</v>
      </c>
      <c r="D219" s="354" t="s">
        <v>131</v>
      </c>
      <c r="E219" s="122" t="s">
        <v>1481</v>
      </c>
      <c r="F219" s="122" t="s">
        <v>1482</v>
      </c>
      <c r="G219" s="163" t="s">
        <v>1483</v>
      </c>
      <c r="H219" s="398" t="s">
        <v>1484</v>
      </c>
      <c r="I219" s="163" t="s">
        <v>1485</v>
      </c>
      <c r="J219" s="14" t="s">
        <v>1486</v>
      </c>
      <c r="K219" s="122" t="s">
        <v>1487</v>
      </c>
      <c r="L219" s="122" t="s">
        <v>1488</v>
      </c>
      <c r="M219" s="257" t="s">
        <v>1489</v>
      </c>
    </row>
    <row r="220" spans="1:13" ht="22.5" customHeight="1">
      <c r="A220" s="88" t="s">
        <v>66</v>
      </c>
      <c r="B220" s="427"/>
      <c r="C220" s="65"/>
      <c r="D220" s="512" t="s">
        <v>438</v>
      </c>
      <c r="E220" s="427"/>
      <c r="F220" s="427"/>
      <c r="G220" s="427"/>
      <c r="H220" s="416" t="s">
        <v>1490</v>
      </c>
      <c r="I220" s="416" t="s">
        <v>1491</v>
      </c>
      <c r="J220" s="427"/>
      <c r="K220" s="416" t="s">
        <v>1492</v>
      </c>
      <c r="L220" s="427"/>
      <c r="M220" s="427"/>
    </row>
    <row r="221" spans="1:13">
      <c r="A221" s="88" t="s">
        <v>75</v>
      </c>
      <c r="B221" s="427"/>
      <c r="C221" s="137"/>
      <c r="D221" s="513"/>
      <c r="E221" s="71"/>
      <c r="F221" s="427"/>
      <c r="G221" s="420"/>
      <c r="H221" s="514"/>
      <c r="I221" s="172"/>
      <c r="J221" s="427"/>
      <c r="K221" s="427"/>
      <c r="L221" s="427"/>
      <c r="M221" s="258"/>
    </row>
    <row r="222" spans="1:13">
      <c r="A222" s="88" t="s">
        <v>76</v>
      </c>
      <c r="B222" s="427"/>
      <c r="C222" s="137"/>
      <c r="D222" s="513"/>
      <c r="E222" s="71"/>
      <c r="F222" s="427"/>
      <c r="G222" s="420"/>
      <c r="H222" s="514"/>
      <c r="I222" s="172"/>
      <c r="J222" s="427"/>
      <c r="K222" s="427"/>
      <c r="L222" s="427"/>
      <c r="M222" s="258"/>
    </row>
    <row r="223" spans="1:13">
      <c r="A223" s="93" t="s">
        <v>77</v>
      </c>
      <c r="B223" s="427"/>
      <c r="C223" s="137"/>
      <c r="D223" s="513"/>
      <c r="E223" s="71"/>
      <c r="F223" s="427"/>
      <c r="G223" s="420"/>
      <c r="H223" s="514"/>
      <c r="I223" s="172"/>
      <c r="J223" s="427"/>
      <c r="K223" s="427"/>
      <c r="L223" s="427"/>
      <c r="M223" s="258"/>
    </row>
    <row r="224" spans="1:13">
      <c r="A224" s="93" t="s">
        <v>78</v>
      </c>
      <c r="B224" s="427"/>
      <c r="C224" s="137"/>
      <c r="D224" s="513"/>
      <c r="E224" s="71"/>
      <c r="F224" s="427"/>
      <c r="G224" s="420"/>
      <c r="H224" s="514"/>
      <c r="I224" s="420" t="s">
        <v>328</v>
      </c>
      <c r="J224" s="427"/>
      <c r="K224" s="427"/>
      <c r="L224" s="427"/>
      <c r="M224" s="258"/>
    </row>
    <row r="225" spans="1:13">
      <c r="A225" s="88" t="s">
        <v>753</v>
      </c>
      <c r="B225" s="117" t="s">
        <v>1493</v>
      </c>
      <c r="C225" s="139"/>
      <c r="D225" s="351"/>
      <c r="E225" s="124" t="s">
        <v>1234</v>
      </c>
      <c r="F225" s="117" t="s">
        <v>83</v>
      </c>
      <c r="G225" s="159" t="s">
        <v>556</v>
      </c>
      <c r="H225" s="392" t="s">
        <v>442</v>
      </c>
      <c r="I225" s="159"/>
      <c r="J225" s="9" t="s">
        <v>685</v>
      </c>
      <c r="K225" s="124" t="s">
        <v>556</v>
      </c>
      <c r="L225" s="117" t="s">
        <v>268</v>
      </c>
      <c r="M225" s="259" t="s">
        <v>442</v>
      </c>
    </row>
    <row r="226" spans="1:13" ht="26.1" customHeight="1">
      <c r="A226" s="11" t="s">
        <v>1</v>
      </c>
      <c r="B226" s="11" t="s">
        <v>1494</v>
      </c>
      <c r="C226" s="11" t="s">
        <v>1495</v>
      </c>
      <c r="D226" s="11" t="s">
        <v>1496</v>
      </c>
      <c r="E226" s="12" t="s">
        <v>1497</v>
      </c>
      <c r="F226" s="12" t="s">
        <v>1498</v>
      </c>
      <c r="G226" s="11" t="s">
        <v>1499</v>
      </c>
      <c r="H226" s="11" t="s">
        <v>1500</v>
      </c>
      <c r="I226" s="11" t="s">
        <v>1501</v>
      </c>
      <c r="J226" s="11" t="s">
        <v>1502</v>
      </c>
      <c r="K226" s="12" t="s">
        <v>1503</v>
      </c>
      <c r="L226" s="12" t="s">
        <v>1504</v>
      </c>
      <c r="M226" s="12" t="s">
        <v>1505</v>
      </c>
    </row>
    <row r="227" spans="1:13">
      <c r="A227" s="88" t="s">
        <v>14</v>
      </c>
      <c r="B227" s="515" t="s">
        <v>1506</v>
      </c>
      <c r="C227" s="460" t="s">
        <v>1507</v>
      </c>
      <c r="D227" s="117" t="s">
        <v>1508</v>
      </c>
      <c r="E227" s="117" t="s">
        <v>1509</v>
      </c>
      <c r="F227" s="460" t="s">
        <v>1510</v>
      </c>
      <c r="G227" s="460" t="s">
        <v>1511</v>
      </c>
      <c r="H227" s="516" t="s">
        <v>1512</v>
      </c>
      <c r="I227" s="517" t="s">
        <v>559</v>
      </c>
      <c r="J227" s="481" t="s">
        <v>1513</v>
      </c>
      <c r="K227" s="376" t="s">
        <v>1514</v>
      </c>
      <c r="L227" s="376" t="s">
        <v>1515</v>
      </c>
      <c r="M227" s="376" t="s">
        <v>1516</v>
      </c>
    </row>
    <row r="228" spans="1:13">
      <c r="A228" s="92" t="s">
        <v>27</v>
      </c>
      <c r="B228" s="288" t="s">
        <v>1517</v>
      </c>
      <c r="C228" s="460" t="s">
        <v>1518</v>
      </c>
      <c r="D228" s="117" t="s">
        <v>1519</v>
      </c>
      <c r="E228" s="134" t="s">
        <v>1520</v>
      </c>
      <c r="F228" s="131" t="s">
        <v>1521</v>
      </c>
      <c r="G228" s="131" t="s">
        <v>1522</v>
      </c>
      <c r="H228" s="177" t="s">
        <v>1523</v>
      </c>
      <c r="I228" s="309" t="s">
        <v>1524</v>
      </c>
      <c r="J228" s="293" t="s">
        <v>1525</v>
      </c>
      <c r="K228" s="377" t="s">
        <v>1526</v>
      </c>
      <c r="L228" s="377" t="s">
        <v>1527</v>
      </c>
      <c r="M228" s="377" t="s">
        <v>1528</v>
      </c>
    </row>
    <row r="229" spans="1:13">
      <c r="A229" s="92" t="s">
        <v>40</v>
      </c>
      <c r="B229" s="515" t="s">
        <v>1363</v>
      </c>
      <c r="C229" s="460" t="s">
        <v>1529</v>
      </c>
      <c r="D229" s="117" t="s">
        <v>1364</v>
      </c>
      <c r="E229" s="117" t="s">
        <v>1363</v>
      </c>
      <c r="F229" s="460" t="s">
        <v>794</v>
      </c>
      <c r="G229" s="460" t="s">
        <v>796</v>
      </c>
      <c r="H229" s="516" t="s">
        <v>1423</v>
      </c>
      <c r="I229" s="517" t="s">
        <v>732</v>
      </c>
      <c r="J229" s="518" t="s">
        <v>794</v>
      </c>
      <c r="K229" s="376" t="s">
        <v>855</v>
      </c>
      <c r="L229" s="376" t="s">
        <v>855</v>
      </c>
      <c r="M229" s="376" t="s">
        <v>854</v>
      </c>
    </row>
    <row r="230" spans="1:13">
      <c r="A230" s="88" t="s">
        <v>50</v>
      </c>
      <c r="B230" s="431">
        <v>4821000000</v>
      </c>
      <c r="C230" s="460">
        <v>1526300000</v>
      </c>
      <c r="D230" s="495">
        <v>13748800000</v>
      </c>
      <c r="E230" s="460">
        <v>13912100000</v>
      </c>
      <c r="F230" s="460">
        <v>20051500000</v>
      </c>
      <c r="G230" s="460">
        <v>992900000</v>
      </c>
      <c r="H230" s="504">
        <v>322300000</v>
      </c>
      <c r="I230" s="473">
        <v>4220100000</v>
      </c>
      <c r="J230" s="481">
        <v>17274700000</v>
      </c>
      <c r="K230" s="498">
        <v>1053200000</v>
      </c>
      <c r="L230" s="519"/>
      <c r="M230" s="498">
        <v>2325600000</v>
      </c>
    </row>
    <row r="231" spans="1:13">
      <c r="A231" s="88" t="s">
        <v>51</v>
      </c>
      <c r="B231" s="431">
        <v>4260003000</v>
      </c>
      <c r="C231" s="460">
        <v>2033252000</v>
      </c>
      <c r="D231" s="495">
        <v>22635438000</v>
      </c>
      <c r="E231" s="460">
        <v>22688500000</v>
      </c>
      <c r="F231" s="460">
        <v>37240843000</v>
      </c>
      <c r="G231" s="460">
        <v>644833000</v>
      </c>
      <c r="H231" s="504">
        <v>0</v>
      </c>
      <c r="I231" s="473">
        <v>7227024000</v>
      </c>
      <c r="J231" s="481">
        <v>34287621000</v>
      </c>
      <c r="K231" s="498">
        <v>592283000</v>
      </c>
      <c r="L231" s="519"/>
      <c r="M231" s="498">
        <v>0</v>
      </c>
    </row>
    <row r="232" spans="1:13">
      <c r="A232" s="88" t="s">
        <v>52</v>
      </c>
      <c r="B232" s="431">
        <v>8022235000</v>
      </c>
      <c r="C232" s="460">
        <v>2286203000</v>
      </c>
      <c r="D232" s="495">
        <v>34091258000</v>
      </c>
      <c r="E232" s="460">
        <v>38447833000</v>
      </c>
      <c r="F232" s="460">
        <v>55754425000</v>
      </c>
      <c r="G232" s="460">
        <v>1839132000</v>
      </c>
      <c r="H232" s="504">
        <v>0</v>
      </c>
      <c r="I232" s="473">
        <v>28147269000</v>
      </c>
      <c r="J232" s="481">
        <v>63931308000</v>
      </c>
      <c r="K232" s="498">
        <v>684733000</v>
      </c>
      <c r="L232" s="519"/>
      <c r="M232" s="498">
        <v>0</v>
      </c>
    </row>
    <row r="233" spans="1:13">
      <c r="A233" s="475" t="s">
        <v>53</v>
      </c>
      <c r="B233" s="284">
        <v>0.93330000000000002</v>
      </c>
      <c r="C233" s="121">
        <v>0.20530000000000001</v>
      </c>
      <c r="D233" s="125">
        <v>0.16969999999999999</v>
      </c>
      <c r="E233" s="119">
        <v>0.74760000000000004</v>
      </c>
      <c r="F233" s="119">
        <v>0.995</v>
      </c>
      <c r="G233" s="125">
        <v>0.29430000000000001</v>
      </c>
      <c r="H233" s="178">
        <v>4.9266000000000014</v>
      </c>
      <c r="I233" s="310">
        <v>0.16800000000000001</v>
      </c>
      <c r="J233" s="300">
        <v>4.6555999999999997</v>
      </c>
      <c r="K233" s="381">
        <v>0.63969999999999994</v>
      </c>
      <c r="L233" s="382"/>
      <c r="M233" s="382"/>
    </row>
    <row r="234" spans="1:13">
      <c r="A234" s="475" t="s">
        <v>54</v>
      </c>
      <c r="B234" s="284">
        <v>1.9628000000000001</v>
      </c>
      <c r="C234" s="121">
        <v>4.7064000000000004</v>
      </c>
      <c r="D234" s="125">
        <v>3.6694</v>
      </c>
      <c r="E234" s="125">
        <v>26.8123</v>
      </c>
      <c r="F234" s="119">
        <v>1.0894999999999999</v>
      </c>
      <c r="G234" s="125">
        <v>2.9068999999999998</v>
      </c>
      <c r="H234" s="178">
        <v>1.1684000000000001</v>
      </c>
      <c r="I234" s="310">
        <v>4.9502999999999986</v>
      </c>
      <c r="J234" s="300">
        <v>0.80079999999999996</v>
      </c>
      <c r="K234" s="378">
        <v>9.2558000000000007</v>
      </c>
      <c r="L234" s="382"/>
      <c r="M234" s="382"/>
    </row>
    <row r="235" spans="1:13" ht="21" customHeight="1">
      <c r="A235" s="476" t="s">
        <v>55</v>
      </c>
      <c r="B235" s="285" t="s">
        <v>1530</v>
      </c>
      <c r="C235" s="122" t="s">
        <v>1531</v>
      </c>
      <c r="D235" s="125" t="s">
        <v>1532</v>
      </c>
      <c r="E235" s="122" t="s">
        <v>1533</v>
      </c>
      <c r="F235" s="122" t="s">
        <v>1534</v>
      </c>
      <c r="G235" s="122" t="s">
        <v>1535</v>
      </c>
      <c r="H235" s="175"/>
      <c r="I235" s="313" t="s">
        <v>1536</v>
      </c>
      <c r="J235" s="295" t="s">
        <v>131</v>
      </c>
      <c r="K235" s="379"/>
      <c r="L235" s="379"/>
      <c r="M235" s="379"/>
    </row>
    <row r="236" spans="1:13" ht="22.5" customHeight="1">
      <c r="A236" s="88" t="s">
        <v>66</v>
      </c>
      <c r="B236" s="558" t="s">
        <v>1537</v>
      </c>
      <c r="C236" s="65"/>
      <c r="D236" s="427"/>
      <c r="E236" s="416" t="s">
        <v>1538</v>
      </c>
      <c r="F236" s="416" t="s">
        <v>1539</v>
      </c>
      <c r="G236" s="427"/>
      <c r="H236" s="415" t="s">
        <v>1540</v>
      </c>
      <c r="I236" s="595" t="s">
        <v>1541</v>
      </c>
      <c r="J236" s="477" t="s">
        <v>1542</v>
      </c>
      <c r="K236" s="427"/>
      <c r="L236" s="512" t="s">
        <v>1543</v>
      </c>
      <c r="M236" s="427"/>
    </row>
    <row r="237" spans="1:13">
      <c r="A237" s="88" t="s">
        <v>75</v>
      </c>
      <c r="B237" s="497"/>
      <c r="C237" s="137"/>
      <c r="D237" s="427"/>
      <c r="E237" s="71"/>
      <c r="F237" s="427"/>
      <c r="G237" s="427"/>
      <c r="H237" s="173"/>
      <c r="I237" s="314"/>
      <c r="J237" s="482"/>
      <c r="K237" s="380"/>
      <c r="L237" s="380"/>
      <c r="M237" s="380"/>
    </row>
    <row r="238" spans="1:13">
      <c r="A238" s="88" t="s">
        <v>76</v>
      </c>
      <c r="B238" s="497"/>
      <c r="C238" s="137"/>
      <c r="D238" s="427"/>
      <c r="E238" s="71"/>
      <c r="F238" s="427"/>
      <c r="G238" s="427"/>
      <c r="H238" s="173"/>
      <c r="I238" s="314"/>
      <c r="J238" s="482"/>
      <c r="K238" s="380"/>
      <c r="L238" s="380"/>
      <c r="M238" s="380"/>
    </row>
    <row r="239" spans="1:13">
      <c r="A239" s="93" t="s">
        <v>77</v>
      </c>
      <c r="B239" s="497"/>
      <c r="C239" s="137"/>
      <c r="D239" s="427"/>
      <c r="E239" s="71"/>
      <c r="F239" s="427"/>
      <c r="G239" s="427"/>
      <c r="H239" s="173"/>
      <c r="I239" s="314"/>
      <c r="J239" s="482"/>
      <c r="K239" s="380"/>
      <c r="L239" s="380"/>
      <c r="M239" s="380"/>
    </row>
    <row r="240" spans="1:13">
      <c r="A240" s="93" t="s">
        <v>78</v>
      </c>
      <c r="B240" s="497"/>
      <c r="C240" s="137"/>
      <c r="D240" s="427"/>
      <c r="E240" s="71"/>
      <c r="F240" s="427"/>
      <c r="G240" s="427"/>
      <c r="H240" s="173"/>
      <c r="I240" s="315" t="s">
        <v>681</v>
      </c>
      <c r="J240" s="482"/>
      <c r="K240" s="380"/>
      <c r="L240" s="380"/>
      <c r="M240" s="380"/>
    </row>
    <row r="241" spans="1:13" ht="22.5" customHeight="1">
      <c r="A241" s="88" t="s">
        <v>753</v>
      </c>
      <c r="B241" s="281" t="s">
        <v>442</v>
      </c>
      <c r="C241" s="138" t="s">
        <v>1544</v>
      </c>
      <c r="D241" s="117" t="s">
        <v>1545</v>
      </c>
      <c r="E241" s="124" t="s">
        <v>147</v>
      </c>
      <c r="F241" s="124" t="s">
        <v>1546</v>
      </c>
      <c r="G241" s="117" t="s">
        <v>147</v>
      </c>
      <c r="H241" s="173" t="s">
        <v>685</v>
      </c>
      <c r="I241" s="316" t="s">
        <v>1547</v>
      </c>
      <c r="J241" s="298"/>
      <c r="K241" s="376" t="s">
        <v>687</v>
      </c>
      <c r="L241" s="377" t="s">
        <v>1548</v>
      </c>
      <c r="M241" s="376" t="s">
        <v>687</v>
      </c>
    </row>
    <row r="242" spans="1:13" ht="28.5" customHeight="1">
      <c r="A242" s="11" t="s">
        <v>1</v>
      </c>
      <c r="B242" s="12" t="s">
        <v>1549</v>
      </c>
      <c r="C242" s="12" t="s">
        <v>1550</v>
      </c>
    </row>
    <row r="243" spans="1:13">
      <c r="A243" s="88" t="s">
        <v>14</v>
      </c>
      <c r="B243" s="355" t="s">
        <v>1234</v>
      </c>
      <c r="C243" s="376" t="s">
        <v>1551</v>
      </c>
    </row>
    <row r="244" spans="1:13">
      <c r="A244" s="92" t="s">
        <v>27</v>
      </c>
      <c r="B244" s="355" t="s">
        <v>1246</v>
      </c>
      <c r="C244" s="377" t="s">
        <v>1552</v>
      </c>
    </row>
    <row r="245" spans="1:13">
      <c r="A245" s="92" t="s">
        <v>40</v>
      </c>
      <c r="B245" s="355" t="s">
        <v>853</v>
      </c>
      <c r="C245" s="376" t="s">
        <v>1553</v>
      </c>
    </row>
    <row r="246" spans="1:13">
      <c r="A246" s="88" t="s">
        <v>50</v>
      </c>
      <c r="B246" s="520"/>
      <c r="C246" s="498">
        <v>892100000</v>
      </c>
    </row>
    <row r="247" spans="1:13">
      <c r="A247" s="88" t="s">
        <v>51</v>
      </c>
      <c r="B247" s="520"/>
      <c r="C247" s="498">
        <v>131913000</v>
      </c>
    </row>
    <row r="248" spans="1:13">
      <c r="A248" s="88" t="s">
        <v>52</v>
      </c>
      <c r="B248" s="520"/>
      <c r="C248" s="498">
        <v>613357000</v>
      </c>
    </row>
    <row r="249" spans="1:13">
      <c r="A249" s="475" t="s">
        <v>53</v>
      </c>
      <c r="B249" s="356"/>
      <c r="C249" s="378">
        <v>3.7699999999999997E-2</v>
      </c>
    </row>
    <row r="250" spans="1:13">
      <c r="A250" s="475" t="s">
        <v>54</v>
      </c>
      <c r="B250" s="356"/>
      <c r="C250" s="378">
        <v>27.423300000000001</v>
      </c>
    </row>
    <row r="251" spans="1:13" ht="21" customHeight="1">
      <c r="A251" s="476" t="s">
        <v>55</v>
      </c>
      <c r="B251" s="356"/>
      <c r="C251" s="379"/>
    </row>
    <row r="252" spans="1:13" ht="22.5" customHeight="1">
      <c r="A252" s="88" t="s">
        <v>66</v>
      </c>
      <c r="B252" s="65"/>
      <c r="C252" s="512" t="s">
        <v>1554</v>
      </c>
    </row>
    <row r="253" spans="1:13">
      <c r="A253" s="88" t="s">
        <v>75</v>
      </c>
      <c r="B253" s="65"/>
      <c r="C253" s="380"/>
    </row>
    <row r="254" spans="1:13">
      <c r="A254" s="88" t="s">
        <v>76</v>
      </c>
      <c r="B254" s="65"/>
      <c r="C254" s="380"/>
    </row>
    <row r="255" spans="1:13">
      <c r="A255" s="93" t="s">
        <v>77</v>
      </c>
      <c r="B255" s="65"/>
      <c r="C255" s="380"/>
    </row>
    <row r="256" spans="1:13">
      <c r="A256" s="93" t="s">
        <v>78</v>
      </c>
      <c r="B256" s="65"/>
      <c r="C256" s="380"/>
    </row>
    <row r="257" spans="1:3">
      <c r="A257" s="88" t="s">
        <v>753</v>
      </c>
      <c r="B257" s="73" t="s">
        <v>687</v>
      </c>
      <c r="C257" s="376" t="s">
        <v>687</v>
      </c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5"/>
  <sheetViews>
    <sheetView zoomScaleNormal="100" workbookViewId="0">
      <selection activeCell="G27" sqref="G27"/>
    </sheetView>
  </sheetViews>
  <sheetFormatPr defaultRowHeight="13.5"/>
  <cols>
    <col min="1" max="1" width="11.5546875" style="8" customWidth="1"/>
    <col min="2" max="2" width="16.6640625" style="8" customWidth="1"/>
    <col min="3" max="3" width="15.77734375" style="8" customWidth="1"/>
    <col min="4" max="4" width="17" style="8" customWidth="1"/>
    <col min="5" max="6" width="15.77734375" style="8" customWidth="1"/>
    <col min="7" max="7" width="15.88671875" style="8" bestFit="1" customWidth="1"/>
    <col min="8" max="13" width="15.77734375" style="8" customWidth="1"/>
    <col min="14" max="39" width="8.88671875" style="8" customWidth="1"/>
    <col min="40" max="16384" width="8.88671875" style="8"/>
  </cols>
  <sheetData>
    <row r="1" spans="1:14" ht="25.5" customHeight="1">
      <c r="A1" s="599" t="s">
        <v>1555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3" customFormat="1" ht="26.1" customHeight="1">
      <c r="A2" s="11" t="s">
        <v>1</v>
      </c>
      <c r="B2" s="12" t="s">
        <v>1556</v>
      </c>
      <c r="C2" s="11" t="s">
        <v>1557</v>
      </c>
      <c r="D2" s="12" t="s">
        <v>1558</v>
      </c>
      <c r="E2" s="12" t="s">
        <v>1559</v>
      </c>
      <c r="F2" s="12" t="s">
        <v>1560</v>
      </c>
      <c r="G2" s="12" t="s">
        <v>1561</v>
      </c>
      <c r="H2" s="11" t="s">
        <v>1562</v>
      </c>
      <c r="I2" s="12" t="s">
        <v>1563</v>
      </c>
      <c r="J2" s="12" t="s">
        <v>1564</v>
      </c>
      <c r="K2" s="12" t="s">
        <v>1565</v>
      </c>
      <c r="L2" s="12" t="s">
        <v>1566</v>
      </c>
      <c r="M2" s="11" t="s">
        <v>1567</v>
      </c>
    </row>
    <row r="3" spans="1:14" s="368" customFormat="1">
      <c r="A3" s="85" t="s">
        <v>14</v>
      </c>
      <c r="B3" s="327" t="s">
        <v>1568</v>
      </c>
      <c r="C3" s="1" t="s">
        <v>1569</v>
      </c>
      <c r="D3" s="328" t="s">
        <v>1570</v>
      </c>
      <c r="E3" s="588" t="s">
        <v>1571</v>
      </c>
      <c r="F3" s="9" t="s">
        <v>1572</v>
      </c>
      <c r="G3" s="9" t="s">
        <v>1573</v>
      </c>
      <c r="H3" s="317" t="s">
        <v>1574</v>
      </c>
      <c r="I3" s="1" t="s">
        <v>1575</v>
      </c>
      <c r="J3" s="159" t="s">
        <v>1576</v>
      </c>
      <c r="K3" s="1" t="s">
        <v>1577</v>
      </c>
      <c r="L3" s="9" t="s">
        <v>1578</v>
      </c>
      <c r="M3" s="9" t="s">
        <v>1579</v>
      </c>
    </row>
    <row r="4" spans="1:14" s="17" customFormat="1" ht="12" customHeight="1">
      <c r="A4" s="85" t="s">
        <v>27</v>
      </c>
      <c r="B4" s="328" t="s">
        <v>1580</v>
      </c>
      <c r="C4" s="1" t="s">
        <v>1581</v>
      </c>
      <c r="D4" s="328" t="s">
        <v>1582</v>
      </c>
      <c r="E4" s="593" t="s">
        <v>1583</v>
      </c>
      <c r="F4" s="9" t="s">
        <v>1584</v>
      </c>
      <c r="G4" s="9" t="s">
        <v>1585</v>
      </c>
      <c r="H4" s="318" t="s">
        <v>1586</v>
      </c>
      <c r="I4" s="1" t="s">
        <v>1587</v>
      </c>
      <c r="J4" s="160" t="s">
        <v>1588</v>
      </c>
      <c r="K4" s="1" t="s">
        <v>1589</v>
      </c>
      <c r="L4" s="9" t="s">
        <v>1590</v>
      </c>
      <c r="M4" s="9" t="s">
        <v>1591</v>
      </c>
    </row>
    <row r="5" spans="1:14" s="17" customFormat="1" ht="12" customHeight="1">
      <c r="A5" s="85" t="s">
        <v>40</v>
      </c>
      <c r="B5" s="327" t="s">
        <v>1592</v>
      </c>
      <c r="C5" s="1" t="s">
        <v>1593</v>
      </c>
      <c r="D5" s="327" t="s">
        <v>1592</v>
      </c>
      <c r="E5" s="588" t="s">
        <v>1594</v>
      </c>
      <c r="F5" s="9" t="s">
        <v>1593</v>
      </c>
      <c r="G5" s="9" t="s">
        <v>1595</v>
      </c>
      <c r="H5" s="317" t="s">
        <v>1596</v>
      </c>
      <c r="I5" s="1" t="s">
        <v>1597</v>
      </c>
      <c r="J5" s="159" t="s">
        <v>1594</v>
      </c>
      <c r="K5" s="1" t="s">
        <v>1598</v>
      </c>
      <c r="L5" s="9" t="s">
        <v>1599</v>
      </c>
      <c r="M5" s="9" t="s">
        <v>1600</v>
      </c>
    </row>
    <row r="6" spans="1:14" s="17" customFormat="1" ht="12" customHeight="1">
      <c r="A6" s="85" t="s">
        <v>50</v>
      </c>
      <c r="B6" s="432">
        <v>2623000000</v>
      </c>
      <c r="C6" s="485">
        <v>957900000</v>
      </c>
      <c r="D6" s="432">
        <v>788800000</v>
      </c>
      <c r="E6" s="554">
        <v>10160300000</v>
      </c>
      <c r="F6" s="441">
        <v>7227300000</v>
      </c>
      <c r="G6" s="441">
        <v>3173400000</v>
      </c>
      <c r="H6" s="521">
        <v>24718300000</v>
      </c>
      <c r="I6" s="423">
        <v>15716400000</v>
      </c>
      <c r="J6" s="405">
        <v>3921500000</v>
      </c>
      <c r="K6" s="423">
        <v>667500000</v>
      </c>
      <c r="L6" s="441">
        <v>3038500000</v>
      </c>
      <c r="M6" s="445">
        <v>3583100000</v>
      </c>
    </row>
    <row r="7" spans="1:14" s="17" customFormat="1" ht="12" customHeight="1">
      <c r="A7" s="85" t="s">
        <v>51</v>
      </c>
      <c r="B7" s="432">
        <v>2069917000</v>
      </c>
      <c r="C7" s="485">
        <v>500283000</v>
      </c>
      <c r="D7" s="432">
        <v>226170000</v>
      </c>
      <c r="E7" s="554">
        <v>10939526000</v>
      </c>
      <c r="F7" s="441">
        <v>6326294000</v>
      </c>
      <c r="G7" s="441">
        <v>230769000</v>
      </c>
      <c r="H7" s="521">
        <v>46952258000</v>
      </c>
      <c r="I7" s="423">
        <v>30092211000</v>
      </c>
      <c r="J7" s="405">
        <v>3748719000</v>
      </c>
      <c r="K7" s="423">
        <v>401492000</v>
      </c>
      <c r="L7" s="441">
        <v>1794839000</v>
      </c>
      <c r="M7" s="445">
        <v>5289311000</v>
      </c>
    </row>
    <row r="8" spans="1:14" s="18" customFormat="1">
      <c r="A8" s="85" t="s">
        <v>52</v>
      </c>
      <c r="B8" s="432">
        <v>2069917000</v>
      </c>
      <c r="C8" s="491">
        <v>500283000</v>
      </c>
      <c r="D8" s="432">
        <v>289613000</v>
      </c>
      <c r="E8" s="554">
        <v>18646389000</v>
      </c>
      <c r="F8" s="441">
        <v>10484546000</v>
      </c>
      <c r="G8" s="441">
        <v>675214000</v>
      </c>
      <c r="H8" s="521">
        <v>61572822000</v>
      </c>
      <c r="I8" s="423">
        <v>42149357000</v>
      </c>
      <c r="J8" s="405">
        <v>6290343000</v>
      </c>
      <c r="K8" s="423">
        <v>463974000</v>
      </c>
      <c r="L8" s="441">
        <v>1794839000</v>
      </c>
      <c r="M8" s="487">
        <v>7398549000</v>
      </c>
    </row>
    <row r="9" spans="1:14" s="474" customFormat="1">
      <c r="A9" s="522" t="s">
        <v>53</v>
      </c>
      <c r="B9" s="324">
        <v>0.52770000000000006</v>
      </c>
      <c r="C9" s="2">
        <v>8.5800000000000001E-2</v>
      </c>
      <c r="D9" s="324">
        <v>0.44950000000000001</v>
      </c>
      <c r="E9" s="555">
        <v>0.55840000000000001</v>
      </c>
      <c r="F9" s="10">
        <v>0.13950000000000001</v>
      </c>
      <c r="G9" s="10">
        <v>1.4812000000000001</v>
      </c>
      <c r="H9" s="319">
        <v>1.8098000000000001</v>
      </c>
      <c r="I9" s="2">
        <v>12.114800000000001</v>
      </c>
      <c r="J9" s="161">
        <v>5.9499999999999997E-2</v>
      </c>
      <c r="K9" s="2">
        <v>0</v>
      </c>
      <c r="L9" s="10">
        <v>0.48559999999999998</v>
      </c>
      <c r="M9" s="10">
        <v>2.0236000000000001</v>
      </c>
      <c r="N9" s="439"/>
    </row>
    <row r="10" spans="1:14" s="474" customFormat="1">
      <c r="A10" s="522" t="s">
        <v>54</v>
      </c>
      <c r="B10" s="324">
        <v>15.4903</v>
      </c>
      <c r="C10" s="2">
        <v>9.3369999999999997</v>
      </c>
      <c r="D10" s="324">
        <v>10.1568</v>
      </c>
      <c r="E10" s="555">
        <v>8.6450999999999993</v>
      </c>
      <c r="F10" s="10">
        <v>10.5792</v>
      </c>
      <c r="G10" s="10">
        <v>1.2394000000000001</v>
      </c>
      <c r="H10" s="319">
        <v>1.4866999999999999</v>
      </c>
      <c r="I10" s="2">
        <v>1.2882</v>
      </c>
      <c r="J10" s="161">
        <v>32.945</v>
      </c>
      <c r="K10" s="2" t="s">
        <v>1196</v>
      </c>
      <c r="L10" s="10">
        <v>2.4699</v>
      </c>
      <c r="M10" s="10">
        <v>1.962</v>
      </c>
      <c r="N10" s="439"/>
    </row>
    <row r="11" spans="1:14" s="474" customFormat="1" ht="24" customHeight="1">
      <c r="A11" s="523" t="s">
        <v>55</v>
      </c>
      <c r="B11" s="326" t="s">
        <v>1601</v>
      </c>
      <c r="C11" s="2" t="s">
        <v>914</v>
      </c>
      <c r="D11" s="326" t="s">
        <v>1602</v>
      </c>
      <c r="E11" s="587" t="s">
        <v>1313</v>
      </c>
      <c r="F11" s="10" t="s">
        <v>59</v>
      </c>
      <c r="G11" s="10" t="s">
        <v>59</v>
      </c>
      <c r="H11" s="321" t="s">
        <v>1603</v>
      </c>
      <c r="I11" s="2" t="s">
        <v>59</v>
      </c>
      <c r="J11" s="163" t="s">
        <v>1604</v>
      </c>
      <c r="K11" s="84" t="s">
        <v>1605</v>
      </c>
      <c r="L11" s="14" t="s">
        <v>1606</v>
      </c>
      <c r="M11" s="10" t="s">
        <v>59</v>
      </c>
    </row>
    <row r="12" spans="1:14" s="368" customFormat="1" ht="22.5" customHeight="1">
      <c r="A12" s="85" t="s">
        <v>66</v>
      </c>
      <c r="B12" s="415" t="s">
        <v>1607</v>
      </c>
      <c r="C12" s="484"/>
      <c r="D12" s="433" t="s">
        <v>1608</v>
      </c>
      <c r="E12" s="415" t="s">
        <v>1609</v>
      </c>
      <c r="F12" s="427"/>
      <c r="G12" s="427"/>
      <c r="H12" s="415" t="s">
        <v>1610</v>
      </c>
      <c r="I12" s="484"/>
      <c r="J12" s="415" t="s">
        <v>1611</v>
      </c>
      <c r="K12" s="427"/>
      <c r="L12" s="427"/>
      <c r="M12" s="416" t="s">
        <v>1612</v>
      </c>
    </row>
    <row r="13" spans="1:14" s="368" customFormat="1">
      <c r="A13" s="85" t="s">
        <v>75</v>
      </c>
      <c r="B13" s="433"/>
      <c r="C13" s="484"/>
      <c r="D13" s="433"/>
      <c r="E13" s="558"/>
      <c r="F13" s="427"/>
      <c r="G13" s="427"/>
      <c r="H13" s="477"/>
      <c r="I13" s="484"/>
      <c r="J13" s="420"/>
      <c r="K13" s="427"/>
      <c r="L13" s="427"/>
      <c r="M13" s="9"/>
    </row>
    <row r="14" spans="1:14" s="368" customFormat="1">
      <c r="A14" s="85" t="s">
        <v>76</v>
      </c>
      <c r="B14" s="433"/>
      <c r="C14" s="484"/>
      <c r="D14" s="433"/>
      <c r="E14" s="558"/>
      <c r="F14" s="427"/>
      <c r="G14" s="427"/>
      <c r="H14" s="477"/>
      <c r="I14" s="484"/>
      <c r="J14" s="420"/>
      <c r="K14" s="427"/>
      <c r="L14" s="427"/>
      <c r="M14" s="9"/>
    </row>
    <row r="15" spans="1:14" s="368" customFormat="1">
      <c r="A15" s="88" t="s">
        <v>77</v>
      </c>
      <c r="B15" s="433"/>
      <c r="C15" s="484"/>
      <c r="D15" s="433"/>
      <c r="E15" s="558"/>
      <c r="F15" s="427"/>
      <c r="G15" s="427"/>
      <c r="H15" s="477"/>
      <c r="I15" s="484"/>
      <c r="J15" s="420"/>
      <c r="K15" s="427"/>
      <c r="L15" s="427"/>
      <c r="M15" s="9"/>
    </row>
    <row r="16" spans="1:14" s="368" customFormat="1">
      <c r="A16" s="88" t="s">
        <v>78</v>
      </c>
      <c r="B16" s="433" t="s">
        <v>328</v>
      </c>
      <c r="C16" s="484"/>
      <c r="D16" s="433"/>
      <c r="E16" s="558" t="s">
        <v>328</v>
      </c>
      <c r="F16" s="427"/>
      <c r="G16" s="427"/>
      <c r="H16" s="308" t="s">
        <v>79</v>
      </c>
      <c r="I16" s="484"/>
      <c r="J16" s="420" t="s">
        <v>328</v>
      </c>
      <c r="K16" s="427"/>
      <c r="L16" s="427"/>
      <c r="M16" s="9"/>
    </row>
    <row r="17" spans="1:14" s="368" customFormat="1" ht="45" customHeight="1">
      <c r="A17" s="85" t="s">
        <v>753</v>
      </c>
      <c r="B17" s="331" t="s">
        <v>1613</v>
      </c>
      <c r="C17" s="1" t="s">
        <v>1614</v>
      </c>
      <c r="D17" s="331" t="s">
        <v>1615</v>
      </c>
      <c r="E17" s="594" t="s">
        <v>81</v>
      </c>
      <c r="F17" s="9"/>
      <c r="G17" s="9" t="s">
        <v>210</v>
      </c>
      <c r="H17" s="312" t="s">
        <v>1616</v>
      </c>
      <c r="I17" s="9"/>
      <c r="J17" s="164"/>
      <c r="K17" s="1" t="s">
        <v>558</v>
      </c>
      <c r="L17" s="73" t="s">
        <v>1617</v>
      </c>
      <c r="M17" s="9"/>
    </row>
    <row r="18" spans="1:14" s="23" customFormat="1" ht="26.1" customHeight="1">
      <c r="A18" s="11" t="s">
        <v>1</v>
      </c>
      <c r="B18" s="29" t="s">
        <v>1618</v>
      </c>
      <c r="C18" s="12" t="s">
        <v>1619</v>
      </c>
      <c r="D18" s="12" t="s">
        <v>1620</v>
      </c>
      <c r="E18" s="12"/>
      <c r="F18" s="12" t="s">
        <v>1621</v>
      </c>
      <c r="G18" s="11" t="s">
        <v>1622</v>
      </c>
      <c r="H18" s="31" t="s">
        <v>1623</v>
      </c>
      <c r="I18" s="11" t="s">
        <v>1624</v>
      </c>
      <c r="J18" s="11" t="s">
        <v>1625</v>
      </c>
      <c r="K18" s="11" t="s">
        <v>1626</v>
      </c>
      <c r="L18" s="29" t="s">
        <v>1627</v>
      </c>
      <c r="M18" s="12" t="s">
        <v>1628</v>
      </c>
    </row>
    <row r="19" spans="1:14" s="368" customFormat="1">
      <c r="A19" s="85" t="s">
        <v>14</v>
      </c>
      <c r="B19" s="9" t="s">
        <v>1629</v>
      </c>
      <c r="C19" s="1" t="s">
        <v>1630</v>
      </c>
      <c r="D19" s="9" t="s">
        <v>1631</v>
      </c>
      <c r="E19" s="9"/>
      <c r="F19" s="9" t="s">
        <v>1632</v>
      </c>
      <c r="G19" s="1" t="s">
        <v>1633</v>
      </c>
      <c r="H19" s="1" t="s">
        <v>1634</v>
      </c>
      <c r="I19" s="524" t="s">
        <v>1387</v>
      </c>
      <c r="J19" s="9" t="s">
        <v>1635</v>
      </c>
      <c r="K19" s="1" t="s">
        <v>1636</v>
      </c>
      <c r="L19" s="9" t="s">
        <v>1637</v>
      </c>
      <c r="M19" s="1" t="s">
        <v>1638</v>
      </c>
    </row>
    <row r="20" spans="1:14" s="17" customFormat="1" ht="12" customHeight="1">
      <c r="A20" s="85" t="s">
        <v>27</v>
      </c>
      <c r="B20" s="9" t="s">
        <v>1639</v>
      </c>
      <c r="C20" s="1" t="s">
        <v>1640</v>
      </c>
      <c r="D20" s="9" t="s">
        <v>1641</v>
      </c>
      <c r="E20" s="9"/>
      <c r="F20" s="9" t="s">
        <v>1642</v>
      </c>
      <c r="G20" s="1" t="s">
        <v>1643</v>
      </c>
      <c r="H20" s="4" t="s">
        <v>1644</v>
      </c>
      <c r="I20" s="82" t="s">
        <v>1645</v>
      </c>
      <c r="J20" s="75" t="s">
        <v>1646</v>
      </c>
      <c r="K20" s="4" t="s">
        <v>1647</v>
      </c>
      <c r="L20" s="9" t="s">
        <v>1648</v>
      </c>
      <c r="M20" s="1" t="s">
        <v>1649</v>
      </c>
    </row>
    <row r="21" spans="1:14" s="17" customFormat="1" ht="12" customHeight="1">
      <c r="A21" s="85" t="s">
        <v>40</v>
      </c>
      <c r="B21" s="9" t="s">
        <v>1593</v>
      </c>
      <c r="C21" s="1" t="s">
        <v>1650</v>
      </c>
      <c r="D21" s="9" t="s">
        <v>1651</v>
      </c>
      <c r="E21" s="9"/>
      <c r="F21" s="9" t="s">
        <v>1652</v>
      </c>
      <c r="G21" s="1" t="s">
        <v>1595</v>
      </c>
      <c r="H21" s="423" t="s">
        <v>1653</v>
      </c>
      <c r="I21" s="524" t="s">
        <v>1592</v>
      </c>
      <c r="J21" s="9" t="s">
        <v>1593</v>
      </c>
      <c r="K21" s="423" t="s">
        <v>1599</v>
      </c>
      <c r="L21" s="9" t="s">
        <v>1592</v>
      </c>
      <c r="M21" s="1" t="s">
        <v>1650</v>
      </c>
    </row>
    <row r="22" spans="1:14" s="17" customFormat="1" ht="12" customHeight="1">
      <c r="A22" s="85" t="s">
        <v>50</v>
      </c>
      <c r="B22" s="441">
        <v>1366300000</v>
      </c>
      <c r="C22" s="423">
        <v>3893700000</v>
      </c>
      <c r="D22" s="441">
        <v>583900000</v>
      </c>
      <c r="E22" s="441"/>
      <c r="F22" s="441">
        <v>5044100000</v>
      </c>
      <c r="G22" s="485">
        <v>485700000</v>
      </c>
      <c r="H22" s="423">
        <v>1740200000</v>
      </c>
      <c r="I22" s="423">
        <v>3645300000</v>
      </c>
      <c r="J22" s="441">
        <v>1850600000</v>
      </c>
      <c r="K22" s="423">
        <v>1351600000</v>
      </c>
      <c r="L22" s="495">
        <v>1022400000</v>
      </c>
      <c r="M22" s="423">
        <v>801200000</v>
      </c>
    </row>
    <row r="23" spans="1:14" s="17" customFormat="1" ht="12" customHeight="1">
      <c r="A23" s="85" t="s">
        <v>51</v>
      </c>
      <c r="B23" s="441"/>
      <c r="C23" s="423">
        <v>5080684000</v>
      </c>
      <c r="D23" s="441">
        <v>187874000</v>
      </c>
      <c r="E23" s="441"/>
      <c r="F23" s="441">
        <v>8192445000</v>
      </c>
      <c r="G23" s="485">
        <v>292858000</v>
      </c>
      <c r="H23" s="423">
        <v>2143782000</v>
      </c>
      <c r="I23" s="423">
        <v>4022859000</v>
      </c>
      <c r="J23" s="441">
        <v>806374000</v>
      </c>
      <c r="K23" s="423">
        <v>1449392000</v>
      </c>
      <c r="L23" s="445">
        <v>670557000</v>
      </c>
      <c r="M23" s="423">
        <v>458585000</v>
      </c>
    </row>
    <row r="24" spans="1:14" s="18" customFormat="1">
      <c r="A24" s="85" t="s">
        <v>52</v>
      </c>
      <c r="B24" s="441"/>
      <c r="C24" s="423">
        <v>5107649000</v>
      </c>
      <c r="D24" s="441">
        <v>187874000</v>
      </c>
      <c r="E24" s="441"/>
      <c r="F24" s="441">
        <v>10896756000</v>
      </c>
      <c r="G24" s="491">
        <v>644973000</v>
      </c>
      <c r="H24" s="423">
        <v>2395721000</v>
      </c>
      <c r="I24" s="423">
        <v>5335123000</v>
      </c>
      <c r="J24" s="441">
        <v>1876784000</v>
      </c>
      <c r="K24" s="423">
        <v>2153095000</v>
      </c>
      <c r="L24" s="445">
        <v>884836000</v>
      </c>
      <c r="M24" s="423">
        <v>780632000</v>
      </c>
    </row>
    <row r="25" spans="1:14" s="474" customFormat="1">
      <c r="A25" s="522" t="s">
        <v>53</v>
      </c>
      <c r="B25" s="10"/>
      <c r="C25" s="83">
        <v>1.6371</v>
      </c>
      <c r="D25" s="10">
        <v>8.9599999999999999E-2</v>
      </c>
      <c r="E25" s="10"/>
      <c r="F25" s="10">
        <v>1.5427999999999999</v>
      </c>
      <c r="G25" s="2">
        <v>0.44979999999999998</v>
      </c>
      <c r="H25" s="2">
        <v>0.1038</v>
      </c>
      <c r="I25" s="2">
        <v>0.3286</v>
      </c>
      <c r="J25" s="10">
        <v>0.19020000000000001</v>
      </c>
      <c r="K25" s="2">
        <v>9.5299999999999996E-2</v>
      </c>
      <c r="L25" s="10">
        <v>0.25640000000000002</v>
      </c>
      <c r="M25" s="2">
        <v>0.46689999999999998</v>
      </c>
      <c r="N25" s="439"/>
    </row>
    <row r="26" spans="1:14" s="474" customFormat="1">
      <c r="A26" s="522" t="s">
        <v>54</v>
      </c>
      <c r="B26" s="10"/>
      <c r="C26" s="2">
        <v>7.1805000000000003</v>
      </c>
      <c r="D26" s="10">
        <v>4.6532</v>
      </c>
      <c r="E26" s="10"/>
      <c r="F26" s="10">
        <v>1.0435000000000001</v>
      </c>
      <c r="G26" s="2">
        <v>3.3696999999999999</v>
      </c>
      <c r="H26" s="2">
        <v>16.092600000000001</v>
      </c>
      <c r="I26" s="2">
        <v>4.6616</v>
      </c>
      <c r="J26" s="10">
        <v>2.6480000000000001</v>
      </c>
      <c r="K26" s="2">
        <v>10.023899999999999</v>
      </c>
      <c r="L26" s="10">
        <v>7.1641000000000004</v>
      </c>
      <c r="M26" s="2">
        <v>7.6589999999999998</v>
      </c>
      <c r="N26" s="439"/>
    </row>
    <row r="27" spans="1:14" s="474" customFormat="1" ht="24" customHeight="1">
      <c r="A27" s="523" t="s">
        <v>55</v>
      </c>
      <c r="B27" s="10"/>
      <c r="C27" s="84" t="s">
        <v>1654</v>
      </c>
      <c r="D27" s="14" t="s">
        <v>1655</v>
      </c>
      <c r="E27" s="10"/>
      <c r="F27" s="10" t="s">
        <v>59</v>
      </c>
      <c r="G27" s="2" t="s">
        <v>188</v>
      </c>
      <c r="H27" s="84" t="s">
        <v>1656</v>
      </c>
      <c r="I27" s="2" t="s">
        <v>1657</v>
      </c>
      <c r="J27" s="14" t="s">
        <v>1030</v>
      </c>
      <c r="K27" s="84" t="s">
        <v>1658</v>
      </c>
      <c r="L27" s="10" t="s">
        <v>1659</v>
      </c>
      <c r="M27" s="84" t="s">
        <v>1660</v>
      </c>
    </row>
    <row r="28" spans="1:14" s="368" customFormat="1" ht="22.5" customHeight="1">
      <c r="A28" s="85" t="s">
        <v>66</v>
      </c>
      <c r="B28" s="15"/>
      <c r="C28" s="416" t="s">
        <v>1661</v>
      </c>
      <c r="D28" s="427"/>
      <c r="E28" s="427"/>
      <c r="F28" s="427" t="s">
        <v>1662</v>
      </c>
      <c r="G28" s="78"/>
      <c r="H28" s="427"/>
      <c r="I28" s="416" t="s">
        <v>1663</v>
      </c>
      <c r="J28" s="416" t="s">
        <v>1664</v>
      </c>
      <c r="K28" s="416" t="s">
        <v>1665</v>
      </c>
      <c r="L28" s="416" t="s">
        <v>1666</v>
      </c>
      <c r="M28" s="427"/>
    </row>
    <row r="29" spans="1:14" s="368" customFormat="1">
      <c r="A29" s="85" t="s">
        <v>75</v>
      </c>
      <c r="B29" s="15"/>
      <c r="C29" s="427"/>
      <c r="D29" s="427"/>
      <c r="E29" s="427"/>
      <c r="F29" s="427"/>
      <c r="G29" s="78"/>
      <c r="H29" s="427"/>
      <c r="I29" s="427"/>
      <c r="J29" s="427"/>
      <c r="K29" s="427"/>
      <c r="L29" s="427"/>
      <c r="M29" s="427"/>
    </row>
    <row r="30" spans="1:14" s="368" customFormat="1">
      <c r="A30" s="85" t="s">
        <v>76</v>
      </c>
      <c r="B30" s="15"/>
      <c r="C30" s="427"/>
      <c r="D30" s="427"/>
      <c r="E30" s="427"/>
      <c r="F30" s="427"/>
      <c r="G30" s="78"/>
      <c r="H30" s="427"/>
      <c r="I30" s="427"/>
      <c r="J30" s="427"/>
      <c r="K30" s="427"/>
      <c r="L30" s="427"/>
      <c r="M30" s="427"/>
    </row>
    <row r="31" spans="1:14" s="368" customFormat="1">
      <c r="A31" s="88" t="s">
        <v>77</v>
      </c>
      <c r="B31" s="15"/>
      <c r="C31" s="427"/>
      <c r="D31" s="427"/>
      <c r="E31" s="427"/>
      <c r="F31" s="427"/>
      <c r="G31" s="78"/>
      <c r="H31" s="427"/>
      <c r="I31" s="427"/>
      <c r="J31" s="427"/>
      <c r="K31" s="427"/>
      <c r="L31" s="427"/>
      <c r="M31" s="427"/>
    </row>
    <row r="32" spans="1:14" s="368" customFormat="1">
      <c r="A32" s="88" t="s">
        <v>78</v>
      </c>
      <c r="B32" s="15"/>
      <c r="C32" s="427"/>
      <c r="D32" s="427"/>
      <c r="E32" s="427"/>
      <c r="F32" s="427"/>
      <c r="G32" s="78"/>
      <c r="H32" s="427"/>
      <c r="I32" s="479" t="s">
        <v>328</v>
      </c>
      <c r="J32" s="427"/>
      <c r="K32" s="427"/>
      <c r="L32" s="479" t="s">
        <v>328</v>
      </c>
      <c r="M32" s="427"/>
    </row>
    <row r="33" spans="1:14" s="368" customFormat="1" ht="22.5" customHeight="1">
      <c r="A33" s="85" t="s">
        <v>753</v>
      </c>
      <c r="B33" s="9" t="s">
        <v>503</v>
      </c>
      <c r="C33" s="9"/>
      <c r="D33" s="9" t="s">
        <v>210</v>
      </c>
      <c r="E33" s="9"/>
      <c r="F33" s="9" t="s">
        <v>210</v>
      </c>
      <c r="G33" s="1" t="s">
        <v>209</v>
      </c>
      <c r="H33" s="91" t="s">
        <v>1667</v>
      </c>
      <c r="I33" s="1" t="s">
        <v>1668</v>
      </c>
      <c r="J33" s="9" t="s">
        <v>876</v>
      </c>
      <c r="K33" s="1" t="s">
        <v>1669</v>
      </c>
      <c r="L33" s="9" t="s">
        <v>83</v>
      </c>
      <c r="M33" s="1" t="s">
        <v>266</v>
      </c>
    </row>
    <row r="34" spans="1:14" ht="26.1" customHeight="1">
      <c r="A34" s="11" t="s">
        <v>1</v>
      </c>
      <c r="B34" s="30" t="s">
        <v>1670</v>
      </c>
      <c r="C34" s="12" t="s">
        <v>1671</v>
      </c>
      <c r="D34" s="12" t="s">
        <v>1672</v>
      </c>
      <c r="E34" s="12" t="s">
        <v>1673</v>
      </c>
      <c r="F34" s="11" t="s">
        <v>1674</v>
      </c>
      <c r="G34" s="12" t="s">
        <v>1675</v>
      </c>
      <c r="H34" s="11" t="s">
        <v>1676</v>
      </c>
      <c r="I34" s="31" t="s">
        <v>1677</v>
      </c>
      <c r="J34" s="11" t="s">
        <v>1678</v>
      </c>
      <c r="K34" s="11" t="s">
        <v>1679</v>
      </c>
      <c r="L34" s="11" t="s">
        <v>1680</v>
      </c>
      <c r="M34" s="12" t="s">
        <v>1681</v>
      </c>
    </row>
    <row r="35" spans="1:14">
      <c r="A35" s="85" t="s">
        <v>14</v>
      </c>
      <c r="B35" s="1" t="s">
        <v>1682</v>
      </c>
      <c r="C35" s="1" t="s">
        <v>1683</v>
      </c>
      <c r="D35" s="1" t="s">
        <v>1684</v>
      </c>
      <c r="E35" s="524" t="s">
        <v>1685</v>
      </c>
      <c r="F35" s="524" t="s">
        <v>1686</v>
      </c>
      <c r="G35" s="117" t="s">
        <v>1687</v>
      </c>
      <c r="H35" s="9" t="s">
        <v>1688</v>
      </c>
      <c r="I35" s="215" t="s">
        <v>1689</v>
      </c>
      <c r="J35" s="525" t="s">
        <v>1690</v>
      </c>
      <c r="K35" s="9" t="s">
        <v>1691</v>
      </c>
      <c r="L35" s="117" t="s">
        <v>1692</v>
      </c>
      <c r="M35" s="159" t="s">
        <v>1693</v>
      </c>
    </row>
    <row r="36" spans="1:14">
      <c r="A36" s="85" t="s">
        <v>27</v>
      </c>
      <c r="B36" s="4" t="s">
        <v>1694</v>
      </c>
      <c r="C36" s="1" t="s">
        <v>1695</v>
      </c>
      <c r="D36" s="1" t="s">
        <v>1696</v>
      </c>
      <c r="E36" s="82" t="s">
        <v>1697</v>
      </c>
      <c r="F36" s="82" t="s">
        <v>1698</v>
      </c>
      <c r="G36" s="117" t="s">
        <v>1699</v>
      </c>
      <c r="H36" s="9" t="s">
        <v>1700</v>
      </c>
      <c r="I36" s="210" t="s">
        <v>1701</v>
      </c>
      <c r="J36" s="144" t="s">
        <v>1702</v>
      </c>
      <c r="K36" s="75" t="s">
        <v>1703</v>
      </c>
      <c r="L36" s="131" t="s">
        <v>1704</v>
      </c>
      <c r="M36" s="160" t="s">
        <v>1705</v>
      </c>
    </row>
    <row r="37" spans="1:14">
      <c r="A37" s="85" t="s">
        <v>40</v>
      </c>
      <c r="B37" s="423" t="s">
        <v>1594</v>
      </c>
      <c r="C37" s="1" t="s">
        <v>1599</v>
      </c>
      <c r="D37" s="1" t="s">
        <v>1592</v>
      </c>
      <c r="E37" s="524" t="s">
        <v>1592</v>
      </c>
      <c r="F37" s="524" t="s">
        <v>1592</v>
      </c>
      <c r="G37" s="117" t="s">
        <v>1599</v>
      </c>
      <c r="H37" s="9" t="s">
        <v>1592</v>
      </c>
      <c r="I37" s="526" t="s">
        <v>1650</v>
      </c>
      <c r="J37" s="525" t="s">
        <v>1594</v>
      </c>
      <c r="K37" s="9" t="s">
        <v>1598</v>
      </c>
      <c r="L37" s="460" t="s">
        <v>1706</v>
      </c>
      <c r="M37" s="159" t="s">
        <v>1707</v>
      </c>
    </row>
    <row r="38" spans="1:14">
      <c r="A38" s="85" t="s">
        <v>50</v>
      </c>
      <c r="B38" s="423">
        <v>1578000000</v>
      </c>
      <c r="C38" s="423">
        <v>1614700000</v>
      </c>
      <c r="D38" s="423">
        <v>13025400000</v>
      </c>
      <c r="E38" s="423">
        <v>1419000000</v>
      </c>
      <c r="F38" s="423">
        <v>540000000</v>
      </c>
      <c r="G38" s="460">
        <v>1313700000</v>
      </c>
      <c r="H38" s="445">
        <v>3483400000</v>
      </c>
      <c r="I38" s="458">
        <v>1953800000</v>
      </c>
      <c r="J38" s="441">
        <v>999200000</v>
      </c>
      <c r="K38" s="460">
        <v>681300000</v>
      </c>
      <c r="L38" s="460">
        <v>1237800000</v>
      </c>
      <c r="M38" s="405">
        <v>892100000</v>
      </c>
    </row>
    <row r="39" spans="1:14">
      <c r="A39" s="85" t="s">
        <v>51</v>
      </c>
      <c r="B39" s="423">
        <v>325552000</v>
      </c>
      <c r="C39" s="423">
        <v>2266838000</v>
      </c>
      <c r="D39" s="423">
        <v>18130858000</v>
      </c>
      <c r="E39" s="423">
        <v>888900000</v>
      </c>
      <c r="F39" s="423">
        <v>0</v>
      </c>
      <c r="G39" s="460">
        <v>1523604000</v>
      </c>
      <c r="H39" s="445">
        <v>2049215000</v>
      </c>
      <c r="I39" s="458">
        <v>571923000</v>
      </c>
      <c r="J39" s="441">
        <v>889553000</v>
      </c>
      <c r="K39" s="441">
        <v>0</v>
      </c>
      <c r="L39" s="460">
        <v>241983000</v>
      </c>
      <c r="M39" s="405">
        <v>764090000</v>
      </c>
    </row>
    <row r="40" spans="1:14">
      <c r="A40" s="85" t="s">
        <v>52</v>
      </c>
      <c r="B40" s="423">
        <v>812863000</v>
      </c>
      <c r="C40" s="423">
        <v>2266838000</v>
      </c>
      <c r="D40" s="423">
        <v>31936157000</v>
      </c>
      <c r="E40" s="423">
        <v>888900000</v>
      </c>
      <c r="F40" s="423">
        <v>0</v>
      </c>
      <c r="G40" s="460">
        <v>5079185000</v>
      </c>
      <c r="H40" s="487">
        <v>2780058000</v>
      </c>
      <c r="I40" s="458">
        <v>571923000</v>
      </c>
      <c r="J40" s="441">
        <v>1783236000</v>
      </c>
      <c r="K40" s="441">
        <v>0</v>
      </c>
      <c r="L40" s="460">
        <v>3281190000</v>
      </c>
      <c r="M40" s="405">
        <v>764090000</v>
      </c>
    </row>
    <row r="41" spans="1:14">
      <c r="A41" s="522" t="s">
        <v>53</v>
      </c>
      <c r="B41" s="2">
        <v>9.8000000000000004E-2</v>
      </c>
      <c r="C41" s="2">
        <v>0.2606</v>
      </c>
      <c r="D41" s="2">
        <v>4.7399999999999998E-2</v>
      </c>
      <c r="E41" s="83">
        <v>0.93730000000000002</v>
      </c>
      <c r="F41" s="95">
        <v>0.14990000000000001</v>
      </c>
      <c r="G41" s="125">
        <v>0.47360000000000002</v>
      </c>
      <c r="H41" s="63">
        <v>7.7100000000000002E-2</v>
      </c>
      <c r="I41" s="211">
        <v>0.23419999999999999</v>
      </c>
      <c r="J41" s="10">
        <v>0.22750000000000001</v>
      </c>
      <c r="K41" s="10">
        <v>3.3300000000000003E-2</v>
      </c>
      <c r="L41" s="125">
        <v>0.29820000000000002</v>
      </c>
      <c r="M41" s="161">
        <v>0.36230000000000001</v>
      </c>
      <c r="N41" s="439"/>
    </row>
    <row r="42" spans="1:14">
      <c r="A42" s="522" t="s">
        <v>54</v>
      </c>
      <c r="B42" s="2">
        <v>7.9775</v>
      </c>
      <c r="C42" s="2">
        <v>3.7088000000000001</v>
      </c>
      <c r="D42" s="2">
        <v>21.715800000000002</v>
      </c>
      <c r="E42" s="2">
        <v>2.2048999999999999</v>
      </c>
      <c r="F42" s="95">
        <v>6.9819000000000004</v>
      </c>
      <c r="G42" s="125">
        <v>6.9394999999999998</v>
      </c>
      <c r="H42" s="63">
        <v>11.898400000000001</v>
      </c>
      <c r="I42" s="211">
        <v>4.9168000000000003</v>
      </c>
      <c r="J42" s="10">
        <v>3.0501</v>
      </c>
      <c r="K42" s="10">
        <v>30</v>
      </c>
      <c r="L42" s="125">
        <v>5.7644000000000002</v>
      </c>
      <c r="M42" s="161">
        <v>2.7494000000000001</v>
      </c>
      <c r="N42" s="439"/>
    </row>
    <row r="43" spans="1:14" ht="24" customHeight="1">
      <c r="A43" s="523" t="s">
        <v>55</v>
      </c>
      <c r="B43" s="84" t="s">
        <v>1708</v>
      </c>
      <c r="C43" s="2" t="s">
        <v>1709</v>
      </c>
      <c r="D43" s="84" t="s">
        <v>1710</v>
      </c>
      <c r="E43" s="84" t="s">
        <v>1711</v>
      </c>
      <c r="F43" s="84" t="s">
        <v>1712</v>
      </c>
      <c r="G43" s="527" t="s">
        <v>1713</v>
      </c>
      <c r="H43" s="10" t="s">
        <v>1714</v>
      </c>
      <c r="I43" s="212" t="s">
        <v>1715</v>
      </c>
      <c r="J43" s="10" t="s">
        <v>1716</v>
      </c>
      <c r="K43" s="14" t="s">
        <v>1717</v>
      </c>
      <c r="L43" s="122" t="s">
        <v>1718</v>
      </c>
      <c r="M43" s="163" t="s">
        <v>1719</v>
      </c>
    </row>
    <row r="44" spans="1:14" ht="32.450000000000003" customHeight="1">
      <c r="A44" s="85" t="s">
        <v>66</v>
      </c>
      <c r="B44" s="427"/>
      <c r="C44" s="15"/>
      <c r="D44" s="427"/>
      <c r="E44" s="416" t="s">
        <v>1720</v>
      </c>
      <c r="F44" s="416" t="s">
        <v>1721</v>
      </c>
      <c r="G44" s="427"/>
      <c r="H44" s="190" t="s">
        <v>1722</v>
      </c>
      <c r="I44" s="416" t="s">
        <v>1723</v>
      </c>
      <c r="J44" s="427"/>
      <c r="K44" s="427"/>
      <c r="L44" s="558" t="s">
        <v>1724</v>
      </c>
      <c r="M44" s="185" t="s">
        <v>1725</v>
      </c>
    </row>
    <row r="45" spans="1:14">
      <c r="A45" s="85" t="s">
        <v>75</v>
      </c>
      <c r="B45" s="427"/>
      <c r="C45" s="15"/>
      <c r="D45" s="427"/>
      <c r="E45" s="427"/>
      <c r="F45" s="427"/>
      <c r="G45" s="427"/>
      <c r="H45" s="78"/>
      <c r="I45" s="502"/>
      <c r="J45" s="427"/>
      <c r="K45" s="427"/>
      <c r="L45" s="427"/>
      <c r="M45" s="420"/>
    </row>
    <row r="46" spans="1:14">
      <c r="A46" s="85" t="s">
        <v>76</v>
      </c>
      <c r="B46" s="427"/>
      <c r="C46" s="15"/>
      <c r="D46" s="427"/>
      <c r="E46" s="427"/>
      <c r="F46" s="427"/>
      <c r="G46" s="427"/>
      <c r="H46" s="78"/>
      <c r="I46" s="502"/>
      <c r="J46" s="427"/>
      <c r="K46" s="427"/>
      <c r="L46" s="427"/>
      <c r="M46" s="420"/>
    </row>
    <row r="47" spans="1:14">
      <c r="A47" s="88" t="s">
        <v>77</v>
      </c>
      <c r="B47" s="427"/>
      <c r="C47" s="15"/>
      <c r="D47" s="427"/>
      <c r="E47" s="427"/>
      <c r="F47" s="427"/>
      <c r="G47" s="427"/>
      <c r="H47" s="78"/>
      <c r="I47" s="502"/>
      <c r="J47" s="427"/>
      <c r="K47" s="427"/>
      <c r="L47" s="427"/>
      <c r="M47" s="420"/>
    </row>
    <row r="48" spans="1:14">
      <c r="A48" s="88" t="s">
        <v>78</v>
      </c>
      <c r="B48" s="427"/>
      <c r="C48" s="15"/>
      <c r="D48" s="427"/>
      <c r="E48" s="427"/>
      <c r="F48" s="427"/>
      <c r="G48" s="427"/>
      <c r="H48" s="479" t="s">
        <v>328</v>
      </c>
      <c r="I48" s="502"/>
      <c r="J48" s="427"/>
      <c r="K48" s="427"/>
      <c r="L48" s="427"/>
      <c r="M48" s="420"/>
    </row>
    <row r="49" spans="1:13" ht="35.25" customHeight="1">
      <c r="A49" s="85" t="s">
        <v>753</v>
      </c>
      <c r="B49" s="1" t="s">
        <v>147</v>
      </c>
      <c r="C49" s="1" t="s">
        <v>147</v>
      </c>
      <c r="D49" s="1" t="s">
        <v>1726</v>
      </c>
      <c r="E49" s="1" t="s">
        <v>558</v>
      </c>
      <c r="F49" s="91" t="s">
        <v>1727</v>
      </c>
      <c r="G49" s="117" t="s">
        <v>1726</v>
      </c>
      <c r="H49" s="9"/>
      <c r="I49" s="216" t="s">
        <v>754</v>
      </c>
      <c r="J49" s="9" t="s">
        <v>503</v>
      </c>
      <c r="K49" s="9" t="s">
        <v>624</v>
      </c>
      <c r="L49" s="117" t="s">
        <v>1726</v>
      </c>
      <c r="M49" s="159" t="s">
        <v>1234</v>
      </c>
    </row>
    <row r="50" spans="1:13" ht="26.1" customHeight="1">
      <c r="A50" s="11" t="s">
        <v>1</v>
      </c>
      <c r="B50" s="12" t="s">
        <v>1728</v>
      </c>
      <c r="C50" s="128"/>
      <c r="D50" s="128"/>
      <c r="E50" s="128"/>
      <c r="F50" s="140"/>
      <c r="G50" s="128"/>
      <c r="H50" s="140"/>
      <c r="I50" s="145"/>
      <c r="J50" s="140"/>
      <c r="K50" s="140"/>
      <c r="L50" s="140"/>
      <c r="M50" s="128"/>
    </row>
    <row r="51" spans="1:13">
      <c r="A51" s="85" t="s">
        <v>14</v>
      </c>
      <c r="B51" s="1" t="s">
        <v>1729</v>
      </c>
      <c r="C51" s="9"/>
      <c r="D51" s="9"/>
      <c r="E51" s="525"/>
      <c r="F51" s="525"/>
      <c r="G51" s="525"/>
      <c r="H51" s="525"/>
      <c r="I51" s="525"/>
      <c r="J51" s="525"/>
      <c r="K51" s="525"/>
      <c r="L51" s="525"/>
      <c r="M51" s="525"/>
    </row>
    <row r="52" spans="1:13">
      <c r="A52" s="85" t="s">
        <v>27</v>
      </c>
      <c r="B52" s="1" t="s">
        <v>1730</v>
      </c>
      <c r="C52" s="9"/>
      <c r="D52" s="9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1:13">
      <c r="A53" s="85" t="s">
        <v>40</v>
      </c>
      <c r="B53" s="1" t="s">
        <v>1731</v>
      </c>
      <c r="C53" s="9"/>
      <c r="D53" s="9"/>
      <c r="E53" s="525"/>
      <c r="F53" s="525"/>
      <c r="G53" s="525"/>
      <c r="H53" s="525"/>
      <c r="I53" s="525"/>
      <c r="J53" s="525"/>
      <c r="K53" s="525"/>
      <c r="L53" s="525"/>
      <c r="M53" s="525"/>
    </row>
    <row r="54" spans="1:13">
      <c r="A54" s="85" t="s">
        <v>50</v>
      </c>
      <c r="B54" s="423">
        <v>612500000</v>
      </c>
      <c r="C54" s="441"/>
      <c r="D54" s="441"/>
      <c r="E54" s="441"/>
      <c r="F54" s="441"/>
      <c r="G54" s="441"/>
      <c r="H54" s="441"/>
      <c r="I54" s="441"/>
      <c r="J54" s="441"/>
      <c r="K54" s="441"/>
      <c r="L54" s="441"/>
      <c r="M54" s="441"/>
    </row>
    <row r="55" spans="1:13">
      <c r="A55" s="85" t="s">
        <v>51</v>
      </c>
      <c r="B55" s="423">
        <v>0</v>
      </c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</row>
    <row r="56" spans="1:13">
      <c r="A56" s="85" t="s">
        <v>52</v>
      </c>
      <c r="B56" s="423">
        <v>0</v>
      </c>
      <c r="C56" s="441"/>
      <c r="D56" s="441"/>
      <c r="E56" s="441"/>
      <c r="F56" s="441"/>
      <c r="G56" s="441"/>
      <c r="H56" s="441"/>
      <c r="I56" s="441"/>
      <c r="J56" s="441"/>
      <c r="K56" s="441"/>
      <c r="L56" s="441"/>
      <c r="M56" s="441"/>
    </row>
    <row r="57" spans="1:13">
      <c r="A57" s="522" t="s">
        <v>53</v>
      </c>
      <c r="B57" s="2">
        <v>0.27910000000000001</v>
      </c>
      <c r="C57" s="10"/>
      <c r="D57" s="10"/>
      <c r="E57" s="64"/>
      <c r="F57" s="63"/>
      <c r="G57" s="63"/>
      <c r="H57" s="63"/>
      <c r="I57" s="63"/>
      <c r="J57" s="63"/>
      <c r="K57" s="63"/>
      <c r="L57" s="63"/>
      <c r="M57" s="63"/>
    </row>
    <row r="58" spans="1:13">
      <c r="A58" s="522" t="s">
        <v>54</v>
      </c>
      <c r="B58" s="2">
        <v>8.0009999999999994</v>
      </c>
      <c r="C58" s="10"/>
      <c r="D58" s="10"/>
      <c r="E58" s="10"/>
      <c r="F58" s="63"/>
      <c r="G58" s="63"/>
      <c r="H58" s="63"/>
      <c r="I58" s="63"/>
      <c r="J58" s="63"/>
      <c r="K58" s="63"/>
      <c r="L58" s="63"/>
      <c r="M58" s="63"/>
    </row>
    <row r="59" spans="1:13" ht="24" customHeight="1">
      <c r="A59" s="523" t="s">
        <v>55</v>
      </c>
      <c r="B59" s="528" t="s">
        <v>1732</v>
      </c>
      <c r="C59" s="10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>
      <c r="A60" s="85" t="s">
        <v>66</v>
      </c>
      <c r="B60" s="427"/>
      <c r="C60" s="15"/>
      <c r="D60" s="427"/>
      <c r="E60" s="427"/>
      <c r="F60" s="427"/>
      <c r="G60" s="427"/>
      <c r="H60" s="427"/>
      <c r="I60" s="427"/>
      <c r="J60" s="427"/>
      <c r="K60" s="427"/>
      <c r="L60" s="427"/>
      <c r="M60" s="427"/>
    </row>
    <row r="61" spans="1:13">
      <c r="A61" s="85" t="s">
        <v>75</v>
      </c>
      <c r="B61" s="427"/>
      <c r="C61" s="15"/>
      <c r="D61" s="427"/>
      <c r="E61" s="427"/>
      <c r="F61" s="427"/>
      <c r="G61" s="427"/>
      <c r="H61" s="427"/>
      <c r="I61" s="427"/>
      <c r="J61" s="427"/>
      <c r="K61" s="427"/>
      <c r="L61" s="427"/>
      <c r="M61" s="427"/>
    </row>
    <row r="62" spans="1:13">
      <c r="A62" s="85" t="s">
        <v>76</v>
      </c>
      <c r="B62" s="427"/>
      <c r="C62" s="15"/>
      <c r="D62" s="427"/>
      <c r="E62" s="427"/>
      <c r="F62" s="427"/>
      <c r="G62" s="427"/>
      <c r="H62" s="427"/>
      <c r="I62" s="427"/>
      <c r="J62" s="427"/>
      <c r="K62" s="427"/>
      <c r="L62" s="427"/>
      <c r="M62" s="427"/>
    </row>
    <row r="63" spans="1:13">
      <c r="A63" s="88" t="s">
        <v>77</v>
      </c>
      <c r="B63" s="427"/>
      <c r="C63" s="15"/>
      <c r="D63" s="427"/>
      <c r="E63" s="427"/>
      <c r="F63" s="427"/>
      <c r="G63" s="427"/>
      <c r="H63" s="427"/>
      <c r="I63" s="427"/>
      <c r="J63" s="427"/>
      <c r="K63" s="427"/>
      <c r="L63" s="427"/>
      <c r="M63" s="427"/>
    </row>
    <row r="64" spans="1:13">
      <c r="A64" s="88" t="s">
        <v>78</v>
      </c>
      <c r="B64" s="427"/>
      <c r="C64" s="15"/>
      <c r="D64" s="427"/>
      <c r="E64" s="427"/>
      <c r="F64" s="427"/>
      <c r="G64" s="427"/>
      <c r="H64" s="427"/>
      <c r="I64" s="427"/>
      <c r="J64" s="427"/>
      <c r="K64" s="427"/>
      <c r="L64" s="427"/>
      <c r="M64" s="427"/>
    </row>
    <row r="65" spans="1:13">
      <c r="A65" s="85" t="s">
        <v>753</v>
      </c>
      <c r="B65" s="1" t="s">
        <v>623</v>
      </c>
      <c r="C65" s="9"/>
      <c r="D65" s="9"/>
      <c r="E65" s="9"/>
      <c r="F65" s="73"/>
      <c r="G65" s="73"/>
      <c r="H65" s="73"/>
      <c r="I65" s="73"/>
      <c r="J65" s="73"/>
      <c r="K65" s="73"/>
      <c r="L65" s="73"/>
      <c r="M65" s="73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5"/>
  <sheetViews>
    <sheetView tabSelected="1" zoomScaleNormal="100" workbookViewId="0">
      <pane ySplit="1" topLeftCell="A35" activePane="bottomLeft" state="frozen"/>
      <selection pane="bottomLeft" activeCell="D58" sqref="D58"/>
    </sheetView>
  </sheetViews>
  <sheetFormatPr defaultRowHeight="13.5"/>
  <cols>
    <col min="1" max="1" width="10.77734375" style="8" bestFit="1" customWidth="1"/>
    <col min="2" max="11" width="15.77734375" style="8" customWidth="1"/>
    <col min="12" max="12" width="16.88671875" style="8" customWidth="1"/>
    <col min="13" max="13" width="15.77734375" style="8" customWidth="1"/>
    <col min="14" max="39" width="8.88671875" style="8" customWidth="1"/>
    <col min="40" max="16384" width="8.88671875" style="8"/>
  </cols>
  <sheetData>
    <row r="1" spans="1:14" ht="25.5" customHeight="1">
      <c r="A1" s="600" t="s">
        <v>1733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2"/>
    </row>
    <row r="2" spans="1:14" s="16" customFormat="1" ht="26.1" customHeight="1">
      <c r="A2" s="12" t="s">
        <v>1</v>
      </c>
      <c r="B2" s="11" t="s">
        <v>1734</v>
      </c>
      <c r="C2" s="11" t="s">
        <v>1735</v>
      </c>
      <c r="D2" s="11" t="s">
        <v>1736</v>
      </c>
      <c r="E2" s="12" t="s">
        <v>1737</v>
      </c>
      <c r="F2" s="13" t="s">
        <v>1738</v>
      </c>
      <c r="G2" s="11" t="s">
        <v>1739</v>
      </c>
      <c r="H2" s="11" t="s">
        <v>1740</v>
      </c>
      <c r="I2" s="11" t="s">
        <v>1741</v>
      </c>
      <c r="J2" s="31" t="s">
        <v>1742</v>
      </c>
      <c r="K2" s="13" t="s">
        <v>1743</v>
      </c>
      <c r="L2" s="11" t="s">
        <v>1744</v>
      </c>
      <c r="M2" s="11" t="s">
        <v>1745</v>
      </c>
    </row>
    <row r="3" spans="1:14" s="368" customFormat="1">
      <c r="A3" s="85" t="s">
        <v>14</v>
      </c>
      <c r="B3" s="9" t="s">
        <v>1746</v>
      </c>
      <c r="C3" s="423" t="s">
        <v>1747</v>
      </c>
      <c r="D3" s="9" t="s">
        <v>1748</v>
      </c>
      <c r="E3" s="9" t="s">
        <v>1749</v>
      </c>
      <c r="F3" s="1" t="s">
        <v>1750</v>
      </c>
      <c r="G3" s="9" t="s">
        <v>1751</v>
      </c>
      <c r="H3" s="1" t="s">
        <v>1752</v>
      </c>
      <c r="I3" s="9" t="s">
        <v>1753</v>
      </c>
      <c r="J3" s="529" t="s">
        <v>1754</v>
      </c>
      <c r="K3" s="9" t="s">
        <v>1755</v>
      </c>
      <c r="L3" s="1" t="s">
        <v>1756</v>
      </c>
      <c r="M3" s="9" t="s">
        <v>1757</v>
      </c>
    </row>
    <row r="4" spans="1:14" s="17" customFormat="1" ht="12" customHeight="1">
      <c r="A4" s="85" t="s">
        <v>27</v>
      </c>
      <c r="B4" s="9" t="s">
        <v>1758</v>
      </c>
      <c r="C4" s="4" t="s">
        <v>1759</v>
      </c>
      <c r="D4" s="9" t="s">
        <v>1760</v>
      </c>
      <c r="E4" s="9" t="s">
        <v>1761</v>
      </c>
      <c r="F4" s="1" t="s">
        <v>1762</v>
      </c>
      <c r="G4" s="9" t="s">
        <v>1763</v>
      </c>
      <c r="H4" s="1" t="s">
        <v>1764</v>
      </c>
      <c r="I4" s="9" t="s">
        <v>1765</v>
      </c>
      <c r="J4" s="388" t="s">
        <v>1766</v>
      </c>
      <c r="K4" s="9" t="s">
        <v>1767</v>
      </c>
      <c r="L4" s="1" t="s">
        <v>1768</v>
      </c>
      <c r="M4" s="9" t="s">
        <v>1769</v>
      </c>
    </row>
    <row r="5" spans="1:14" s="17" customFormat="1" ht="12" customHeight="1">
      <c r="A5" s="85" t="s">
        <v>40</v>
      </c>
      <c r="B5" s="9" t="s">
        <v>1770</v>
      </c>
      <c r="C5" s="423" t="s">
        <v>1771</v>
      </c>
      <c r="D5" s="9" t="s">
        <v>1772</v>
      </c>
      <c r="E5" s="9" t="s">
        <v>1773</v>
      </c>
      <c r="F5" s="1" t="s">
        <v>1774</v>
      </c>
      <c r="G5" s="9" t="s">
        <v>1771</v>
      </c>
      <c r="H5" s="1" t="s">
        <v>1775</v>
      </c>
      <c r="I5" s="9" t="s">
        <v>1771</v>
      </c>
      <c r="J5" s="529" t="s">
        <v>1776</v>
      </c>
      <c r="K5" s="9" t="s">
        <v>1777</v>
      </c>
      <c r="L5" s="1" t="s">
        <v>1778</v>
      </c>
      <c r="M5" s="9" t="s">
        <v>1771</v>
      </c>
    </row>
    <row r="6" spans="1:14" s="368" customFormat="1">
      <c r="A6" s="85" t="s">
        <v>50</v>
      </c>
      <c r="B6" s="445">
        <v>5853900000</v>
      </c>
      <c r="C6" s="423">
        <v>5809600000</v>
      </c>
      <c r="D6" s="445">
        <v>552900000</v>
      </c>
      <c r="E6" s="441">
        <v>724600000</v>
      </c>
      <c r="F6" s="485">
        <v>889100000</v>
      </c>
      <c r="G6" s="445">
        <v>4699900000</v>
      </c>
      <c r="H6" s="485">
        <v>1176200000</v>
      </c>
      <c r="I6" s="445">
        <v>43433200000</v>
      </c>
      <c r="J6" s="530">
        <v>3683400000</v>
      </c>
      <c r="K6" s="441">
        <v>1088600000</v>
      </c>
      <c r="L6" s="485">
        <v>5952200000</v>
      </c>
      <c r="M6" s="445">
        <v>1411900000</v>
      </c>
    </row>
    <row r="7" spans="1:14" s="368" customFormat="1">
      <c r="A7" s="85" t="s">
        <v>51</v>
      </c>
      <c r="B7" s="445">
        <v>7087090000</v>
      </c>
      <c r="C7" s="423">
        <v>5244043000</v>
      </c>
      <c r="D7" s="445">
        <f>148747000+162931000+202657000</f>
        <v>514335000</v>
      </c>
      <c r="E7" s="441">
        <v>0</v>
      </c>
      <c r="F7" s="485">
        <v>387704000</v>
      </c>
      <c r="G7" s="445">
        <v>3046218000</v>
      </c>
      <c r="H7" s="485">
        <v>820270000</v>
      </c>
      <c r="I7" s="445">
        <v>80707654000</v>
      </c>
      <c r="J7" s="530">
        <v>502698000</v>
      </c>
      <c r="K7" s="445">
        <v>922769000</v>
      </c>
      <c r="L7" s="485">
        <v>6809380000</v>
      </c>
      <c r="M7" s="445">
        <v>1134301000</v>
      </c>
    </row>
    <row r="8" spans="1:14" s="368" customFormat="1">
      <c r="A8" s="85" t="s">
        <v>52</v>
      </c>
      <c r="B8" s="445">
        <v>27522202000</v>
      </c>
      <c r="C8" s="423">
        <v>11303016000</v>
      </c>
      <c r="D8" s="445">
        <f>D7+133224000+655750000</f>
        <v>1303309000</v>
      </c>
      <c r="E8" s="441">
        <v>0</v>
      </c>
      <c r="F8" s="491">
        <v>918924000</v>
      </c>
      <c r="G8" s="487">
        <v>3276306000</v>
      </c>
      <c r="H8" s="491">
        <v>1110609000</v>
      </c>
      <c r="I8" s="445">
        <v>121299220000</v>
      </c>
      <c r="J8" s="530">
        <v>602818000</v>
      </c>
      <c r="K8" s="487">
        <v>1408672000</v>
      </c>
      <c r="L8" s="491">
        <v>11453986000</v>
      </c>
      <c r="M8" s="487">
        <v>1783292000</v>
      </c>
    </row>
    <row r="9" spans="1:14" s="474" customFormat="1">
      <c r="A9" s="522" t="s">
        <v>53</v>
      </c>
      <c r="B9" s="10">
        <v>0.18010000000000001</v>
      </c>
      <c r="C9" s="2">
        <v>0.52070000000000005</v>
      </c>
      <c r="D9" s="10">
        <v>6.0699999999999997E-2</v>
      </c>
      <c r="E9" s="10">
        <v>0.13850000000000001</v>
      </c>
      <c r="F9" s="2">
        <v>0.55549999999999999</v>
      </c>
      <c r="G9" s="10">
        <v>0.60170000000000001</v>
      </c>
      <c r="H9" s="2">
        <v>0.39219999999999999</v>
      </c>
      <c r="I9" s="10">
        <v>5.8700000000000002E-2</v>
      </c>
      <c r="J9" s="389">
        <v>4.5199999999999997E-2</v>
      </c>
      <c r="K9" s="10">
        <v>0.44640000000000002</v>
      </c>
      <c r="L9" s="83">
        <v>1.1755</v>
      </c>
      <c r="M9" s="10">
        <v>0.56850000000000001</v>
      </c>
      <c r="N9" s="439"/>
    </row>
    <row r="10" spans="1:14" s="474" customFormat="1">
      <c r="A10" s="522" t="s">
        <v>54</v>
      </c>
      <c r="B10" s="10">
        <v>3.0163000000000002</v>
      </c>
      <c r="C10" s="2">
        <v>4.2160000000000002</v>
      </c>
      <c r="D10" s="10">
        <v>10.966799999999999</v>
      </c>
      <c r="E10" s="10">
        <v>57.095700000000001</v>
      </c>
      <c r="F10" s="2">
        <v>383.70760000000001</v>
      </c>
      <c r="G10" s="10">
        <v>3.8744000000000001</v>
      </c>
      <c r="H10" s="2">
        <v>6.3952</v>
      </c>
      <c r="I10" s="10">
        <v>9.9791000000000007</v>
      </c>
      <c r="J10" s="389">
        <v>26.429300000000001</v>
      </c>
      <c r="K10" s="10">
        <v>26.471</v>
      </c>
      <c r="L10" s="2">
        <v>17.620799999999999</v>
      </c>
      <c r="M10" s="10">
        <v>16.260300000000001</v>
      </c>
      <c r="N10" s="439"/>
    </row>
    <row r="11" spans="1:14" s="474" customFormat="1" ht="24" customHeight="1">
      <c r="A11" s="523" t="s">
        <v>55</v>
      </c>
      <c r="B11" s="14" t="s">
        <v>1779</v>
      </c>
      <c r="C11" s="84" t="s">
        <v>1780</v>
      </c>
      <c r="D11" s="10" t="s">
        <v>188</v>
      </c>
      <c r="E11" s="10" t="s">
        <v>914</v>
      </c>
      <c r="F11" s="84" t="s">
        <v>1781</v>
      </c>
      <c r="G11" s="10" t="s">
        <v>1782</v>
      </c>
      <c r="H11" s="2" t="s">
        <v>1783</v>
      </c>
      <c r="I11" s="14" t="s">
        <v>486</v>
      </c>
      <c r="J11" s="390" t="s">
        <v>1784</v>
      </c>
      <c r="K11" s="10" t="s">
        <v>188</v>
      </c>
      <c r="L11" s="84" t="s">
        <v>1785</v>
      </c>
      <c r="M11" s="10" t="s">
        <v>1786</v>
      </c>
    </row>
    <row r="12" spans="1:14" s="368" customFormat="1" ht="22.5" customHeight="1">
      <c r="A12" s="85" t="s">
        <v>66</v>
      </c>
      <c r="B12" s="416" t="s">
        <v>1787</v>
      </c>
      <c r="C12" s="484"/>
      <c r="D12" s="15"/>
      <c r="E12" s="484"/>
      <c r="F12" s="15"/>
      <c r="G12" s="15"/>
      <c r="H12" s="15"/>
      <c r="I12" s="416" t="s">
        <v>1788</v>
      </c>
      <c r="J12" s="531" t="s">
        <v>1789</v>
      </c>
      <c r="K12" s="484"/>
      <c r="L12" s="186" t="s">
        <v>1790</v>
      </c>
      <c r="M12" s="15"/>
    </row>
    <row r="13" spans="1:14" s="368" customFormat="1">
      <c r="A13" s="85" t="s">
        <v>75</v>
      </c>
      <c r="B13" s="427" t="s">
        <v>1791</v>
      </c>
      <c r="C13" s="484"/>
      <c r="D13" s="15"/>
      <c r="E13" s="484"/>
      <c r="F13" s="15"/>
      <c r="G13" s="15"/>
      <c r="H13" s="15"/>
      <c r="I13" s="9"/>
      <c r="J13" s="532"/>
      <c r="K13" s="484"/>
      <c r="L13" s="15"/>
      <c r="M13" s="15"/>
    </row>
    <row r="14" spans="1:14" s="368" customFormat="1">
      <c r="A14" s="85" t="s">
        <v>76</v>
      </c>
      <c r="B14" s="427"/>
      <c r="C14" s="484"/>
      <c r="D14" s="15"/>
      <c r="E14" s="484"/>
      <c r="F14" s="15"/>
      <c r="G14" s="15"/>
      <c r="H14" s="15"/>
      <c r="I14" s="9"/>
      <c r="J14" s="532"/>
      <c r="K14" s="484"/>
      <c r="L14" s="15"/>
      <c r="M14" s="15"/>
    </row>
    <row r="15" spans="1:14" s="368" customFormat="1">
      <c r="A15" s="88" t="s">
        <v>77</v>
      </c>
      <c r="B15" s="427"/>
      <c r="C15" s="484"/>
      <c r="D15" s="15"/>
      <c r="E15" s="484"/>
      <c r="F15" s="15"/>
      <c r="G15" s="15"/>
      <c r="H15" s="15"/>
      <c r="I15" s="9"/>
      <c r="J15" s="532"/>
      <c r="K15" s="484"/>
      <c r="L15" s="15"/>
      <c r="M15" s="15"/>
    </row>
    <row r="16" spans="1:14" s="368" customFormat="1">
      <c r="A16" s="88" t="s">
        <v>78</v>
      </c>
      <c r="B16" s="427"/>
      <c r="C16" s="484"/>
      <c r="D16" s="15"/>
      <c r="E16" s="484"/>
      <c r="F16" s="15"/>
      <c r="G16" s="15"/>
      <c r="H16" s="15"/>
      <c r="I16" s="9"/>
      <c r="J16" s="532"/>
      <c r="K16" s="484"/>
      <c r="L16" s="15"/>
      <c r="M16" s="15"/>
    </row>
    <row r="17" spans="1:14" s="368" customFormat="1" ht="22.5" customHeight="1">
      <c r="A17" s="85" t="s">
        <v>753</v>
      </c>
      <c r="B17" s="73"/>
      <c r="C17" s="1" t="s">
        <v>147</v>
      </c>
      <c r="D17" s="9"/>
      <c r="E17" s="9"/>
      <c r="F17" s="91" t="s">
        <v>1792</v>
      </c>
      <c r="G17" s="73" t="s">
        <v>83</v>
      </c>
      <c r="H17" s="91" t="s">
        <v>442</v>
      </c>
      <c r="I17" s="9"/>
      <c r="J17" s="387" t="s">
        <v>211</v>
      </c>
      <c r="K17" s="9" t="s">
        <v>266</v>
      </c>
      <c r="L17" s="91" t="s">
        <v>1793</v>
      </c>
      <c r="M17" s="73" t="s">
        <v>83</v>
      </c>
    </row>
    <row r="18" spans="1:14" ht="26.1" customHeight="1">
      <c r="A18" s="12" t="s">
        <v>1</v>
      </c>
      <c r="B18" s="11" t="s">
        <v>334</v>
      </c>
      <c r="C18" s="13" t="s">
        <v>1794</v>
      </c>
      <c r="D18" s="11" t="s">
        <v>1795</v>
      </c>
      <c r="E18" s="31" t="s">
        <v>1796</v>
      </c>
      <c r="F18" s="11" t="s">
        <v>1797</v>
      </c>
      <c r="G18" s="12" t="s">
        <v>1798</v>
      </c>
      <c r="H18" s="12" t="s">
        <v>1799</v>
      </c>
      <c r="I18" s="13" t="s">
        <v>1800</v>
      </c>
      <c r="J18" s="11" t="s">
        <v>1801</v>
      </c>
      <c r="K18" s="13" t="s">
        <v>1802</v>
      </c>
      <c r="L18" s="13" t="s">
        <v>1803</v>
      </c>
      <c r="M18" s="13" t="s">
        <v>1804</v>
      </c>
    </row>
    <row r="19" spans="1:14">
      <c r="A19" s="85" t="s">
        <v>14</v>
      </c>
      <c r="B19" s="9" t="s">
        <v>346</v>
      </c>
      <c r="C19" s="9" t="s">
        <v>1805</v>
      </c>
      <c r="D19" s="441" t="s">
        <v>1806</v>
      </c>
      <c r="E19" s="441" t="s">
        <v>1807</v>
      </c>
      <c r="F19" s="1" t="s">
        <v>1808</v>
      </c>
      <c r="G19" s="1" t="s">
        <v>1809</v>
      </c>
      <c r="H19" s="1" t="s">
        <v>1810</v>
      </c>
      <c r="I19" s="1" t="s">
        <v>1811</v>
      </c>
      <c r="J19" s="117" t="s">
        <v>1812</v>
      </c>
      <c r="K19" s="441" t="s">
        <v>1813</v>
      </c>
      <c r="L19" s="1" t="s">
        <v>1814</v>
      </c>
      <c r="M19" s="376" t="s">
        <v>1815</v>
      </c>
    </row>
    <row r="20" spans="1:14">
      <c r="A20" s="85" t="s">
        <v>27</v>
      </c>
      <c r="B20" s="9" t="s">
        <v>358</v>
      </c>
      <c r="C20" s="9" t="s">
        <v>1816</v>
      </c>
      <c r="D20" s="70" t="s">
        <v>1817</v>
      </c>
      <c r="E20" s="70" t="s">
        <v>1818</v>
      </c>
      <c r="F20" s="1" t="s">
        <v>1819</v>
      </c>
      <c r="G20" s="1" t="s">
        <v>1820</v>
      </c>
      <c r="H20" s="1" t="s">
        <v>1821</v>
      </c>
      <c r="I20" s="1" t="s">
        <v>1822</v>
      </c>
      <c r="J20" s="117" t="s">
        <v>1823</v>
      </c>
      <c r="K20" s="70" t="s">
        <v>1824</v>
      </c>
      <c r="L20" s="1" t="s">
        <v>1825</v>
      </c>
      <c r="M20" s="377" t="s">
        <v>1826</v>
      </c>
    </row>
    <row r="21" spans="1:14">
      <c r="A21" s="85" t="s">
        <v>40</v>
      </c>
      <c r="B21" s="9" t="s">
        <v>1770</v>
      </c>
      <c r="C21" s="9" t="s">
        <v>1770</v>
      </c>
      <c r="D21" s="441" t="s">
        <v>1827</v>
      </c>
      <c r="E21" s="441" t="s">
        <v>1828</v>
      </c>
      <c r="F21" s="1" t="s">
        <v>1829</v>
      </c>
      <c r="G21" s="1" t="s">
        <v>1827</v>
      </c>
      <c r="H21" s="1" t="s">
        <v>1827</v>
      </c>
      <c r="I21" s="1" t="s">
        <v>1830</v>
      </c>
      <c r="J21" s="117" t="s">
        <v>1831</v>
      </c>
      <c r="K21" s="441" t="s">
        <v>1832</v>
      </c>
      <c r="L21" s="1" t="s">
        <v>1771</v>
      </c>
      <c r="M21" s="376" t="s">
        <v>1776</v>
      </c>
    </row>
    <row r="22" spans="1:14" ht="15" customHeight="1">
      <c r="A22" s="85" t="s">
        <v>50</v>
      </c>
      <c r="B22" s="445">
        <v>7193800000</v>
      </c>
      <c r="C22" s="441">
        <v>3624100000</v>
      </c>
      <c r="D22" s="441">
        <v>3135600000</v>
      </c>
      <c r="E22" s="441">
        <v>9717000000</v>
      </c>
      <c r="F22" s="485">
        <v>627900000</v>
      </c>
      <c r="G22" s="423">
        <v>3940000000</v>
      </c>
      <c r="H22" s="423">
        <v>1600700000</v>
      </c>
      <c r="I22" s="423">
        <v>1947800000</v>
      </c>
      <c r="J22" s="495">
        <v>791100000</v>
      </c>
      <c r="K22" s="441">
        <v>3735400000</v>
      </c>
      <c r="L22" s="485">
        <v>4397400000</v>
      </c>
      <c r="M22" s="533">
        <v>972500000</v>
      </c>
    </row>
    <row r="23" spans="1:14">
      <c r="A23" s="85" t="s">
        <v>51</v>
      </c>
      <c r="B23" s="445">
        <v>8591164000</v>
      </c>
      <c r="C23" s="445">
        <v>3587992000</v>
      </c>
      <c r="D23" s="441">
        <v>3259819000</v>
      </c>
      <c r="E23" s="441">
        <v>11360936000</v>
      </c>
      <c r="F23" s="485">
        <v>302180000</v>
      </c>
      <c r="G23" s="423">
        <v>4859260000</v>
      </c>
      <c r="H23" s="423">
        <v>1158819000</v>
      </c>
      <c r="I23" s="485">
        <v>720963000</v>
      </c>
      <c r="J23" s="495">
        <v>848462000</v>
      </c>
      <c r="K23" s="441">
        <v>3579872000</v>
      </c>
      <c r="L23" s="485">
        <v>6297687000</v>
      </c>
      <c r="M23" s="533">
        <v>488641000</v>
      </c>
    </row>
    <row r="24" spans="1:14">
      <c r="A24" s="85" t="s">
        <v>52</v>
      </c>
      <c r="B24" s="487">
        <v>22223879000</v>
      </c>
      <c r="C24" s="487">
        <v>5563381000</v>
      </c>
      <c r="D24" s="441">
        <v>5791894000</v>
      </c>
      <c r="E24" s="441">
        <v>19822462000</v>
      </c>
      <c r="F24" s="485">
        <v>302180000</v>
      </c>
      <c r="G24" s="423">
        <v>4859260000</v>
      </c>
      <c r="H24" s="423">
        <v>1158819000</v>
      </c>
      <c r="I24" s="491">
        <v>1352908000</v>
      </c>
      <c r="J24" s="496">
        <v>878920000</v>
      </c>
      <c r="K24" s="441">
        <v>4519970000</v>
      </c>
      <c r="L24" s="491">
        <v>6797872000</v>
      </c>
      <c r="M24" s="534">
        <v>975246000</v>
      </c>
    </row>
    <row r="25" spans="1:14">
      <c r="A25" s="522" t="s">
        <v>53</v>
      </c>
      <c r="B25" s="10">
        <v>0.58289999999999997</v>
      </c>
      <c r="C25" s="10">
        <v>1.2662</v>
      </c>
      <c r="D25" s="10">
        <v>3.8300000000000001E-2</v>
      </c>
      <c r="E25" s="10">
        <v>0.11070000000000001</v>
      </c>
      <c r="F25" s="2">
        <v>0.1215</v>
      </c>
      <c r="G25" s="2">
        <v>0</v>
      </c>
      <c r="H25" s="2">
        <v>1.29E-2</v>
      </c>
      <c r="I25" s="2">
        <v>7.2900000000000006E-2</v>
      </c>
      <c r="J25" s="119">
        <v>0.84919999999999995</v>
      </c>
      <c r="K25" s="10">
        <v>0.38229999999999997</v>
      </c>
      <c r="L25" s="2">
        <v>0.31230000000000002</v>
      </c>
      <c r="M25" s="378">
        <v>0.40710000000000002</v>
      </c>
      <c r="N25" s="535"/>
    </row>
    <row r="26" spans="1:14">
      <c r="A26" s="522" t="s">
        <v>54</v>
      </c>
      <c r="B26" s="10">
        <v>3.0918999999999999</v>
      </c>
      <c r="C26" s="10">
        <v>3.4424999999999999</v>
      </c>
      <c r="D26" s="10">
        <v>98.030799999999999</v>
      </c>
      <c r="E26" s="10">
        <v>7.2714999999999996</v>
      </c>
      <c r="F26" s="2">
        <v>7.1623000000000001</v>
      </c>
      <c r="G26" s="2" t="s">
        <v>1196</v>
      </c>
      <c r="H26" s="2">
        <v>53.1629</v>
      </c>
      <c r="I26" s="2">
        <v>14.455399999999999</v>
      </c>
      <c r="J26" s="119">
        <v>0.67110000000000003</v>
      </c>
      <c r="K26" s="10">
        <v>5.0563000000000002</v>
      </c>
      <c r="L26" s="2">
        <v>3.4367000000000001</v>
      </c>
      <c r="M26" s="378">
        <v>3.6257000000000001</v>
      </c>
      <c r="N26" s="439"/>
    </row>
    <row r="27" spans="1:14" ht="24" customHeight="1">
      <c r="A27" s="523" t="s">
        <v>1833</v>
      </c>
      <c r="B27" s="14" t="s">
        <v>372</v>
      </c>
      <c r="C27" s="10" t="s">
        <v>59</v>
      </c>
      <c r="D27" s="10" t="s">
        <v>59</v>
      </c>
      <c r="E27" s="14" t="s">
        <v>1313</v>
      </c>
      <c r="F27" s="2" t="s">
        <v>914</v>
      </c>
      <c r="G27" s="2" t="s">
        <v>914</v>
      </c>
      <c r="H27" s="2" t="s">
        <v>914</v>
      </c>
      <c r="I27" s="2" t="s">
        <v>59</v>
      </c>
      <c r="J27" s="125" t="s">
        <v>1834</v>
      </c>
      <c r="K27" s="10" t="s">
        <v>1835</v>
      </c>
      <c r="L27" s="84" t="s">
        <v>1836</v>
      </c>
      <c r="M27" s="383"/>
    </row>
    <row r="28" spans="1:14" ht="32.450000000000003" customHeight="1">
      <c r="A28" s="85" t="s">
        <v>66</v>
      </c>
      <c r="B28" s="15"/>
      <c r="C28" s="484"/>
      <c r="D28" s="484"/>
      <c r="E28" s="484"/>
      <c r="F28" s="77"/>
      <c r="G28" s="484"/>
      <c r="H28" s="15"/>
      <c r="I28" s="484"/>
      <c r="J28" s="416" t="s">
        <v>1837</v>
      </c>
      <c r="K28" s="484"/>
      <c r="L28" s="15"/>
      <c r="M28" s="384" t="s">
        <v>1838</v>
      </c>
    </row>
    <row r="29" spans="1:14">
      <c r="A29" s="85" t="s">
        <v>75</v>
      </c>
      <c r="B29" s="15"/>
      <c r="C29" s="484"/>
      <c r="D29" s="484"/>
      <c r="E29" s="484"/>
      <c r="F29" s="77"/>
      <c r="G29" s="484"/>
      <c r="H29" s="15"/>
      <c r="I29" s="484"/>
      <c r="J29" s="15"/>
      <c r="K29" s="536" t="s">
        <v>1839</v>
      </c>
      <c r="L29" s="15"/>
      <c r="M29" s="384"/>
    </row>
    <row r="30" spans="1:14">
      <c r="A30" s="85" t="s">
        <v>76</v>
      </c>
      <c r="B30" s="15"/>
      <c r="C30" s="484"/>
      <c r="D30" s="484"/>
      <c r="E30" s="484"/>
      <c r="F30" s="77"/>
      <c r="G30" s="484"/>
      <c r="H30" s="15"/>
      <c r="I30" s="484"/>
      <c r="J30" s="15"/>
      <c r="K30" s="484"/>
      <c r="L30" s="15"/>
      <c r="M30" s="384"/>
    </row>
    <row r="31" spans="1:14">
      <c r="A31" s="88" t="s">
        <v>77</v>
      </c>
      <c r="B31" s="15"/>
      <c r="C31" s="484"/>
      <c r="D31" s="484"/>
      <c r="E31" s="484"/>
      <c r="F31" s="77"/>
      <c r="G31" s="484"/>
      <c r="H31" s="15"/>
      <c r="I31" s="484"/>
      <c r="J31" s="15"/>
      <c r="K31" s="484"/>
      <c r="L31" s="15"/>
      <c r="M31" s="384"/>
    </row>
    <row r="32" spans="1:14">
      <c r="A32" s="88" t="s">
        <v>78</v>
      </c>
      <c r="B32" s="15"/>
      <c r="C32" s="484"/>
      <c r="D32" s="484"/>
      <c r="E32" s="484"/>
      <c r="F32" s="77"/>
      <c r="G32" s="484"/>
      <c r="H32" s="15"/>
      <c r="I32" s="484"/>
      <c r="J32" s="142" t="s">
        <v>441</v>
      </c>
      <c r="K32" s="484"/>
      <c r="L32" s="15"/>
      <c r="M32" s="384"/>
    </row>
    <row r="33" spans="1:14">
      <c r="A33" s="85" t="s">
        <v>753</v>
      </c>
      <c r="B33" s="73"/>
      <c r="C33" s="441" t="s">
        <v>266</v>
      </c>
      <c r="D33" s="9" t="s">
        <v>1840</v>
      </c>
      <c r="E33" s="9" t="s">
        <v>209</v>
      </c>
      <c r="F33" s="77"/>
      <c r="G33" s="1" t="s">
        <v>1841</v>
      </c>
      <c r="H33" s="1" t="s">
        <v>1840</v>
      </c>
      <c r="I33" s="1" t="s">
        <v>210</v>
      </c>
      <c r="J33" s="124" t="s">
        <v>876</v>
      </c>
      <c r="K33" s="9" t="s">
        <v>558</v>
      </c>
      <c r="L33" s="91" t="s">
        <v>83</v>
      </c>
      <c r="M33" s="385" t="s">
        <v>687</v>
      </c>
    </row>
    <row r="34" spans="1:14" ht="26.1" customHeight="1">
      <c r="A34" s="12" t="s">
        <v>1</v>
      </c>
      <c r="B34" s="13" t="s">
        <v>1842</v>
      </c>
      <c r="C34" s="102" t="s">
        <v>1843</v>
      </c>
      <c r="D34" s="11" t="s">
        <v>1844</v>
      </c>
      <c r="E34" s="52" t="s">
        <v>1845</v>
      </c>
      <c r="F34" s="11" t="s">
        <v>1846</v>
      </c>
      <c r="G34" s="12" t="s">
        <v>1847</v>
      </c>
      <c r="H34" s="12" t="s">
        <v>1848</v>
      </c>
      <c r="I34" s="13" t="s">
        <v>1849</v>
      </c>
      <c r="J34" s="11" t="s">
        <v>1850</v>
      </c>
      <c r="K34" s="30" t="s">
        <v>1851</v>
      </c>
      <c r="L34" s="13" t="s">
        <v>1852</v>
      </c>
      <c r="M34" s="13" t="s">
        <v>1853</v>
      </c>
    </row>
    <row r="35" spans="1:14">
      <c r="A35" s="85" t="s">
        <v>14</v>
      </c>
      <c r="B35" s="1" t="s">
        <v>1854</v>
      </c>
      <c r="C35" s="1" t="s">
        <v>1855</v>
      </c>
      <c r="D35" s="1" t="s">
        <v>1856</v>
      </c>
      <c r="E35" s="1" t="s">
        <v>1857</v>
      </c>
      <c r="F35" s="9" t="s">
        <v>1858</v>
      </c>
      <c r="G35" s="117" t="s">
        <v>1859</v>
      </c>
      <c r="H35" s="117" t="s">
        <v>1860</v>
      </c>
      <c r="I35" s="117" t="s">
        <v>1861</v>
      </c>
      <c r="J35" s="117" t="s">
        <v>1862</v>
      </c>
      <c r="K35" s="117" t="s">
        <v>1863</v>
      </c>
      <c r="L35" s="117" t="s">
        <v>1864</v>
      </c>
      <c r="M35" s="250" t="s">
        <v>1865</v>
      </c>
    </row>
    <row r="36" spans="1:14">
      <c r="A36" s="85" t="s">
        <v>27</v>
      </c>
      <c r="B36" s="1" t="s">
        <v>1866</v>
      </c>
      <c r="C36" s="1" t="s">
        <v>1867</v>
      </c>
      <c r="D36" s="1" t="s">
        <v>1868</v>
      </c>
      <c r="E36" s="1" t="s">
        <v>1869</v>
      </c>
      <c r="F36" s="9" t="s">
        <v>1870</v>
      </c>
      <c r="G36" s="117" t="s">
        <v>1871</v>
      </c>
      <c r="H36" s="117" t="s">
        <v>1872</v>
      </c>
      <c r="I36" s="117" t="s">
        <v>1873</v>
      </c>
      <c r="J36" s="117" t="s">
        <v>1874</v>
      </c>
      <c r="K36" s="117" t="s">
        <v>1875</v>
      </c>
      <c r="L36" s="117" t="s">
        <v>1876</v>
      </c>
      <c r="M36" s="251" t="s">
        <v>1877</v>
      </c>
    </row>
    <row r="37" spans="1:14">
      <c r="A37" s="85" t="s">
        <v>40</v>
      </c>
      <c r="B37" s="1" t="s">
        <v>1828</v>
      </c>
      <c r="C37" s="1" t="s">
        <v>1878</v>
      </c>
      <c r="D37" s="1" t="s">
        <v>1879</v>
      </c>
      <c r="E37" s="1" t="s">
        <v>1878</v>
      </c>
      <c r="F37" s="9" t="s">
        <v>1828</v>
      </c>
      <c r="G37" s="117" t="s">
        <v>1878</v>
      </c>
      <c r="H37" s="117" t="s">
        <v>1880</v>
      </c>
      <c r="I37" s="117" t="s">
        <v>1881</v>
      </c>
      <c r="J37" s="117" t="s">
        <v>1882</v>
      </c>
      <c r="K37" s="117" t="s">
        <v>1778</v>
      </c>
      <c r="L37" s="117" t="s">
        <v>1776</v>
      </c>
      <c r="M37" s="250" t="s">
        <v>1776</v>
      </c>
    </row>
    <row r="38" spans="1:14">
      <c r="A38" s="85" t="s">
        <v>50</v>
      </c>
      <c r="B38" s="485">
        <v>748800000</v>
      </c>
      <c r="C38" s="485">
        <v>945800000</v>
      </c>
      <c r="D38" s="485">
        <v>1468500000</v>
      </c>
      <c r="E38" s="485">
        <v>1373300000</v>
      </c>
      <c r="F38" s="445">
        <v>4248800000</v>
      </c>
      <c r="G38" s="460">
        <v>6222700000</v>
      </c>
      <c r="H38" s="460">
        <v>932400000</v>
      </c>
      <c r="I38" s="460">
        <v>1606300000</v>
      </c>
      <c r="J38" s="495">
        <v>921000000</v>
      </c>
      <c r="K38" s="495">
        <v>962700000</v>
      </c>
      <c r="L38" s="495">
        <v>730700000</v>
      </c>
      <c r="M38" s="537">
        <v>874800000</v>
      </c>
    </row>
    <row r="39" spans="1:14">
      <c r="A39" s="85" t="s">
        <v>51</v>
      </c>
      <c r="B39" s="485">
        <v>91674000</v>
      </c>
      <c r="C39" s="485">
        <v>291647000</v>
      </c>
      <c r="D39" s="485">
        <v>558035000</v>
      </c>
      <c r="E39" s="485">
        <v>930078000</v>
      </c>
      <c r="F39" s="445">
        <v>4165820000</v>
      </c>
      <c r="G39" s="460">
        <v>5855326000</v>
      </c>
      <c r="H39" s="460">
        <v>581019000</v>
      </c>
      <c r="I39" s="495">
        <v>1123030000</v>
      </c>
      <c r="J39" s="495">
        <v>805631000</v>
      </c>
      <c r="K39" s="495">
        <v>726973000</v>
      </c>
      <c r="L39" s="495">
        <v>375246000</v>
      </c>
      <c r="M39" s="537">
        <v>545868000</v>
      </c>
    </row>
    <row r="40" spans="1:14">
      <c r="A40" s="85" t="s">
        <v>52</v>
      </c>
      <c r="B40" s="491">
        <v>448492000</v>
      </c>
      <c r="C40" s="485">
        <v>589524000</v>
      </c>
      <c r="D40" s="485">
        <v>832443000</v>
      </c>
      <c r="E40" s="485">
        <v>1693050000</v>
      </c>
      <c r="F40" s="445">
        <v>13105843000</v>
      </c>
      <c r="G40" s="460">
        <v>8719309000</v>
      </c>
      <c r="H40" s="460">
        <v>1110504000</v>
      </c>
      <c r="I40" s="496">
        <v>1552051000</v>
      </c>
      <c r="J40" s="496">
        <v>2076099000</v>
      </c>
      <c r="K40" s="495">
        <v>1396471000</v>
      </c>
      <c r="L40" s="460">
        <v>475256000</v>
      </c>
      <c r="M40" s="538">
        <v>710569000</v>
      </c>
    </row>
    <row r="41" spans="1:14">
      <c r="A41" s="522" t="s">
        <v>53</v>
      </c>
      <c r="B41" s="2">
        <v>0.59179999999999999</v>
      </c>
      <c r="C41" s="83">
        <v>1.5665</v>
      </c>
      <c r="D41" s="2">
        <v>0.12690000000000001</v>
      </c>
      <c r="E41" s="83">
        <v>0.7208</v>
      </c>
      <c r="F41" s="10">
        <v>0.14480000000000001</v>
      </c>
      <c r="G41" s="125">
        <v>0.25069999999999998</v>
      </c>
      <c r="H41" s="119">
        <v>1.5118</v>
      </c>
      <c r="I41" s="125">
        <v>0.16919999999999999</v>
      </c>
      <c r="J41" s="121">
        <v>0.39700000000000002</v>
      </c>
      <c r="K41" s="121">
        <v>8.9499999999999996E-2</v>
      </c>
      <c r="L41" s="146">
        <v>0.49030000000000001</v>
      </c>
      <c r="M41" s="255">
        <v>0.28029999999999999</v>
      </c>
      <c r="N41" s="439"/>
    </row>
    <row r="42" spans="1:14">
      <c r="A42" s="522" t="s">
        <v>54</v>
      </c>
      <c r="B42" s="2">
        <v>11.5906</v>
      </c>
      <c r="C42" s="2">
        <v>2.3010000000000002</v>
      </c>
      <c r="D42" s="2">
        <v>11.8193</v>
      </c>
      <c r="E42" s="2">
        <v>6.3289999999999997</v>
      </c>
      <c r="F42" s="10">
        <v>3.89</v>
      </c>
      <c r="G42" s="125">
        <v>5.7180999999999997</v>
      </c>
      <c r="H42" s="119">
        <v>1.4007000000000001</v>
      </c>
      <c r="I42" s="125">
        <v>8.1303000000000001</v>
      </c>
      <c r="J42" s="121">
        <v>5.6871</v>
      </c>
      <c r="K42" s="121">
        <v>13.6655</v>
      </c>
      <c r="L42" s="125">
        <v>18.9224</v>
      </c>
      <c r="M42" s="255">
        <v>7.0559000000000003</v>
      </c>
      <c r="N42" s="439"/>
    </row>
    <row r="43" spans="1:14" ht="24" customHeight="1">
      <c r="A43" s="523" t="s">
        <v>1833</v>
      </c>
      <c r="B43" s="84" t="s">
        <v>1883</v>
      </c>
      <c r="C43" s="84" t="s">
        <v>1884</v>
      </c>
      <c r="D43" s="84" t="s">
        <v>1885</v>
      </c>
      <c r="E43" s="84" t="s">
        <v>1886</v>
      </c>
      <c r="F43" s="14" t="s">
        <v>1887</v>
      </c>
      <c r="G43" s="122" t="s">
        <v>1888</v>
      </c>
      <c r="H43" s="122" t="s">
        <v>1889</v>
      </c>
      <c r="I43" s="122" t="s">
        <v>1890</v>
      </c>
      <c r="J43" s="122" t="s">
        <v>1891</v>
      </c>
      <c r="K43" s="125" t="s">
        <v>1892</v>
      </c>
      <c r="L43" s="125" t="s">
        <v>1893</v>
      </c>
      <c r="M43" s="249" t="s">
        <v>1894</v>
      </c>
    </row>
    <row r="44" spans="1:14" ht="32.450000000000003" customHeight="1">
      <c r="A44" s="85" t="s">
        <v>66</v>
      </c>
      <c r="B44" s="15"/>
      <c r="C44" s="77"/>
      <c r="D44" s="77"/>
      <c r="E44" s="77"/>
      <c r="F44" s="195" t="s">
        <v>1895</v>
      </c>
      <c r="G44" s="416" t="s">
        <v>1896</v>
      </c>
      <c r="H44" s="589" t="s">
        <v>1897</v>
      </c>
      <c r="I44" s="484"/>
      <c r="J44" s="65"/>
      <c r="K44" s="14"/>
      <c r="L44" s="14"/>
      <c r="M44" s="15"/>
    </row>
    <row r="45" spans="1:14">
      <c r="A45" s="85" t="s">
        <v>75</v>
      </c>
      <c r="B45" s="15"/>
      <c r="C45" s="77"/>
      <c r="D45" s="77"/>
      <c r="E45" s="77"/>
      <c r="F45" s="77"/>
      <c r="G45" s="484"/>
      <c r="H45" s="15"/>
      <c r="I45" s="484"/>
      <c r="J45" s="15"/>
      <c r="K45" s="15"/>
      <c r="L45" s="15"/>
      <c r="M45" s="256"/>
    </row>
    <row r="46" spans="1:14">
      <c r="A46" s="85" t="s">
        <v>76</v>
      </c>
      <c r="B46" s="15"/>
      <c r="C46" s="77"/>
      <c r="D46" s="77"/>
      <c r="E46" s="77"/>
      <c r="F46" s="77"/>
      <c r="G46" s="484"/>
      <c r="H46" s="15"/>
      <c r="I46" s="484"/>
      <c r="J46" s="15"/>
      <c r="K46" s="15"/>
      <c r="L46" s="15"/>
      <c r="M46" s="256"/>
    </row>
    <row r="47" spans="1:14">
      <c r="A47" s="88" t="s">
        <v>77</v>
      </c>
      <c r="B47" s="15"/>
      <c r="C47" s="77"/>
      <c r="D47" s="77"/>
      <c r="E47" s="77"/>
      <c r="F47" s="77"/>
      <c r="G47" s="484"/>
      <c r="H47" s="15"/>
      <c r="I47" s="484"/>
      <c r="J47" s="15"/>
      <c r="K47" s="15"/>
      <c r="L47" s="15"/>
      <c r="M47" s="256"/>
    </row>
    <row r="48" spans="1:14">
      <c r="A48" s="88" t="s">
        <v>78</v>
      </c>
      <c r="B48" s="15"/>
      <c r="C48" s="77"/>
      <c r="D48" s="77"/>
      <c r="E48" s="77"/>
      <c r="F48" s="77"/>
      <c r="G48" s="484"/>
      <c r="H48" s="15"/>
      <c r="I48" s="484"/>
      <c r="J48" s="15"/>
      <c r="K48" s="15"/>
      <c r="L48" s="15"/>
      <c r="M48" s="256"/>
    </row>
    <row r="49" spans="1:14">
      <c r="A49" s="85" t="s">
        <v>753</v>
      </c>
      <c r="B49" s="91" t="s">
        <v>684</v>
      </c>
      <c r="C49" s="1" t="s">
        <v>876</v>
      </c>
      <c r="D49" s="1" t="s">
        <v>876</v>
      </c>
      <c r="E49" s="1" t="s">
        <v>876</v>
      </c>
      <c r="F49" s="77"/>
      <c r="G49" s="117" t="s">
        <v>83</v>
      </c>
      <c r="H49" s="117" t="s">
        <v>1726</v>
      </c>
      <c r="I49" s="117" t="s">
        <v>1898</v>
      </c>
      <c r="J49" s="131" t="s">
        <v>1898</v>
      </c>
      <c r="K49" s="131" t="s">
        <v>1899</v>
      </c>
      <c r="L49" s="131" t="s">
        <v>1898</v>
      </c>
      <c r="M49" s="254" t="s">
        <v>501</v>
      </c>
    </row>
    <row r="50" spans="1:14" ht="26.1" customHeight="1">
      <c r="A50" s="12" t="s">
        <v>1</v>
      </c>
      <c r="B50" s="386" t="s">
        <v>1900</v>
      </c>
      <c r="C50" s="386" t="s">
        <v>3179</v>
      </c>
      <c r="D50" s="11"/>
      <c r="E50" s="52"/>
      <c r="F50" s="11"/>
      <c r="G50" s="12"/>
      <c r="H50" s="12"/>
      <c r="I50" s="13"/>
      <c r="J50" s="11"/>
      <c r="K50" s="30"/>
      <c r="L50" s="13"/>
      <c r="M50" s="13"/>
    </row>
    <row r="51" spans="1:14">
      <c r="A51" s="85" t="s">
        <v>14</v>
      </c>
      <c r="B51" s="387" t="s">
        <v>1901</v>
      </c>
      <c r="C51" s="387" t="s">
        <v>3180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4">
      <c r="A52" s="85" t="s">
        <v>27</v>
      </c>
      <c r="B52" s="388" t="s">
        <v>1902</v>
      </c>
      <c r="C52" s="604" t="s">
        <v>3181</v>
      </c>
      <c r="D52" s="1"/>
      <c r="E52" s="1"/>
      <c r="F52" s="1"/>
      <c r="G52" s="1"/>
      <c r="H52" s="1"/>
      <c r="I52" s="1"/>
      <c r="J52" s="1"/>
      <c r="K52" s="1"/>
      <c r="L52" s="1"/>
      <c r="M52" s="357"/>
    </row>
    <row r="53" spans="1:14">
      <c r="A53" s="85" t="s">
        <v>40</v>
      </c>
      <c r="B53" s="529" t="s">
        <v>1776</v>
      </c>
      <c r="C53" s="529" t="s">
        <v>1776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4">
      <c r="A54" s="85" t="s">
        <v>50</v>
      </c>
      <c r="B54" s="530">
        <v>732100000</v>
      </c>
      <c r="C54" s="530">
        <v>2235700000</v>
      </c>
      <c r="D54" s="485"/>
      <c r="E54" s="485"/>
      <c r="F54" s="485"/>
      <c r="G54" s="423"/>
      <c r="H54" s="423"/>
      <c r="I54" s="423"/>
      <c r="J54" s="485"/>
      <c r="K54" s="485"/>
      <c r="L54" s="485"/>
      <c r="M54" s="539"/>
    </row>
    <row r="55" spans="1:14">
      <c r="A55" s="85" t="s">
        <v>51</v>
      </c>
      <c r="B55" s="530">
        <v>680007000</v>
      </c>
      <c r="C55" s="530">
        <v>1225458000</v>
      </c>
      <c r="D55" s="485"/>
      <c r="E55" s="485"/>
      <c r="F55" s="485"/>
      <c r="G55" s="423"/>
      <c r="H55" s="423"/>
      <c r="I55" s="485"/>
      <c r="J55" s="485"/>
      <c r="K55" s="485"/>
      <c r="L55" s="485"/>
      <c r="M55" s="539"/>
    </row>
    <row r="56" spans="1:14">
      <c r="A56" s="85" t="s">
        <v>52</v>
      </c>
      <c r="B56" s="530">
        <v>914565000</v>
      </c>
      <c r="C56" s="530">
        <v>1369402000</v>
      </c>
      <c r="D56" s="485"/>
      <c r="E56" s="485"/>
      <c r="F56" s="485"/>
      <c r="G56" s="423"/>
      <c r="H56" s="423"/>
      <c r="I56" s="491"/>
      <c r="J56" s="491"/>
      <c r="K56" s="485"/>
      <c r="L56" s="423"/>
      <c r="M56" s="540"/>
    </row>
    <row r="57" spans="1:14">
      <c r="A57" s="522" t="s">
        <v>53</v>
      </c>
      <c r="B57" s="389">
        <v>0.53979999999999995</v>
      </c>
      <c r="C57" s="389">
        <v>0.17730000000000001</v>
      </c>
      <c r="D57" s="2"/>
      <c r="E57" s="83"/>
      <c r="F57" s="2"/>
      <c r="G57" s="2"/>
      <c r="H57" s="83"/>
      <c r="I57" s="2"/>
      <c r="J57" s="95"/>
      <c r="K57" s="95"/>
      <c r="L57" s="358"/>
      <c r="M57" s="359"/>
      <c r="N57" s="439"/>
    </row>
    <row r="58" spans="1:14">
      <c r="A58" s="522" t="s">
        <v>54</v>
      </c>
      <c r="B58" s="389">
        <v>3.6004</v>
      </c>
      <c r="C58" s="389">
        <v>7.0262000000000002</v>
      </c>
      <c r="D58" s="2"/>
      <c r="E58" s="2"/>
      <c r="F58" s="2"/>
      <c r="G58" s="2"/>
      <c r="H58" s="83"/>
      <c r="I58" s="2"/>
      <c r="J58" s="95"/>
      <c r="K58" s="95"/>
      <c r="L58" s="2"/>
      <c r="M58" s="359"/>
      <c r="N58" s="439"/>
    </row>
    <row r="59" spans="1:14" ht="24" customHeight="1">
      <c r="A59" s="523" t="s">
        <v>1833</v>
      </c>
      <c r="B59" s="390"/>
      <c r="C59" s="390" t="s">
        <v>3183</v>
      </c>
      <c r="D59" s="84"/>
      <c r="E59" s="84"/>
      <c r="F59" s="84"/>
      <c r="G59" s="84"/>
      <c r="H59" s="84"/>
      <c r="I59" s="84"/>
      <c r="J59" s="84"/>
      <c r="K59" s="2"/>
      <c r="L59" s="2"/>
      <c r="M59" s="84"/>
    </row>
    <row r="60" spans="1:14" ht="32.450000000000003" customHeight="1">
      <c r="A60" s="85" t="s">
        <v>66</v>
      </c>
      <c r="B60" s="470"/>
      <c r="C60" s="470"/>
      <c r="D60" s="360"/>
      <c r="E60" s="360"/>
      <c r="F60" s="361"/>
      <c r="G60" s="470"/>
      <c r="H60" s="7"/>
      <c r="I60" s="500"/>
      <c r="J60" s="7"/>
      <c r="K60" s="84"/>
      <c r="L60" s="84"/>
      <c r="M60" s="3"/>
    </row>
    <row r="61" spans="1:14">
      <c r="A61" s="85" t="s">
        <v>75</v>
      </c>
      <c r="B61" s="532"/>
      <c r="C61" s="532"/>
      <c r="D61" s="360"/>
      <c r="E61" s="360"/>
      <c r="F61" s="360"/>
      <c r="G61" s="500"/>
      <c r="H61" s="3"/>
      <c r="I61" s="500"/>
      <c r="J61" s="3"/>
      <c r="K61" s="3"/>
      <c r="L61" s="3"/>
      <c r="M61" s="3"/>
    </row>
    <row r="62" spans="1:14">
      <c r="A62" s="85" t="s">
        <v>76</v>
      </c>
      <c r="B62" s="532"/>
      <c r="C62" s="532"/>
      <c r="D62" s="360"/>
      <c r="E62" s="360"/>
      <c r="F62" s="360"/>
      <c r="G62" s="500"/>
      <c r="H62" s="3"/>
      <c r="I62" s="500"/>
      <c r="J62" s="3"/>
      <c r="K62" s="3"/>
      <c r="L62" s="3"/>
      <c r="M62" s="3"/>
    </row>
    <row r="63" spans="1:14">
      <c r="A63" s="88" t="s">
        <v>77</v>
      </c>
      <c r="B63" s="532"/>
      <c r="C63" s="532"/>
      <c r="D63" s="360"/>
      <c r="E63" s="360"/>
      <c r="F63" s="360"/>
      <c r="G63" s="500"/>
      <c r="H63" s="3"/>
      <c r="I63" s="500"/>
      <c r="J63" s="3"/>
      <c r="K63" s="3"/>
      <c r="L63" s="3"/>
      <c r="M63" s="3"/>
    </row>
    <row r="64" spans="1:14">
      <c r="A64" s="88" t="s">
        <v>78</v>
      </c>
      <c r="B64" s="532"/>
      <c r="C64" s="532"/>
      <c r="D64" s="360"/>
      <c r="E64" s="360"/>
      <c r="F64" s="360"/>
      <c r="G64" s="500"/>
      <c r="H64" s="3"/>
      <c r="I64" s="500"/>
      <c r="J64" s="3"/>
      <c r="K64" s="3"/>
      <c r="L64" s="3"/>
      <c r="M64" s="3"/>
    </row>
    <row r="65" spans="1:13">
      <c r="A65" s="85" t="s">
        <v>753</v>
      </c>
      <c r="B65" s="391" t="s">
        <v>687</v>
      </c>
      <c r="C65" s="391" t="s">
        <v>3182</v>
      </c>
      <c r="D65" s="1"/>
      <c r="E65" s="1"/>
      <c r="F65" s="360"/>
      <c r="G65" s="1"/>
      <c r="H65" s="1"/>
      <c r="I65" s="1"/>
      <c r="J65" s="4"/>
      <c r="K65" s="4"/>
      <c r="L65" s="4"/>
      <c r="M65" s="91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3"/>
  <sheetViews>
    <sheetView zoomScaleNormal="100" workbookViewId="0">
      <pane ySplit="1" topLeftCell="A5" activePane="bottomLeft" state="frozen"/>
      <selection pane="bottomLeft" activeCell="M22" sqref="M22"/>
    </sheetView>
  </sheetViews>
  <sheetFormatPr defaultRowHeight="13.5"/>
  <cols>
    <col min="1" max="1" width="10.77734375" style="19" bestFit="1" customWidth="1"/>
    <col min="2" max="5" width="15.77734375" style="19" customWidth="1"/>
    <col min="6" max="6" width="15.21875" style="19" customWidth="1"/>
    <col min="7" max="13" width="15.77734375" style="19" customWidth="1"/>
    <col min="14" max="39" width="8.88671875" style="19" customWidth="1"/>
    <col min="40" max="16384" width="8.88671875" style="19"/>
  </cols>
  <sheetData>
    <row r="1" spans="1:14" ht="25.5" customHeight="1">
      <c r="A1" s="599" t="s">
        <v>1903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1" customFormat="1" ht="26.1" customHeight="1">
      <c r="A2" s="11" t="s">
        <v>1</v>
      </c>
      <c r="B2" s="12" t="s">
        <v>1904</v>
      </c>
      <c r="C2" s="12" t="s">
        <v>1905</v>
      </c>
      <c r="D2" s="11" t="s">
        <v>1906</v>
      </c>
      <c r="E2" s="11" t="s">
        <v>1907</v>
      </c>
      <c r="F2" s="11" t="s">
        <v>1908</v>
      </c>
      <c r="G2" s="11" t="s">
        <v>1909</v>
      </c>
      <c r="H2" s="12" t="s">
        <v>1910</v>
      </c>
      <c r="I2" s="11" t="s">
        <v>933</v>
      </c>
      <c r="J2" s="11" t="s">
        <v>886</v>
      </c>
      <c r="K2" s="12" t="s">
        <v>1911</v>
      </c>
      <c r="L2" s="11" t="s">
        <v>1912</v>
      </c>
      <c r="M2" s="31" t="s">
        <v>1000</v>
      </c>
    </row>
    <row r="3" spans="1:14" s="26" customFormat="1">
      <c r="A3" s="85" t="s">
        <v>14</v>
      </c>
      <c r="B3" s="117" t="s">
        <v>1913</v>
      </c>
      <c r="C3" s="1" t="s">
        <v>1914</v>
      </c>
      <c r="D3" s="441" t="s">
        <v>1915</v>
      </c>
      <c r="E3" s="441" t="s">
        <v>1916</v>
      </c>
      <c r="F3" s="1" t="s">
        <v>1840</v>
      </c>
      <c r="G3" s="441" t="s">
        <v>1917</v>
      </c>
      <c r="H3" s="483" t="s">
        <v>1918</v>
      </c>
      <c r="I3" s="441" t="s">
        <v>1919</v>
      </c>
      <c r="J3" s="441" t="s">
        <v>896</v>
      </c>
      <c r="K3" s="423" t="s">
        <v>1920</v>
      </c>
      <c r="L3" s="483" t="s">
        <v>1921</v>
      </c>
      <c r="M3" s="441" t="s">
        <v>1922</v>
      </c>
    </row>
    <row r="4" spans="1:14" s="24" customFormat="1" ht="16.5" customHeight="1">
      <c r="A4" s="85" t="s">
        <v>27</v>
      </c>
      <c r="B4" s="117" t="s">
        <v>1923</v>
      </c>
      <c r="C4" s="1" t="s">
        <v>1924</v>
      </c>
      <c r="D4" s="70" t="s">
        <v>1925</v>
      </c>
      <c r="E4" s="70" t="s">
        <v>1926</v>
      </c>
      <c r="F4" s="116" t="s">
        <v>1927</v>
      </c>
      <c r="G4" s="70" t="s">
        <v>1928</v>
      </c>
      <c r="H4" s="323" t="s">
        <v>1929</v>
      </c>
      <c r="I4" s="70" t="s">
        <v>956</v>
      </c>
      <c r="J4" s="70" t="s">
        <v>907</v>
      </c>
      <c r="K4" s="4" t="s">
        <v>1930</v>
      </c>
      <c r="L4" s="323" t="s">
        <v>1931</v>
      </c>
      <c r="M4" s="70" t="s">
        <v>1932</v>
      </c>
    </row>
    <row r="5" spans="1:14" s="26" customFormat="1">
      <c r="A5" s="85" t="s">
        <v>40</v>
      </c>
      <c r="B5" s="117" t="s">
        <v>1933</v>
      </c>
      <c r="C5" s="1" t="s">
        <v>912</v>
      </c>
      <c r="D5" s="441" t="s">
        <v>1934</v>
      </c>
      <c r="E5" s="441" t="s">
        <v>1935</v>
      </c>
      <c r="F5" s="1" t="s">
        <v>1933</v>
      </c>
      <c r="G5" s="441" t="s">
        <v>1936</v>
      </c>
      <c r="H5" s="483" t="s">
        <v>1937</v>
      </c>
      <c r="I5" s="441" t="s">
        <v>1933</v>
      </c>
      <c r="J5" s="441" t="s">
        <v>912</v>
      </c>
      <c r="K5" s="423" t="s">
        <v>1938</v>
      </c>
      <c r="L5" s="483" t="s">
        <v>1938</v>
      </c>
      <c r="M5" s="441" t="s">
        <v>912</v>
      </c>
    </row>
    <row r="6" spans="1:14" s="24" customFormat="1">
      <c r="A6" s="85" t="s">
        <v>50</v>
      </c>
      <c r="B6" s="460">
        <v>572600000</v>
      </c>
      <c r="C6" s="423">
        <v>1640500000</v>
      </c>
      <c r="D6" s="441">
        <v>10576800000</v>
      </c>
      <c r="E6" s="441">
        <v>6319600000</v>
      </c>
      <c r="F6" s="485">
        <v>1968000000</v>
      </c>
      <c r="G6" s="441">
        <v>714500000</v>
      </c>
      <c r="H6" s="432">
        <v>711500000</v>
      </c>
      <c r="I6" s="441">
        <v>4559100000</v>
      </c>
      <c r="J6" s="441">
        <v>638300000</v>
      </c>
      <c r="K6" s="423">
        <v>674800000</v>
      </c>
      <c r="L6" s="432">
        <v>6787300000</v>
      </c>
      <c r="M6" s="441">
        <v>1067100000</v>
      </c>
    </row>
    <row r="7" spans="1:14" s="26" customFormat="1">
      <c r="A7" s="85" t="s">
        <v>51</v>
      </c>
      <c r="B7" s="460">
        <v>150719000</v>
      </c>
      <c r="C7" s="423">
        <v>1037421000</v>
      </c>
      <c r="D7" s="441">
        <v>21630584000</v>
      </c>
      <c r="E7" s="441">
        <v>11013873000</v>
      </c>
      <c r="F7" s="485">
        <v>2578220000</v>
      </c>
      <c r="G7" s="441">
        <v>240023000</v>
      </c>
      <c r="H7" s="432">
        <v>139343000</v>
      </c>
      <c r="I7" s="441">
        <v>5927072000</v>
      </c>
      <c r="J7" s="441">
        <v>118815000</v>
      </c>
      <c r="K7" s="423">
        <v>64639000</v>
      </c>
      <c r="L7" s="432">
        <v>6017955000</v>
      </c>
      <c r="M7" s="441">
        <v>733077000</v>
      </c>
    </row>
    <row r="8" spans="1:14" s="26" customFormat="1">
      <c r="A8" s="85" t="s">
        <v>52</v>
      </c>
      <c r="B8" s="460">
        <v>212151000</v>
      </c>
      <c r="C8" s="423">
        <v>1908372000</v>
      </c>
      <c r="D8" s="441">
        <v>32864661000</v>
      </c>
      <c r="E8" s="441">
        <v>16440639000</v>
      </c>
      <c r="F8" s="485">
        <v>4953019000</v>
      </c>
      <c r="G8" s="441">
        <v>653608000</v>
      </c>
      <c r="H8" s="432">
        <v>139343000</v>
      </c>
      <c r="I8" s="441">
        <v>13244664000</v>
      </c>
      <c r="J8" s="441">
        <v>118815000</v>
      </c>
      <c r="K8" s="423">
        <v>64639000</v>
      </c>
      <c r="L8" s="432">
        <v>9491864000</v>
      </c>
      <c r="M8" s="441">
        <v>991555000</v>
      </c>
    </row>
    <row r="9" spans="1:14" s="541" customFormat="1">
      <c r="A9" s="522" t="s">
        <v>53</v>
      </c>
      <c r="B9" s="125">
        <v>0.2099</v>
      </c>
      <c r="C9" s="2">
        <v>5.0900000000000001E-2</v>
      </c>
      <c r="D9" s="64">
        <v>-1.5793999999999999</v>
      </c>
      <c r="E9" s="64">
        <f>229223367/29998730</f>
        <v>7.6411023733338048</v>
      </c>
      <c r="F9" s="2">
        <v>0.7</v>
      </c>
      <c r="G9" s="10">
        <v>0.19700000000000001</v>
      </c>
      <c r="H9" s="324">
        <v>0.61680000000000001</v>
      </c>
      <c r="I9" s="64">
        <v>1.0215000000000001</v>
      </c>
      <c r="J9" s="10">
        <v>0.1948</v>
      </c>
      <c r="K9" s="2">
        <v>1.3899999999999999E-2</v>
      </c>
      <c r="L9" s="324">
        <v>1.9300000000000001E-2</v>
      </c>
      <c r="M9" s="10">
        <v>8.0600000000000005E-2</v>
      </c>
      <c r="N9" s="439"/>
    </row>
    <row r="10" spans="1:14" s="541" customFormat="1">
      <c r="A10" s="522" t="s">
        <v>54</v>
      </c>
      <c r="B10" s="125">
        <v>6.3990999999999998</v>
      </c>
      <c r="C10" s="2">
        <v>51.802199999999999</v>
      </c>
      <c r="D10" s="64">
        <v>0.29559999999999997</v>
      </c>
      <c r="E10" s="64">
        <f>175888318/108695388</f>
        <v>1.6181764584160645</v>
      </c>
      <c r="F10" s="2">
        <v>2.2016</v>
      </c>
      <c r="G10" s="10">
        <v>3.3519000000000001</v>
      </c>
      <c r="H10" s="324">
        <v>6.7500999999999998</v>
      </c>
      <c r="I10" s="64">
        <v>1.6193</v>
      </c>
      <c r="J10" s="10">
        <v>50.551200000000001</v>
      </c>
      <c r="K10" s="2">
        <v>59.815800000000003</v>
      </c>
      <c r="L10" s="324">
        <v>46.160600000000002</v>
      </c>
      <c r="M10" s="10">
        <v>10.2737</v>
      </c>
      <c r="N10" s="439"/>
    </row>
    <row r="11" spans="1:14" s="541" customFormat="1" ht="24" customHeight="1">
      <c r="A11" s="523" t="s">
        <v>55</v>
      </c>
      <c r="B11" s="125" t="s">
        <v>1939</v>
      </c>
      <c r="C11" s="2" t="s">
        <v>1940</v>
      </c>
      <c r="D11" s="14" t="s">
        <v>1941</v>
      </c>
      <c r="E11" s="10" t="s">
        <v>59</v>
      </c>
      <c r="F11" s="2" t="s">
        <v>59</v>
      </c>
      <c r="G11" s="14" t="s">
        <v>1942</v>
      </c>
      <c r="H11" s="326" t="s">
        <v>1943</v>
      </c>
      <c r="I11" s="10" t="s">
        <v>974</v>
      </c>
      <c r="J11" s="14" t="s">
        <v>921</v>
      </c>
      <c r="K11" s="84" t="s">
        <v>1944</v>
      </c>
      <c r="L11" s="326" t="s">
        <v>1945</v>
      </c>
      <c r="M11" s="14" t="s">
        <v>1784</v>
      </c>
    </row>
    <row r="12" spans="1:14" s="26" customFormat="1" ht="22.5" customHeight="1">
      <c r="A12" s="85" t="s">
        <v>66</v>
      </c>
      <c r="B12" s="416" t="s">
        <v>1946</v>
      </c>
      <c r="C12" s="71"/>
      <c r="D12" s="427"/>
      <c r="E12" s="416" t="s">
        <v>1947</v>
      </c>
      <c r="F12" s="78"/>
      <c r="G12" s="416" t="s">
        <v>1948</v>
      </c>
      <c r="H12" s="427"/>
      <c r="I12" s="416" t="s">
        <v>1949</v>
      </c>
      <c r="J12" s="427"/>
      <c r="K12" s="427"/>
      <c r="L12" s="542" t="s">
        <v>1950</v>
      </c>
      <c r="M12" s="427"/>
    </row>
    <row r="13" spans="1:14" s="26" customFormat="1">
      <c r="A13" s="85" t="s">
        <v>75</v>
      </c>
      <c r="B13" s="71"/>
      <c r="C13" s="71"/>
      <c r="D13" s="427"/>
      <c r="E13" s="427"/>
      <c r="F13" s="78"/>
      <c r="G13" s="427"/>
      <c r="H13" s="433"/>
      <c r="I13" s="427"/>
      <c r="J13" s="427"/>
      <c r="K13" s="427"/>
      <c r="L13" s="433"/>
      <c r="M13" s="427"/>
    </row>
    <row r="14" spans="1:14" s="26" customFormat="1">
      <c r="A14" s="85" t="s">
        <v>76</v>
      </c>
      <c r="B14" s="71"/>
      <c r="C14" s="71"/>
      <c r="D14" s="427"/>
      <c r="E14" s="427"/>
      <c r="F14" s="78"/>
      <c r="G14" s="427"/>
      <c r="H14" s="433"/>
      <c r="I14" s="427"/>
      <c r="J14" s="427"/>
      <c r="K14" s="427"/>
      <c r="L14" s="433"/>
      <c r="M14" s="427"/>
    </row>
    <row r="15" spans="1:14" s="26" customFormat="1">
      <c r="A15" s="88" t="s">
        <v>77</v>
      </c>
      <c r="B15" s="71"/>
      <c r="C15" s="71"/>
      <c r="D15" s="427"/>
      <c r="E15" s="427"/>
      <c r="F15" s="78"/>
      <c r="G15" s="427"/>
      <c r="H15" s="433"/>
      <c r="I15" s="427"/>
      <c r="J15" s="427"/>
      <c r="K15" s="427"/>
      <c r="L15" s="433"/>
      <c r="M15" s="427"/>
    </row>
    <row r="16" spans="1:14" s="26" customFormat="1">
      <c r="A16" s="88" t="s">
        <v>78</v>
      </c>
      <c r="B16" s="71"/>
      <c r="C16" s="71"/>
      <c r="D16" s="427"/>
      <c r="E16" s="427"/>
      <c r="F16" s="78"/>
      <c r="G16" s="427"/>
      <c r="H16" s="433"/>
      <c r="I16" s="427"/>
      <c r="J16" s="427"/>
      <c r="K16" s="427"/>
      <c r="L16" s="433"/>
      <c r="M16" s="427"/>
    </row>
    <row r="17" spans="1:14" s="26" customFormat="1">
      <c r="A17" s="85" t="s">
        <v>753</v>
      </c>
      <c r="B17" s="117" t="s">
        <v>557</v>
      </c>
      <c r="C17" s="1" t="s">
        <v>268</v>
      </c>
      <c r="D17" s="9"/>
      <c r="E17" s="9"/>
      <c r="F17" s="9"/>
      <c r="G17" s="9" t="s">
        <v>1951</v>
      </c>
      <c r="H17" s="327" t="s">
        <v>268</v>
      </c>
      <c r="I17" s="9"/>
      <c r="J17" s="9" t="s">
        <v>1952</v>
      </c>
      <c r="K17" s="1" t="s">
        <v>558</v>
      </c>
      <c r="L17" s="331" t="s">
        <v>557</v>
      </c>
      <c r="M17" s="9" t="s">
        <v>1952</v>
      </c>
    </row>
    <row r="18" spans="1:14" ht="26.1" customHeight="1">
      <c r="A18" s="11" t="s">
        <v>1</v>
      </c>
      <c r="B18" s="11" t="s">
        <v>1953</v>
      </c>
      <c r="C18" s="12" t="s">
        <v>1954</v>
      </c>
      <c r="D18" s="12" t="s">
        <v>1955</v>
      </c>
      <c r="E18" s="11" t="s">
        <v>1956</v>
      </c>
      <c r="F18" s="52" t="s">
        <v>1957</v>
      </c>
      <c r="G18" s="50" t="s">
        <v>1958</v>
      </c>
      <c r="H18" s="11" t="s">
        <v>1959</v>
      </c>
      <c r="I18" s="13" t="s">
        <v>1960</v>
      </c>
      <c r="J18" s="11" t="s">
        <v>1961</v>
      </c>
      <c r="K18" s="11" t="s">
        <v>1962</v>
      </c>
      <c r="L18" s="11" t="s">
        <v>1963</v>
      </c>
      <c r="M18" s="12" t="s">
        <v>1964</v>
      </c>
    </row>
    <row r="19" spans="1:14">
      <c r="A19" s="85" t="s">
        <v>14</v>
      </c>
      <c r="B19" s="441" t="s">
        <v>1965</v>
      </c>
      <c r="C19" s="1" t="s">
        <v>1966</v>
      </c>
      <c r="D19" s="1" t="s">
        <v>1967</v>
      </c>
      <c r="E19" s="494" t="s">
        <v>1968</v>
      </c>
      <c r="F19" s="423" t="s">
        <v>1969</v>
      </c>
      <c r="G19" s="460" t="s">
        <v>1970</v>
      </c>
      <c r="H19" s="483" t="s">
        <v>1971</v>
      </c>
      <c r="I19" s="526" t="s">
        <v>1972</v>
      </c>
      <c r="J19" s="460" t="s">
        <v>1973</v>
      </c>
      <c r="K19" s="460" t="s">
        <v>1974</v>
      </c>
      <c r="L19" s="460" t="s">
        <v>1975</v>
      </c>
      <c r="M19" s="392" t="s">
        <v>1976</v>
      </c>
    </row>
    <row r="20" spans="1:14">
      <c r="A20" s="85" t="s">
        <v>27</v>
      </c>
      <c r="B20" s="70" t="s">
        <v>1977</v>
      </c>
      <c r="C20" s="1" t="s">
        <v>1022</v>
      </c>
      <c r="D20" s="1" t="s">
        <v>1978</v>
      </c>
      <c r="E20" s="263" t="s">
        <v>1979</v>
      </c>
      <c r="F20" s="4" t="s">
        <v>1980</v>
      </c>
      <c r="G20" s="131" t="s">
        <v>1981</v>
      </c>
      <c r="H20" s="323" t="s">
        <v>1982</v>
      </c>
      <c r="I20" s="210" t="s">
        <v>1983</v>
      </c>
      <c r="J20" s="131" t="s">
        <v>1984</v>
      </c>
      <c r="K20" s="131" t="s">
        <v>1985</v>
      </c>
      <c r="L20" s="131" t="s">
        <v>1986</v>
      </c>
      <c r="M20" s="393" t="s">
        <v>1987</v>
      </c>
    </row>
    <row r="21" spans="1:14">
      <c r="A21" s="85" t="s">
        <v>40</v>
      </c>
      <c r="B21" s="441" t="s">
        <v>1988</v>
      </c>
      <c r="C21" s="1" t="s">
        <v>1937</v>
      </c>
      <c r="D21" s="1" t="s">
        <v>912</v>
      </c>
      <c r="E21" s="494" t="s">
        <v>1933</v>
      </c>
      <c r="F21" s="423" t="s">
        <v>1989</v>
      </c>
      <c r="G21" s="460" t="s">
        <v>1938</v>
      </c>
      <c r="H21" s="483" t="s">
        <v>912</v>
      </c>
      <c r="I21" s="526" t="s">
        <v>1989</v>
      </c>
      <c r="J21" s="460" t="s">
        <v>1936</v>
      </c>
      <c r="K21" s="460" t="s">
        <v>1936</v>
      </c>
      <c r="L21" s="460" t="s">
        <v>1933</v>
      </c>
      <c r="M21" s="392" t="s">
        <v>1938</v>
      </c>
    </row>
    <row r="22" spans="1:14">
      <c r="A22" s="85" t="s">
        <v>50</v>
      </c>
      <c r="B22" s="441">
        <v>20702800000</v>
      </c>
      <c r="C22" s="543">
        <v>1150600000</v>
      </c>
      <c r="D22" s="543">
        <v>1241600000</v>
      </c>
      <c r="E22" s="544">
        <v>1050000000</v>
      </c>
      <c r="F22" s="543">
        <v>1469800000</v>
      </c>
      <c r="G22" s="460">
        <v>2533000000</v>
      </c>
      <c r="H22" s="432">
        <v>1609900000</v>
      </c>
      <c r="I22" s="458">
        <v>12819000000</v>
      </c>
      <c r="J22" s="460">
        <v>1204900000</v>
      </c>
      <c r="K22" s="460">
        <v>12012300000</v>
      </c>
      <c r="L22" s="460">
        <v>1440100000</v>
      </c>
      <c r="M22" s="511">
        <v>2218100000</v>
      </c>
    </row>
    <row r="23" spans="1:14">
      <c r="A23" s="85" t="s">
        <v>51</v>
      </c>
      <c r="B23" s="441">
        <v>34162460000</v>
      </c>
      <c r="C23" s="543">
        <v>457093000</v>
      </c>
      <c r="D23" s="543">
        <v>604568000</v>
      </c>
      <c r="E23" s="545">
        <v>1369143000</v>
      </c>
      <c r="F23" s="543">
        <v>1228869000</v>
      </c>
      <c r="G23" s="460">
        <v>672242000</v>
      </c>
      <c r="H23" s="432">
        <v>2581432000</v>
      </c>
      <c r="I23" s="458">
        <v>18880723000</v>
      </c>
      <c r="J23" s="460">
        <v>150058000</v>
      </c>
      <c r="K23" s="460">
        <v>18606232000</v>
      </c>
      <c r="L23" s="460">
        <v>2252505000</v>
      </c>
      <c r="M23" s="511">
        <v>1034111000</v>
      </c>
    </row>
    <row r="24" spans="1:14">
      <c r="A24" s="85" t="s">
        <v>52</v>
      </c>
      <c r="B24" s="441">
        <v>56753590000</v>
      </c>
      <c r="C24" s="543">
        <v>1648680000</v>
      </c>
      <c r="D24" s="543">
        <v>649037000</v>
      </c>
      <c r="E24" s="545">
        <v>1369143000</v>
      </c>
      <c r="F24" s="543">
        <v>2632489000</v>
      </c>
      <c r="G24" s="460">
        <v>864522000</v>
      </c>
      <c r="H24" s="432">
        <v>3354444000</v>
      </c>
      <c r="I24" s="458">
        <v>21964261000</v>
      </c>
      <c r="J24" s="460">
        <v>150058000</v>
      </c>
      <c r="K24" s="460">
        <v>21284755000</v>
      </c>
      <c r="L24" s="460">
        <v>3189705000</v>
      </c>
      <c r="M24" s="511">
        <v>2400093000</v>
      </c>
    </row>
    <row r="25" spans="1:14">
      <c r="A25" s="522" t="s">
        <v>53</v>
      </c>
      <c r="B25" s="10">
        <v>0.52749999999999997</v>
      </c>
      <c r="C25" s="10"/>
      <c r="D25" s="2">
        <v>0.1172</v>
      </c>
      <c r="E25" s="264">
        <v>0.49619999999999997</v>
      </c>
      <c r="F25" s="2">
        <v>4.3700000000000003E-2</v>
      </c>
      <c r="G25" s="125">
        <v>5.1000000000000004E-3</v>
      </c>
      <c r="H25" s="324">
        <v>0.25090000000000001</v>
      </c>
      <c r="I25" s="211">
        <v>0.31640000000000001</v>
      </c>
      <c r="J25" s="125">
        <v>0.4289</v>
      </c>
      <c r="K25" s="119">
        <v>0.88360000000000005</v>
      </c>
      <c r="L25" s="125">
        <v>0.52939999999999998</v>
      </c>
      <c r="M25" s="394">
        <v>6.0400000000000002E-2</v>
      </c>
      <c r="N25" s="439"/>
    </row>
    <row r="26" spans="1:14">
      <c r="A26" s="522" t="s">
        <v>54</v>
      </c>
      <c r="B26" s="10">
        <v>7.5030000000000001</v>
      </c>
      <c r="C26" s="10"/>
      <c r="D26" s="2">
        <v>15.1212</v>
      </c>
      <c r="E26" s="264">
        <v>2.4285000000000001</v>
      </c>
      <c r="F26" s="2">
        <v>13.206300000000001</v>
      </c>
      <c r="G26" s="125">
        <v>137.19640000000001</v>
      </c>
      <c r="H26" s="324">
        <v>5.1507000000000014</v>
      </c>
      <c r="I26" s="211">
        <v>3.081</v>
      </c>
      <c r="J26" s="125">
        <v>2.9664000000000001</v>
      </c>
      <c r="K26" s="119">
        <v>1.5243</v>
      </c>
      <c r="L26" s="125">
        <v>2.4939</v>
      </c>
      <c r="M26" s="394">
        <v>24.264199999999999</v>
      </c>
      <c r="N26" s="439"/>
    </row>
    <row r="27" spans="1:14" ht="24" customHeight="1">
      <c r="A27" s="523" t="s">
        <v>55</v>
      </c>
      <c r="B27" s="14" t="s">
        <v>1990</v>
      </c>
      <c r="C27" s="14"/>
      <c r="D27" s="2" t="s">
        <v>1991</v>
      </c>
      <c r="E27" s="265" t="s">
        <v>1992</v>
      </c>
      <c r="F27" s="84" t="s">
        <v>1993</v>
      </c>
      <c r="G27" s="122" t="s">
        <v>1994</v>
      </c>
      <c r="H27" s="326" t="s">
        <v>1995</v>
      </c>
      <c r="I27" s="219" t="s">
        <v>1996</v>
      </c>
      <c r="J27" s="122" t="s">
        <v>1997</v>
      </c>
      <c r="K27" s="122" t="s">
        <v>1998</v>
      </c>
      <c r="L27" s="122" t="s">
        <v>1999</v>
      </c>
      <c r="M27" s="395" t="s">
        <v>188</v>
      </c>
    </row>
    <row r="28" spans="1:14" ht="22.5" customHeight="1">
      <c r="A28" s="85" t="s">
        <v>66</v>
      </c>
      <c r="B28" s="427" t="s">
        <v>1044</v>
      </c>
      <c r="C28" s="7" t="s">
        <v>2000</v>
      </c>
      <c r="D28" s="71"/>
      <c r="E28" s="416" t="s">
        <v>1539</v>
      </c>
      <c r="F28" s="427"/>
      <c r="G28" s="427"/>
      <c r="H28" s="546" t="s">
        <v>2001</v>
      </c>
      <c r="I28" s="71"/>
      <c r="J28" s="542" t="s">
        <v>2002</v>
      </c>
      <c r="K28" s="546" t="s">
        <v>2003</v>
      </c>
      <c r="L28" s="416" t="s">
        <v>2004</v>
      </c>
      <c r="M28" s="362" t="s">
        <v>2005</v>
      </c>
    </row>
    <row r="29" spans="1:14">
      <c r="A29" s="85" t="s">
        <v>75</v>
      </c>
      <c r="B29" s="427"/>
      <c r="C29" s="427"/>
      <c r="D29" s="71"/>
      <c r="E29" s="417"/>
      <c r="F29" s="427"/>
      <c r="G29" s="427"/>
      <c r="H29" s="433"/>
      <c r="I29" s="220"/>
      <c r="J29" s="427"/>
      <c r="K29" s="427"/>
      <c r="L29" s="427"/>
      <c r="M29" s="396"/>
    </row>
    <row r="30" spans="1:14">
      <c r="A30" s="85" t="s">
        <v>76</v>
      </c>
      <c r="B30" s="427"/>
      <c r="C30" s="427"/>
      <c r="D30" s="71"/>
      <c r="E30" s="417"/>
      <c r="F30" s="427"/>
      <c r="G30" s="427"/>
      <c r="H30" s="433"/>
      <c r="I30" s="220"/>
      <c r="J30" s="427"/>
      <c r="K30" s="427"/>
      <c r="L30" s="427"/>
      <c r="M30" s="396"/>
    </row>
    <row r="31" spans="1:14">
      <c r="A31" s="88" t="s">
        <v>77</v>
      </c>
      <c r="B31" s="427"/>
      <c r="C31" s="427"/>
      <c r="D31" s="71"/>
      <c r="E31" s="417"/>
      <c r="F31" s="427"/>
      <c r="G31" s="427"/>
      <c r="H31" s="433"/>
      <c r="I31" s="220"/>
      <c r="J31" s="427"/>
      <c r="K31" s="427"/>
      <c r="L31" s="427"/>
      <c r="M31" s="396"/>
    </row>
    <row r="32" spans="1:14">
      <c r="A32" s="88" t="s">
        <v>78</v>
      </c>
      <c r="B32" s="427"/>
      <c r="C32" s="470" t="s">
        <v>79</v>
      </c>
      <c r="D32" s="71"/>
      <c r="E32" s="417"/>
      <c r="F32" s="427"/>
      <c r="G32" s="427"/>
      <c r="H32" s="433"/>
      <c r="I32" s="220"/>
      <c r="J32" s="427"/>
      <c r="K32" s="427"/>
      <c r="L32" s="427"/>
      <c r="M32" s="396"/>
    </row>
    <row r="33" spans="1:13" ht="33.75" customHeight="1">
      <c r="A33" s="85" t="s">
        <v>753</v>
      </c>
      <c r="B33" s="9"/>
      <c r="C33" s="1" t="s">
        <v>442</v>
      </c>
      <c r="D33" s="1" t="s">
        <v>268</v>
      </c>
      <c r="E33" s="266" t="s">
        <v>2006</v>
      </c>
      <c r="F33" s="1" t="s">
        <v>501</v>
      </c>
      <c r="G33" s="117" t="s">
        <v>557</v>
      </c>
      <c r="H33" s="327" t="s">
        <v>268</v>
      </c>
      <c r="I33" s="215"/>
      <c r="J33" s="117" t="s">
        <v>268</v>
      </c>
      <c r="K33" s="117" t="s">
        <v>623</v>
      </c>
      <c r="L33" s="9"/>
      <c r="M33" s="392" t="s">
        <v>503</v>
      </c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3"/>
  <sheetViews>
    <sheetView zoomScaleNormal="100" workbookViewId="0">
      <pane ySplit="1" topLeftCell="A2" activePane="bottomLeft" state="frozen"/>
      <selection pane="bottomLeft" activeCell="B29" sqref="B29"/>
    </sheetView>
  </sheetViews>
  <sheetFormatPr defaultRowHeight="13.5"/>
  <cols>
    <col min="1" max="1" width="10.77734375" style="19" bestFit="1" customWidth="1"/>
    <col min="2" max="13" width="15.77734375" style="19" customWidth="1"/>
    <col min="14" max="39" width="8.88671875" style="19" customWidth="1"/>
    <col min="40" max="16384" width="8.88671875" style="19"/>
  </cols>
  <sheetData>
    <row r="1" spans="1:14" ht="25.5" customHeight="1">
      <c r="A1" s="599" t="s">
        <v>2007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1" customFormat="1" ht="26.1" customHeight="1">
      <c r="A2" s="11" t="s">
        <v>1</v>
      </c>
      <c r="B2" s="11" t="s">
        <v>2008</v>
      </c>
      <c r="C2" s="11" t="s">
        <v>2009</v>
      </c>
      <c r="D2" s="11" t="s">
        <v>2010</v>
      </c>
      <c r="E2" s="11" t="s">
        <v>2011</v>
      </c>
      <c r="F2" s="11" t="s">
        <v>2012</v>
      </c>
      <c r="G2" s="11" t="s">
        <v>2013</v>
      </c>
      <c r="H2" s="11" t="s">
        <v>2014</v>
      </c>
      <c r="I2" s="11" t="s">
        <v>2015</v>
      </c>
      <c r="J2" s="11" t="s">
        <v>2016</v>
      </c>
      <c r="K2" s="11" t="s">
        <v>2017</v>
      </c>
      <c r="L2" s="11" t="s">
        <v>2018</v>
      </c>
      <c r="M2" s="11" t="s">
        <v>2019</v>
      </c>
    </row>
    <row r="3" spans="1:14" s="26" customFormat="1">
      <c r="A3" s="85" t="s">
        <v>14</v>
      </c>
      <c r="B3" s="453" t="s">
        <v>2020</v>
      </c>
      <c r="C3" s="9" t="s">
        <v>2021</v>
      </c>
      <c r="D3" s="9" t="s">
        <v>2022</v>
      </c>
      <c r="E3" s="9" t="s">
        <v>2023</v>
      </c>
      <c r="F3" s="441" t="s">
        <v>2024</v>
      </c>
      <c r="G3" s="441" t="s">
        <v>2025</v>
      </c>
      <c r="H3" s="9" t="s">
        <v>2026</v>
      </c>
      <c r="I3" s="441" t="s">
        <v>2027</v>
      </c>
      <c r="J3" s="423" t="s">
        <v>2028</v>
      </c>
      <c r="K3" s="423" t="s">
        <v>2029</v>
      </c>
      <c r="L3" s="441" t="s">
        <v>2030</v>
      </c>
      <c r="M3" s="441" t="s">
        <v>2031</v>
      </c>
    </row>
    <row r="4" spans="1:14" s="24" customFormat="1">
      <c r="A4" s="85" t="s">
        <v>27</v>
      </c>
      <c r="B4" s="233" t="s">
        <v>2032</v>
      </c>
      <c r="C4" s="75" t="s">
        <v>2033</v>
      </c>
      <c r="D4" s="75" t="s">
        <v>2034</v>
      </c>
      <c r="E4" s="75" t="s">
        <v>2035</v>
      </c>
      <c r="F4" s="70" t="s">
        <v>2036</v>
      </c>
      <c r="G4" s="70" t="s">
        <v>2037</v>
      </c>
      <c r="H4" s="75" t="s">
        <v>2038</v>
      </c>
      <c r="I4" s="70" t="s">
        <v>2039</v>
      </c>
      <c r="J4" s="4" t="s">
        <v>2040</v>
      </c>
      <c r="K4" s="4" t="s">
        <v>2041</v>
      </c>
      <c r="L4" s="70" t="s">
        <v>2042</v>
      </c>
      <c r="M4" s="70" t="s">
        <v>2043</v>
      </c>
    </row>
    <row r="5" spans="1:14" s="26" customFormat="1">
      <c r="A5" s="85" t="s">
        <v>40</v>
      </c>
      <c r="B5" s="451" t="s">
        <v>2044</v>
      </c>
      <c r="C5" s="9" t="s">
        <v>2045</v>
      </c>
      <c r="D5" s="9" t="s">
        <v>2046</v>
      </c>
      <c r="E5" s="9" t="s">
        <v>2045</v>
      </c>
      <c r="F5" s="441" t="s">
        <v>2045</v>
      </c>
      <c r="G5" s="441" t="s">
        <v>2045</v>
      </c>
      <c r="H5" s="9" t="s">
        <v>2045</v>
      </c>
      <c r="I5" s="441" t="s">
        <v>2047</v>
      </c>
      <c r="J5" s="423" t="s">
        <v>2045</v>
      </c>
      <c r="K5" s="423" t="s">
        <v>2045</v>
      </c>
      <c r="L5" s="441" t="s">
        <v>2045</v>
      </c>
      <c r="M5" s="441" t="s">
        <v>2045</v>
      </c>
    </row>
    <row r="6" spans="1:14" s="24" customFormat="1">
      <c r="A6" s="85" t="s">
        <v>50</v>
      </c>
      <c r="B6" s="453">
        <v>2743900000</v>
      </c>
      <c r="C6" s="445">
        <v>2770600000</v>
      </c>
      <c r="D6" s="445">
        <v>724100000</v>
      </c>
      <c r="E6" s="445">
        <v>3128800000</v>
      </c>
      <c r="F6" s="441">
        <v>537400000</v>
      </c>
      <c r="G6" s="441">
        <v>9065900000</v>
      </c>
      <c r="H6" s="445">
        <v>6151000000</v>
      </c>
      <c r="I6" s="441">
        <v>6842400000</v>
      </c>
      <c r="J6" s="423">
        <v>11544500000</v>
      </c>
      <c r="K6" s="423">
        <v>891600000</v>
      </c>
      <c r="L6" s="441">
        <v>14058600000</v>
      </c>
      <c r="M6" s="460">
        <v>1427500000</v>
      </c>
    </row>
    <row r="7" spans="1:14" s="26" customFormat="1">
      <c r="A7" s="85" t="s">
        <v>51</v>
      </c>
      <c r="B7" s="453">
        <v>2950155000</v>
      </c>
      <c r="C7" s="445">
        <v>1862987000</v>
      </c>
      <c r="D7" s="445">
        <v>169667000</v>
      </c>
      <c r="E7" s="445">
        <v>4748467000</v>
      </c>
      <c r="F7" s="441">
        <v>579703000</v>
      </c>
      <c r="G7" s="441"/>
      <c r="H7" s="445">
        <v>10663402000</v>
      </c>
      <c r="I7" s="441">
        <v>8650022000</v>
      </c>
      <c r="J7" s="423">
        <v>13912105000</v>
      </c>
      <c r="K7" s="423">
        <v>157375000</v>
      </c>
      <c r="L7" s="441">
        <v>19473583000</v>
      </c>
      <c r="M7" s="441">
        <v>990661000</v>
      </c>
    </row>
    <row r="8" spans="1:14" s="26" customFormat="1">
      <c r="A8" s="85" t="s">
        <v>52</v>
      </c>
      <c r="B8" s="453">
        <v>4099054000</v>
      </c>
      <c r="C8" s="445">
        <v>3327909000</v>
      </c>
      <c r="D8" s="445">
        <v>169667000</v>
      </c>
      <c r="E8" s="445">
        <v>3748467000</v>
      </c>
      <c r="F8" s="441">
        <v>1152359000</v>
      </c>
      <c r="G8" s="441"/>
      <c r="H8" s="445">
        <v>19612460000</v>
      </c>
      <c r="I8" s="441">
        <v>14295022000</v>
      </c>
      <c r="J8" s="423">
        <v>21809557000</v>
      </c>
      <c r="K8" s="423">
        <v>157375000</v>
      </c>
      <c r="L8" s="441">
        <v>29508858000</v>
      </c>
      <c r="M8" s="441">
        <v>1198581000</v>
      </c>
    </row>
    <row r="9" spans="1:14" s="541" customFormat="1">
      <c r="A9" s="522" t="s">
        <v>53</v>
      </c>
      <c r="B9" s="234">
        <v>0.12640000000000001</v>
      </c>
      <c r="C9" s="10">
        <v>0.18990000000000001</v>
      </c>
      <c r="D9" s="10">
        <v>0.43959999999999999</v>
      </c>
      <c r="E9" s="10">
        <v>1.472</v>
      </c>
      <c r="F9" s="10">
        <v>0.4924</v>
      </c>
      <c r="G9" s="10"/>
      <c r="H9" s="10">
        <v>0.35110000000000002</v>
      </c>
      <c r="I9" s="10">
        <v>0.88439999999999996</v>
      </c>
      <c r="J9" s="2">
        <v>0.69840000000000002</v>
      </c>
      <c r="K9" s="2">
        <v>8.2100000000000006E-2</v>
      </c>
      <c r="L9" s="10">
        <v>0.1663</v>
      </c>
      <c r="M9" s="10">
        <v>0.17449999999999999</v>
      </c>
      <c r="N9" s="439"/>
    </row>
    <row r="10" spans="1:14" s="541" customFormat="1">
      <c r="A10" s="522" t="s">
        <v>54</v>
      </c>
      <c r="B10" s="234">
        <v>6.2499000000000002</v>
      </c>
      <c r="C10" s="10">
        <v>2.9456000000000002</v>
      </c>
      <c r="D10" s="10">
        <v>3.2909999999999999</v>
      </c>
      <c r="E10" s="10">
        <v>1.3209</v>
      </c>
      <c r="F10" s="10">
        <v>3.6177999999999999</v>
      </c>
      <c r="G10" s="10"/>
      <c r="H10" s="10">
        <v>4.2000999999999999</v>
      </c>
      <c r="I10" s="10">
        <v>1.4394</v>
      </c>
      <c r="J10" s="2">
        <v>5.1712999999999996</v>
      </c>
      <c r="K10" s="2">
        <v>10.358599999999999</v>
      </c>
      <c r="L10" s="10">
        <v>3.7395999999999998</v>
      </c>
      <c r="M10" s="10">
        <v>8.7260000000000009</v>
      </c>
      <c r="N10" s="439"/>
    </row>
    <row r="11" spans="1:14" s="541" customFormat="1" ht="24" customHeight="1">
      <c r="A11" s="523" t="s">
        <v>55</v>
      </c>
      <c r="B11" s="244" t="s">
        <v>2048</v>
      </c>
      <c r="C11" s="10" t="s">
        <v>2049</v>
      </c>
      <c r="D11" s="10" t="s">
        <v>2050</v>
      </c>
      <c r="E11" s="10" t="s">
        <v>58</v>
      </c>
      <c r="F11" s="10" t="s">
        <v>59</v>
      </c>
      <c r="G11" s="10"/>
      <c r="H11" s="10" t="s">
        <v>2051</v>
      </c>
      <c r="I11" s="10" t="s">
        <v>59</v>
      </c>
      <c r="J11" s="2" t="s">
        <v>59</v>
      </c>
      <c r="K11" s="2" t="s">
        <v>58</v>
      </c>
      <c r="L11" s="10" t="s">
        <v>1885</v>
      </c>
      <c r="M11" s="10" t="s">
        <v>2052</v>
      </c>
    </row>
    <row r="12" spans="1:14" s="26" customFormat="1" ht="22.5" customHeight="1">
      <c r="A12" s="85" t="s">
        <v>66</v>
      </c>
      <c r="B12" s="415" t="s">
        <v>2053</v>
      </c>
      <c r="C12" s="71"/>
      <c r="D12" s="190" t="s">
        <v>2054</v>
      </c>
      <c r="E12" s="78"/>
      <c r="F12" s="484"/>
      <c r="G12" s="416" t="s">
        <v>2055</v>
      </c>
      <c r="H12" s="71"/>
      <c r="I12" s="484"/>
      <c r="J12" s="484"/>
      <c r="K12" s="484"/>
      <c r="L12" s="416" t="s">
        <v>2056</v>
      </c>
      <c r="M12" s="484"/>
    </row>
    <row r="13" spans="1:14" s="26" customFormat="1">
      <c r="A13" s="85" t="s">
        <v>75</v>
      </c>
      <c r="B13" s="412"/>
      <c r="C13" s="71"/>
      <c r="D13" s="71"/>
      <c r="E13" s="78"/>
      <c r="F13" s="484"/>
      <c r="G13" s="427"/>
      <c r="H13" s="71"/>
      <c r="I13" s="484"/>
      <c r="J13" s="484"/>
      <c r="K13" s="484"/>
      <c r="L13" s="484"/>
      <c r="M13" s="484"/>
    </row>
    <row r="14" spans="1:14" s="26" customFormat="1">
      <c r="A14" s="85" t="s">
        <v>76</v>
      </c>
      <c r="B14" s="412"/>
      <c r="C14" s="71"/>
      <c r="D14" s="71"/>
      <c r="E14" s="78"/>
      <c r="F14" s="484"/>
      <c r="G14" s="427"/>
      <c r="H14" s="71"/>
      <c r="I14" s="484"/>
      <c r="J14" s="484"/>
      <c r="K14" s="484"/>
      <c r="L14" s="484"/>
      <c r="M14" s="484"/>
    </row>
    <row r="15" spans="1:14" s="26" customFormat="1">
      <c r="A15" s="88" t="s">
        <v>77</v>
      </c>
      <c r="B15" s="412"/>
      <c r="C15" s="71"/>
      <c r="D15" s="71"/>
      <c r="E15" s="78"/>
      <c r="F15" s="484"/>
      <c r="G15" s="427"/>
      <c r="H15" s="71"/>
      <c r="I15" s="484"/>
      <c r="J15" s="484"/>
      <c r="K15" s="484"/>
      <c r="L15" s="484"/>
      <c r="M15" s="484"/>
    </row>
    <row r="16" spans="1:14" s="26" customFormat="1">
      <c r="A16" s="88" t="s">
        <v>78</v>
      </c>
      <c r="B16" s="412" t="s">
        <v>328</v>
      </c>
      <c r="C16" s="71"/>
      <c r="D16" s="71"/>
      <c r="E16" s="78"/>
      <c r="F16" s="484"/>
      <c r="G16" s="427"/>
      <c r="H16" s="71"/>
      <c r="I16" s="484"/>
      <c r="J16" s="484"/>
      <c r="K16" s="484"/>
      <c r="L16" s="484"/>
      <c r="M16" s="484"/>
    </row>
    <row r="17" spans="1:13" s="26" customFormat="1" ht="22.5" customHeight="1">
      <c r="A17" s="85" t="s">
        <v>753</v>
      </c>
      <c r="B17" s="547" t="s">
        <v>2057</v>
      </c>
      <c r="C17" s="73"/>
      <c r="D17" s="73" t="s">
        <v>2058</v>
      </c>
      <c r="E17" s="9" t="s">
        <v>442</v>
      </c>
      <c r="F17" s="9" t="s">
        <v>2059</v>
      </c>
      <c r="G17" s="9"/>
      <c r="H17" s="73" t="s">
        <v>2060</v>
      </c>
      <c r="I17" s="9"/>
      <c r="J17" s="1" t="s">
        <v>215</v>
      </c>
      <c r="K17" s="9"/>
      <c r="L17" s="9" t="s">
        <v>623</v>
      </c>
      <c r="M17" s="9"/>
    </row>
    <row r="18" spans="1:13" ht="26.1" customHeight="1">
      <c r="A18" s="11" t="s">
        <v>1</v>
      </c>
      <c r="B18" s="11" t="s">
        <v>2061</v>
      </c>
      <c r="C18" s="11" t="s">
        <v>2062</v>
      </c>
      <c r="D18" s="11" t="s">
        <v>2063</v>
      </c>
      <c r="E18" s="11" t="s">
        <v>2064</v>
      </c>
      <c r="F18" s="11" t="s">
        <v>2065</v>
      </c>
      <c r="G18" s="11" t="s">
        <v>2066</v>
      </c>
      <c r="H18" s="140"/>
      <c r="I18" s="140"/>
      <c r="J18" s="140"/>
      <c r="K18" s="140"/>
      <c r="L18" s="140"/>
      <c r="M18" s="140"/>
    </row>
    <row r="19" spans="1:13">
      <c r="A19" s="85" t="s">
        <v>14</v>
      </c>
      <c r="B19" s="460" t="s">
        <v>2067</v>
      </c>
      <c r="C19" s="267" t="s">
        <v>2068</v>
      </c>
      <c r="D19" s="117" t="s">
        <v>2069</v>
      </c>
      <c r="E19" s="117" t="s">
        <v>2070</v>
      </c>
      <c r="F19" s="460" t="s">
        <v>2071</v>
      </c>
      <c r="G19" s="460" t="s">
        <v>2072</v>
      </c>
      <c r="H19" s="9"/>
      <c r="I19" s="441"/>
      <c r="J19" s="441"/>
      <c r="K19" s="441"/>
      <c r="L19" s="441"/>
      <c r="M19" s="441"/>
    </row>
    <row r="20" spans="1:13">
      <c r="A20" s="85" t="s">
        <v>27</v>
      </c>
      <c r="B20" s="131" t="s">
        <v>2073</v>
      </c>
      <c r="C20" s="268" t="s">
        <v>2074</v>
      </c>
      <c r="D20" s="134" t="s">
        <v>2075</v>
      </c>
      <c r="E20" s="134" t="s">
        <v>2076</v>
      </c>
      <c r="F20" s="131" t="s">
        <v>2077</v>
      </c>
      <c r="G20" s="131" t="s">
        <v>2078</v>
      </c>
      <c r="H20" s="75"/>
      <c r="I20" s="70"/>
      <c r="J20" s="70"/>
      <c r="K20" s="70"/>
      <c r="L20" s="70"/>
      <c r="M20" s="70"/>
    </row>
    <row r="21" spans="1:13">
      <c r="A21" s="85" t="s">
        <v>40</v>
      </c>
      <c r="B21" s="460" t="s">
        <v>2079</v>
      </c>
      <c r="C21" s="267" t="s">
        <v>2045</v>
      </c>
      <c r="D21" s="117" t="s">
        <v>2046</v>
      </c>
      <c r="E21" s="117" t="s">
        <v>2045</v>
      </c>
      <c r="F21" s="460" t="s">
        <v>2045</v>
      </c>
      <c r="G21" s="460" t="s">
        <v>2080</v>
      </c>
      <c r="H21" s="9"/>
      <c r="I21" s="441"/>
      <c r="J21" s="441"/>
      <c r="K21" s="441"/>
      <c r="L21" s="441"/>
      <c r="M21" s="441"/>
    </row>
    <row r="22" spans="1:13">
      <c r="A22" s="85" t="s">
        <v>50</v>
      </c>
      <c r="B22" s="460">
        <v>4518700000</v>
      </c>
      <c r="C22" s="548">
        <v>910300000</v>
      </c>
      <c r="D22" s="495">
        <v>3381400000</v>
      </c>
      <c r="E22" s="495">
        <v>4245700000</v>
      </c>
      <c r="F22" s="460">
        <v>515100000</v>
      </c>
      <c r="G22" s="460">
        <v>1092700000</v>
      </c>
      <c r="H22" s="445"/>
      <c r="I22" s="441"/>
      <c r="J22" s="441"/>
      <c r="K22" s="441"/>
      <c r="L22" s="441"/>
      <c r="M22" s="441"/>
    </row>
    <row r="23" spans="1:13">
      <c r="A23" s="85" t="s">
        <v>51</v>
      </c>
      <c r="B23" s="460">
        <v>5351345000</v>
      </c>
      <c r="C23" s="548">
        <v>243085000</v>
      </c>
      <c r="D23" s="495">
        <v>2192194000</v>
      </c>
      <c r="E23" s="495">
        <v>3658090000</v>
      </c>
      <c r="F23" s="460">
        <v>0</v>
      </c>
      <c r="G23" s="460">
        <v>574119000</v>
      </c>
      <c r="H23" s="445"/>
      <c r="I23" s="441"/>
      <c r="J23" s="441"/>
      <c r="K23" s="441"/>
      <c r="L23" s="441"/>
      <c r="M23" s="441"/>
    </row>
    <row r="24" spans="1:13">
      <c r="A24" s="85" t="s">
        <v>52</v>
      </c>
      <c r="B24" s="460">
        <v>8518409000</v>
      </c>
      <c r="C24" s="548">
        <v>1841476000</v>
      </c>
      <c r="D24" s="495">
        <v>3445698000</v>
      </c>
      <c r="E24" s="495">
        <v>5800876000</v>
      </c>
      <c r="F24" s="460">
        <v>0</v>
      </c>
      <c r="G24" s="460">
        <v>934967000</v>
      </c>
      <c r="H24" s="445"/>
      <c r="I24" s="441"/>
      <c r="J24" s="441"/>
      <c r="K24" s="441"/>
      <c r="L24" s="441"/>
      <c r="M24" s="441"/>
    </row>
    <row r="25" spans="1:13">
      <c r="A25" s="522" t="s">
        <v>53</v>
      </c>
      <c r="B25" s="125">
        <v>0.18870000000000001</v>
      </c>
      <c r="C25" s="264">
        <v>6.0299999999999999E-2</v>
      </c>
      <c r="D25" s="125">
        <v>7.0699999999999999E-2</v>
      </c>
      <c r="E25" s="125">
        <v>0.16020000000000001</v>
      </c>
      <c r="F25" s="119">
        <v>1.0745</v>
      </c>
      <c r="G25" s="125">
        <v>9.3100000000000002E-2</v>
      </c>
      <c r="H25" s="10"/>
      <c r="I25" s="10"/>
      <c r="J25" s="10"/>
      <c r="K25" s="10"/>
      <c r="L25" s="10"/>
      <c r="M25" s="10"/>
    </row>
    <row r="26" spans="1:13">
      <c r="A26" s="522" t="s">
        <v>54</v>
      </c>
      <c r="B26" s="125">
        <v>3.1597</v>
      </c>
      <c r="C26" s="264">
        <v>14.2225</v>
      </c>
      <c r="D26" s="125">
        <v>12.564</v>
      </c>
      <c r="E26" s="125">
        <v>7.4375</v>
      </c>
      <c r="F26" s="119">
        <v>1.3708</v>
      </c>
      <c r="G26" s="125">
        <v>7.9572000000000003</v>
      </c>
      <c r="H26" s="10"/>
      <c r="I26" s="10"/>
      <c r="J26" s="10"/>
      <c r="K26" s="10"/>
      <c r="L26" s="10"/>
      <c r="M26" s="10"/>
    </row>
    <row r="27" spans="1:13" ht="24" customHeight="1">
      <c r="A27" s="523" t="s">
        <v>55</v>
      </c>
      <c r="B27" s="122" t="s">
        <v>2081</v>
      </c>
      <c r="C27" s="269" t="s">
        <v>2082</v>
      </c>
      <c r="D27" s="125" t="s">
        <v>2083</v>
      </c>
      <c r="E27" s="125" t="s">
        <v>2084</v>
      </c>
      <c r="F27" s="125" t="s">
        <v>2085</v>
      </c>
      <c r="G27" s="125" t="s">
        <v>2086</v>
      </c>
      <c r="H27" s="10"/>
      <c r="I27" s="10"/>
      <c r="J27" s="10"/>
      <c r="K27" s="10"/>
      <c r="L27" s="10"/>
      <c r="M27" s="10"/>
    </row>
    <row r="28" spans="1:13" ht="22.5" customHeight="1">
      <c r="A28" s="85" t="s">
        <v>66</v>
      </c>
      <c r="B28" s="415" t="s">
        <v>2087</v>
      </c>
      <c r="C28" s="245" t="s">
        <v>2088</v>
      </c>
      <c r="D28" s="416" t="s">
        <v>2089</v>
      </c>
      <c r="E28" s="78"/>
      <c r="F28" s="416" t="s">
        <v>2090</v>
      </c>
      <c r="G28" s="427"/>
      <c r="H28" s="71"/>
      <c r="I28" s="484"/>
      <c r="J28" s="484"/>
      <c r="K28" s="484"/>
      <c r="L28" s="427"/>
      <c r="M28" s="484"/>
    </row>
    <row r="29" spans="1:13">
      <c r="A29" s="85" t="s">
        <v>75</v>
      </c>
      <c r="B29" s="427"/>
      <c r="C29" s="270"/>
      <c r="D29" s="71"/>
      <c r="E29" s="78"/>
      <c r="F29" s="484"/>
      <c r="G29" s="427"/>
      <c r="H29" s="71"/>
      <c r="I29" s="484"/>
      <c r="J29" s="484"/>
      <c r="K29" s="484"/>
      <c r="L29" s="484"/>
      <c r="M29" s="484"/>
    </row>
    <row r="30" spans="1:13">
      <c r="A30" s="85" t="s">
        <v>76</v>
      </c>
      <c r="B30" s="427"/>
      <c r="C30" s="270"/>
      <c r="D30" s="71"/>
      <c r="E30" s="78"/>
      <c r="F30" s="484"/>
      <c r="G30" s="427"/>
      <c r="H30" s="71"/>
      <c r="I30" s="484"/>
      <c r="J30" s="484"/>
      <c r="K30" s="484"/>
      <c r="L30" s="484"/>
      <c r="M30" s="484"/>
    </row>
    <row r="31" spans="1:13">
      <c r="A31" s="88" t="s">
        <v>77</v>
      </c>
      <c r="B31" s="427"/>
      <c r="C31" s="270"/>
      <c r="D31" s="71"/>
      <c r="E31" s="78"/>
      <c r="F31" s="484"/>
      <c r="G31" s="427"/>
      <c r="H31" s="71"/>
      <c r="I31" s="484"/>
      <c r="J31" s="484"/>
      <c r="K31" s="484"/>
      <c r="L31" s="484"/>
      <c r="M31" s="484"/>
    </row>
    <row r="32" spans="1:13">
      <c r="A32" s="88" t="s">
        <v>78</v>
      </c>
      <c r="B32" s="427"/>
      <c r="C32" s="270"/>
      <c r="D32" s="71"/>
      <c r="E32" s="78"/>
      <c r="F32" s="484"/>
      <c r="G32" s="427"/>
      <c r="H32" s="71"/>
      <c r="I32" s="484"/>
      <c r="J32" s="484"/>
      <c r="K32" s="484"/>
      <c r="L32" s="484"/>
      <c r="M32" s="484"/>
    </row>
    <row r="33" spans="1:13">
      <c r="A33" s="85" t="s">
        <v>753</v>
      </c>
      <c r="B33" s="463" t="s">
        <v>1387</v>
      </c>
      <c r="C33" s="266" t="s">
        <v>442</v>
      </c>
      <c r="D33" s="124" t="s">
        <v>558</v>
      </c>
      <c r="E33" s="117" t="s">
        <v>876</v>
      </c>
      <c r="F33" s="117" t="s">
        <v>147</v>
      </c>
      <c r="G33" s="117" t="s">
        <v>147</v>
      </c>
      <c r="H33" s="73"/>
      <c r="I33" s="9"/>
      <c r="J33" s="9"/>
      <c r="K33" s="9"/>
      <c r="L33" s="9"/>
      <c r="M33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33"/>
  <sheetViews>
    <sheetView zoomScaleNormal="100" workbookViewId="0">
      <pane ySplit="1" topLeftCell="A2" activePane="bottomLeft" state="frozen"/>
      <selection pane="bottomLeft" activeCell="E25" sqref="E25"/>
    </sheetView>
  </sheetViews>
  <sheetFormatPr defaultRowHeight="13.5"/>
  <cols>
    <col min="1" max="1" width="10.77734375" style="8" bestFit="1" customWidth="1"/>
    <col min="2" max="13" width="15.77734375" style="8" customWidth="1"/>
    <col min="14" max="39" width="8.88671875" style="8" customWidth="1"/>
    <col min="40" max="16384" width="8.88671875" style="8"/>
  </cols>
  <sheetData>
    <row r="1" spans="1:14" ht="25.5" customHeight="1">
      <c r="A1" s="599" t="s">
        <v>2091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3" customFormat="1" ht="26.1" customHeight="1">
      <c r="A2" s="11" t="s">
        <v>1</v>
      </c>
      <c r="B2" s="11" t="s">
        <v>2092</v>
      </c>
      <c r="C2" s="11" t="s">
        <v>2093</v>
      </c>
      <c r="D2" s="11" t="s">
        <v>2094</v>
      </c>
      <c r="E2" s="11" t="s">
        <v>2095</v>
      </c>
      <c r="F2" s="11" t="s">
        <v>2096</v>
      </c>
      <c r="G2" s="11" t="s">
        <v>2097</v>
      </c>
      <c r="H2" s="12" t="s">
        <v>2098</v>
      </c>
      <c r="I2" s="30" t="s">
        <v>2099</v>
      </c>
      <c r="J2" s="11" t="s">
        <v>2100</v>
      </c>
      <c r="K2" s="11" t="s">
        <v>2101</v>
      </c>
      <c r="L2" s="11" t="s">
        <v>2102</v>
      </c>
      <c r="M2" s="11" t="s">
        <v>2103</v>
      </c>
    </row>
    <row r="3" spans="1:14" s="368" customFormat="1">
      <c r="A3" s="85" t="s">
        <v>14</v>
      </c>
      <c r="B3" s="9" t="s">
        <v>2104</v>
      </c>
      <c r="C3" s="423" t="s">
        <v>2105</v>
      </c>
      <c r="D3" s="441" t="s">
        <v>2106</v>
      </c>
      <c r="E3" s="423" t="s">
        <v>2107</v>
      </c>
      <c r="F3" s="423" t="s">
        <v>2108</v>
      </c>
      <c r="G3" s="472" t="s">
        <v>2109</v>
      </c>
      <c r="H3" s="1" t="s">
        <v>2110</v>
      </c>
      <c r="I3" s="1" t="s">
        <v>2111</v>
      </c>
      <c r="J3" s="9" t="s">
        <v>2112</v>
      </c>
      <c r="K3" s="441" t="s">
        <v>2113</v>
      </c>
      <c r="L3" s="441" t="s">
        <v>2114</v>
      </c>
      <c r="M3" s="508" t="s">
        <v>2115</v>
      </c>
    </row>
    <row r="4" spans="1:14" s="25" customFormat="1">
      <c r="A4" s="85" t="s">
        <v>27</v>
      </c>
      <c r="B4" s="9" t="s">
        <v>2116</v>
      </c>
      <c r="C4" s="4" t="s">
        <v>2117</v>
      </c>
      <c r="D4" s="70" t="s">
        <v>2118</v>
      </c>
      <c r="E4" s="4" t="s">
        <v>2119</v>
      </c>
      <c r="F4" s="4" t="s">
        <v>2120</v>
      </c>
      <c r="G4" s="246" t="s">
        <v>2121</v>
      </c>
      <c r="H4" s="1" t="s">
        <v>2122</v>
      </c>
      <c r="I4" s="1" t="s">
        <v>2123</v>
      </c>
      <c r="J4" s="9" t="s">
        <v>2124</v>
      </c>
      <c r="K4" s="70" t="s">
        <v>2125</v>
      </c>
      <c r="L4" s="70" t="s">
        <v>2126</v>
      </c>
      <c r="M4" s="168" t="s">
        <v>2127</v>
      </c>
    </row>
    <row r="5" spans="1:14" s="368" customFormat="1">
      <c r="A5" s="85" t="s">
        <v>40</v>
      </c>
      <c r="B5" s="9" t="s">
        <v>2128</v>
      </c>
      <c r="C5" s="423" t="s">
        <v>2129</v>
      </c>
      <c r="D5" s="441" t="s">
        <v>2130</v>
      </c>
      <c r="E5" s="423" t="s">
        <v>2131</v>
      </c>
      <c r="F5" s="423" t="s">
        <v>2132</v>
      </c>
      <c r="G5" s="247" t="s">
        <v>2133</v>
      </c>
      <c r="H5" s="1" t="s">
        <v>2129</v>
      </c>
      <c r="I5" s="1" t="s">
        <v>2134</v>
      </c>
      <c r="J5" s="9" t="s">
        <v>2130</v>
      </c>
      <c r="K5" s="70" t="s">
        <v>2130</v>
      </c>
      <c r="L5" s="70" t="s">
        <v>2129</v>
      </c>
      <c r="M5" s="169" t="s">
        <v>2130</v>
      </c>
    </row>
    <row r="6" spans="1:14" s="25" customFormat="1">
      <c r="A6" s="85" t="s">
        <v>50</v>
      </c>
      <c r="B6" s="445">
        <v>495400000</v>
      </c>
      <c r="C6" s="423">
        <v>1966300000</v>
      </c>
      <c r="D6" s="460">
        <v>750700000</v>
      </c>
      <c r="E6" s="423">
        <v>1462300000</v>
      </c>
      <c r="F6" s="423">
        <v>1254400000</v>
      </c>
      <c r="G6" s="459">
        <v>10872600000</v>
      </c>
      <c r="H6" s="423">
        <v>4587600000</v>
      </c>
      <c r="I6" s="485">
        <v>9951500000</v>
      </c>
      <c r="J6" s="460">
        <v>3069000000</v>
      </c>
      <c r="K6" s="460">
        <v>3489300000</v>
      </c>
      <c r="L6" s="460">
        <v>2137800000</v>
      </c>
      <c r="M6" s="405">
        <v>10765900000</v>
      </c>
    </row>
    <row r="7" spans="1:14" s="368" customFormat="1">
      <c r="A7" s="85" t="s">
        <v>51</v>
      </c>
      <c r="B7" s="445">
        <v>74900000</v>
      </c>
      <c r="C7" s="423">
        <v>1111000000</v>
      </c>
      <c r="D7" s="441">
        <v>276979000</v>
      </c>
      <c r="E7" s="423">
        <v>353849000</v>
      </c>
      <c r="F7" s="423">
        <v>702395000</v>
      </c>
      <c r="G7" s="459">
        <v>14593540000</v>
      </c>
      <c r="H7" s="423">
        <v>2653066000</v>
      </c>
      <c r="I7" s="485">
        <v>11786362000</v>
      </c>
      <c r="J7" s="445">
        <v>602574000</v>
      </c>
      <c r="K7" s="441">
        <v>1558383000</v>
      </c>
      <c r="L7" s="441">
        <v>440104000</v>
      </c>
      <c r="M7" s="405">
        <v>15298736000</v>
      </c>
    </row>
    <row r="8" spans="1:14" s="368" customFormat="1">
      <c r="A8" s="85" t="s">
        <v>52</v>
      </c>
      <c r="B8" s="445">
        <v>74900000</v>
      </c>
      <c r="C8" s="423">
        <v>1111000000</v>
      </c>
      <c r="D8" s="441">
        <v>335478000</v>
      </c>
      <c r="E8" s="423">
        <v>353849000</v>
      </c>
      <c r="F8" s="423">
        <v>702395000</v>
      </c>
      <c r="G8" s="459">
        <v>23014391000</v>
      </c>
      <c r="H8" s="423">
        <v>4280879000</v>
      </c>
      <c r="I8" s="491">
        <v>16364973000</v>
      </c>
      <c r="J8" s="487">
        <v>602574000</v>
      </c>
      <c r="K8" s="441">
        <v>1558383000</v>
      </c>
      <c r="L8" s="441">
        <v>760981000</v>
      </c>
      <c r="M8" s="405">
        <v>15298736000</v>
      </c>
    </row>
    <row r="9" spans="1:14" s="474" customFormat="1">
      <c r="A9" s="522" t="s">
        <v>53</v>
      </c>
      <c r="B9" s="10">
        <v>0.42</v>
      </c>
      <c r="C9" s="2">
        <v>0.73650000000000004</v>
      </c>
      <c r="D9" s="10">
        <v>0.13420000000000001</v>
      </c>
      <c r="E9" s="2">
        <v>0.48959999999999998</v>
      </c>
      <c r="F9" s="2">
        <v>0.51890000000000003</v>
      </c>
      <c r="G9" s="252">
        <v>0.85349999999999993</v>
      </c>
      <c r="H9" s="2">
        <v>1.55E-2</v>
      </c>
      <c r="I9" s="2">
        <v>0.41220000000000001</v>
      </c>
      <c r="J9" s="64">
        <v>0.78969999999999996</v>
      </c>
      <c r="K9" s="64">
        <v>1.1693</v>
      </c>
      <c r="L9" s="10">
        <v>0.62370000000000003</v>
      </c>
      <c r="M9" s="170">
        <v>0.94030000000000002</v>
      </c>
      <c r="N9" s="439"/>
    </row>
    <row r="10" spans="1:14" s="474" customFormat="1">
      <c r="A10" s="522" t="s">
        <v>54</v>
      </c>
      <c r="B10" s="10">
        <v>3.2321</v>
      </c>
      <c r="C10" s="2">
        <v>1.4858</v>
      </c>
      <c r="D10" s="10">
        <v>7.1723999999999997</v>
      </c>
      <c r="E10" s="2">
        <v>2.4996</v>
      </c>
      <c r="F10" s="2">
        <v>5.2279999999999998</v>
      </c>
      <c r="G10" s="252">
        <v>1.6978</v>
      </c>
      <c r="H10" s="2">
        <v>56.990200000000002</v>
      </c>
      <c r="I10" s="2">
        <v>3.0413000000000001</v>
      </c>
      <c r="J10" s="10">
        <v>6.5083000000000002</v>
      </c>
      <c r="K10" s="10">
        <v>4.0830000000000002</v>
      </c>
      <c r="L10" s="10">
        <v>5.1489000000000003</v>
      </c>
      <c r="M10" s="170">
        <v>1.9512</v>
      </c>
      <c r="N10" s="439"/>
    </row>
    <row r="11" spans="1:14" s="474" customFormat="1" ht="24" customHeight="1">
      <c r="A11" s="523" t="s">
        <v>55</v>
      </c>
      <c r="B11" s="14" t="s">
        <v>2135</v>
      </c>
      <c r="C11" s="2" t="s">
        <v>914</v>
      </c>
      <c r="D11" s="10" t="s">
        <v>2136</v>
      </c>
      <c r="E11" s="2" t="s">
        <v>914</v>
      </c>
      <c r="F11" s="2" t="s">
        <v>914</v>
      </c>
      <c r="G11" s="249" t="s">
        <v>2137</v>
      </c>
      <c r="H11" s="2" t="s">
        <v>59</v>
      </c>
      <c r="I11" s="2" t="s">
        <v>2138</v>
      </c>
      <c r="J11" s="10" t="s">
        <v>2139</v>
      </c>
      <c r="K11" s="10" t="s">
        <v>2140</v>
      </c>
      <c r="L11" s="549" t="s">
        <v>2141</v>
      </c>
      <c r="M11" s="162" t="s">
        <v>2142</v>
      </c>
    </row>
    <row r="12" spans="1:14" s="368" customFormat="1" ht="22.5" customHeight="1">
      <c r="A12" s="85" t="s">
        <v>66</v>
      </c>
      <c r="B12" s="550" t="s">
        <v>2143</v>
      </c>
      <c r="C12" s="484"/>
      <c r="D12" s="441"/>
      <c r="E12" s="484"/>
      <c r="F12" s="484"/>
      <c r="G12" s="415" t="s">
        <v>2144</v>
      </c>
      <c r="H12" s="70"/>
      <c r="I12" s="484"/>
      <c r="J12" s="484"/>
      <c r="K12" s="186" t="s">
        <v>2145</v>
      </c>
      <c r="L12" s="15"/>
      <c r="M12" s="185" t="s">
        <v>2146</v>
      </c>
    </row>
    <row r="13" spans="1:14" s="368" customFormat="1">
      <c r="A13" s="85" t="s">
        <v>75</v>
      </c>
      <c r="B13" s="447"/>
      <c r="C13" s="484"/>
      <c r="D13" s="441"/>
      <c r="E13" s="484"/>
      <c r="F13" s="484"/>
      <c r="G13" s="478"/>
      <c r="H13" s="70"/>
      <c r="I13" s="484"/>
      <c r="J13" s="484"/>
      <c r="K13" s="15"/>
      <c r="L13" s="15"/>
      <c r="M13" s="171"/>
    </row>
    <row r="14" spans="1:14" s="368" customFormat="1">
      <c r="A14" s="85" t="s">
        <v>76</v>
      </c>
      <c r="B14" s="447"/>
      <c r="C14" s="484"/>
      <c r="D14" s="441"/>
      <c r="E14" s="484"/>
      <c r="F14" s="484"/>
      <c r="G14" s="478"/>
      <c r="H14" s="70"/>
      <c r="I14" s="484"/>
      <c r="J14" s="484"/>
      <c r="K14" s="15"/>
      <c r="L14" s="15"/>
      <c r="M14" s="171"/>
    </row>
    <row r="15" spans="1:14" s="368" customFormat="1">
      <c r="A15" s="88" t="s">
        <v>77</v>
      </c>
      <c r="B15" s="447"/>
      <c r="C15" s="484"/>
      <c r="D15" s="441"/>
      <c r="E15" s="484"/>
      <c r="F15" s="484"/>
      <c r="G15" s="478"/>
      <c r="H15" s="70"/>
      <c r="I15" s="484"/>
      <c r="J15" s="484"/>
      <c r="K15" s="15"/>
      <c r="L15" s="15"/>
      <c r="M15" s="171"/>
    </row>
    <row r="16" spans="1:14" s="368" customFormat="1">
      <c r="A16" s="88" t="s">
        <v>78</v>
      </c>
      <c r="B16" s="447"/>
      <c r="C16" s="484"/>
      <c r="D16" s="441"/>
      <c r="E16" s="484"/>
      <c r="F16" s="484"/>
      <c r="G16" s="258" t="s">
        <v>681</v>
      </c>
      <c r="H16" s="70"/>
      <c r="I16" s="484"/>
      <c r="J16" s="484"/>
      <c r="K16" s="15"/>
      <c r="L16" s="15"/>
      <c r="M16" s="171"/>
    </row>
    <row r="17" spans="1:13" s="368" customFormat="1" ht="22.5" customHeight="1">
      <c r="A17" s="85" t="s">
        <v>753</v>
      </c>
      <c r="B17" s="9" t="s">
        <v>2147</v>
      </c>
      <c r="C17" s="1" t="s">
        <v>215</v>
      </c>
      <c r="D17" s="9" t="s">
        <v>623</v>
      </c>
      <c r="E17" s="1" t="s">
        <v>503</v>
      </c>
      <c r="F17" s="1" t="s">
        <v>503</v>
      </c>
      <c r="G17" s="254" t="s">
        <v>2148</v>
      </c>
      <c r="H17" s="1" t="s">
        <v>2149</v>
      </c>
      <c r="I17" s="423" t="s">
        <v>147</v>
      </c>
      <c r="J17" s="9" t="s">
        <v>623</v>
      </c>
      <c r="K17" s="9" t="s">
        <v>147</v>
      </c>
      <c r="L17" s="9" t="s">
        <v>83</v>
      </c>
      <c r="M17" s="159" t="s">
        <v>556</v>
      </c>
    </row>
    <row r="18" spans="1:13" ht="26.1" customHeight="1">
      <c r="A18" s="11" t="s">
        <v>1</v>
      </c>
      <c r="B18" s="11" t="s">
        <v>2150</v>
      </c>
      <c r="C18" s="11" t="s">
        <v>2151</v>
      </c>
      <c r="D18" s="140"/>
      <c r="E18" s="140"/>
      <c r="F18" s="140"/>
      <c r="G18" s="140"/>
      <c r="H18" s="128"/>
      <c r="I18" s="147"/>
      <c r="J18" s="140"/>
      <c r="K18" s="140"/>
      <c r="L18" s="140"/>
      <c r="M18" s="140"/>
    </row>
    <row r="19" spans="1:13">
      <c r="A19" s="85" t="s">
        <v>14</v>
      </c>
      <c r="B19" s="117" t="s">
        <v>2152</v>
      </c>
      <c r="C19" s="551" t="s">
        <v>2153</v>
      </c>
      <c r="D19" s="441"/>
      <c r="E19" s="441"/>
      <c r="F19" s="441"/>
      <c r="G19" s="441"/>
      <c r="H19" s="9"/>
      <c r="I19" s="9"/>
      <c r="J19" s="9"/>
      <c r="K19" s="441"/>
      <c r="L19" s="441"/>
      <c r="M19" s="441"/>
    </row>
    <row r="20" spans="1:13">
      <c r="A20" s="85" t="s">
        <v>27</v>
      </c>
      <c r="B20" s="117" t="s">
        <v>2154</v>
      </c>
      <c r="C20" s="552" t="s">
        <v>2155</v>
      </c>
      <c r="D20" s="70"/>
      <c r="E20" s="70"/>
      <c r="F20" s="70"/>
      <c r="G20" s="70"/>
      <c r="H20" s="9"/>
      <c r="I20" s="9"/>
      <c r="J20" s="9"/>
      <c r="K20" s="70"/>
      <c r="L20" s="70"/>
      <c r="M20" s="70"/>
    </row>
    <row r="21" spans="1:13">
      <c r="A21" s="85" t="s">
        <v>40</v>
      </c>
      <c r="B21" s="117" t="s">
        <v>2130</v>
      </c>
      <c r="C21" s="553" t="s">
        <v>2156</v>
      </c>
      <c r="D21" s="441"/>
      <c r="E21" s="441"/>
      <c r="F21" s="441"/>
      <c r="G21" s="70"/>
      <c r="H21" s="9"/>
      <c r="I21" s="9"/>
      <c r="J21" s="9"/>
      <c r="K21" s="70"/>
      <c r="L21" s="70"/>
      <c r="M21" s="70"/>
    </row>
    <row r="22" spans="1:13">
      <c r="A22" s="85" t="s">
        <v>50</v>
      </c>
      <c r="B22" s="495">
        <v>3731000000</v>
      </c>
      <c r="C22" s="554">
        <v>32970700000</v>
      </c>
      <c r="D22" s="441"/>
      <c r="E22" s="441"/>
      <c r="F22" s="441"/>
      <c r="G22" s="441"/>
      <c r="H22" s="441"/>
      <c r="I22" s="445"/>
      <c r="J22" s="441"/>
      <c r="K22" s="441"/>
      <c r="L22" s="441"/>
      <c r="M22" s="441"/>
    </row>
    <row r="23" spans="1:13">
      <c r="A23" s="85" t="s">
        <v>51</v>
      </c>
      <c r="B23" s="495">
        <v>3418354000</v>
      </c>
      <c r="C23" s="554">
        <v>62595974000</v>
      </c>
      <c r="D23" s="441"/>
      <c r="E23" s="441"/>
      <c r="F23" s="441"/>
      <c r="G23" s="441"/>
      <c r="H23" s="441"/>
      <c r="I23" s="445"/>
      <c r="J23" s="445"/>
      <c r="K23" s="441"/>
      <c r="L23" s="441"/>
      <c r="M23" s="441"/>
    </row>
    <row r="24" spans="1:13">
      <c r="A24" s="85" t="s">
        <v>52</v>
      </c>
      <c r="B24" s="495">
        <v>5662903000</v>
      </c>
      <c r="C24" s="554">
        <v>72793312000</v>
      </c>
      <c r="D24" s="441"/>
      <c r="E24" s="441"/>
      <c r="F24" s="441"/>
      <c r="G24" s="441"/>
      <c r="H24" s="441"/>
      <c r="I24" s="487"/>
      <c r="J24" s="487"/>
      <c r="K24" s="441"/>
      <c r="L24" s="441"/>
      <c r="M24" s="441"/>
    </row>
    <row r="25" spans="1:13">
      <c r="A25" s="522" t="s">
        <v>53</v>
      </c>
      <c r="B25" s="125">
        <v>8.1000000000000003E-2</v>
      </c>
      <c r="C25" s="555">
        <v>0.36430000000000001</v>
      </c>
      <c r="D25" s="10"/>
      <c r="E25" s="10"/>
      <c r="F25" s="10"/>
      <c r="G25" s="64"/>
      <c r="H25" s="10"/>
      <c r="I25" s="10"/>
      <c r="J25" s="64"/>
      <c r="K25" s="64"/>
      <c r="L25" s="10"/>
      <c r="M25" s="64"/>
    </row>
    <row r="26" spans="1:13">
      <c r="A26" s="522" t="s">
        <v>54</v>
      </c>
      <c r="B26" s="125">
        <v>12.1532</v>
      </c>
      <c r="C26" s="556">
        <v>1.7883</v>
      </c>
      <c r="D26" s="10"/>
      <c r="E26" s="10"/>
      <c r="F26" s="10"/>
      <c r="G26" s="64"/>
      <c r="H26" s="10"/>
      <c r="I26" s="10"/>
      <c r="J26" s="10"/>
      <c r="K26" s="10"/>
      <c r="L26" s="10"/>
      <c r="M26" s="64"/>
    </row>
    <row r="27" spans="1:13" ht="24" customHeight="1">
      <c r="A27" s="523" t="s">
        <v>55</v>
      </c>
      <c r="B27" s="122" t="s">
        <v>2157</v>
      </c>
      <c r="C27" s="557" t="s">
        <v>2158</v>
      </c>
      <c r="D27" s="10"/>
      <c r="E27" s="10"/>
      <c r="F27" s="10"/>
      <c r="G27" s="14"/>
      <c r="H27" s="10"/>
      <c r="I27" s="10"/>
      <c r="J27" s="10"/>
      <c r="K27" s="10"/>
      <c r="L27" s="549"/>
      <c r="M27" s="10"/>
    </row>
    <row r="28" spans="1:13" ht="22.5">
      <c r="A28" s="85" t="s">
        <v>66</v>
      </c>
      <c r="B28" s="447"/>
      <c r="C28" s="558" t="s">
        <v>2159</v>
      </c>
      <c r="D28" s="441"/>
      <c r="E28" s="484"/>
      <c r="F28" s="484"/>
      <c r="G28" s="427"/>
      <c r="H28" s="70"/>
      <c r="I28" s="484"/>
      <c r="J28" s="484"/>
      <c r="K28" s="65"/>
      <c r="L28" s="15"/>
      <c r="M28" s="65"/>
    </row>
    <row r="29" spans="1:13">
      <c r="A29" s="85" t="s">
        <v>75</v>
      </c>
      <c r="B29" s="447"/>
      <c r="C29" s="558"/>
      <c r="D29" s="441"/>
      <c r="E29" s="484"/>
      <c r="F29" s="484"/>
      <c r="G29" s="427"/>
      <c r="H29" s="70"/>
      <c r="I29" s="484"/>
      <c r="J29" s="484"/>
      <c r="K29" s="15"/>
      <c r="L29" s="15"/>
      <c r="M29" s="15"/>
    </row>
    <row r="30" spans="1:13">
      <c r="A30" s="85" t="s">
        <v>76</v>
      </c>
      <c r="B30" s="447"/>
      <c r="C30" s="558"/>
      <c r="D30" s="441"/>
      <c r="E30" s="484"/>
      <c r="F30" s="484"/>
      <c r="G30" s="427"/>
      <c r="H30" s="70"/>
      <c r="I30" s="484"/>
      <c r="J30" s="484"/>
      <c r="K30" s="15"/>
      <c r="L30" s="15"/>
      <c r="M30" s="15"/>
    </row>
    <row r="31" spans="1:13">
      <c r="A31" s="88" t="s">
        <v>77</v>
      </c>
      <c r="B31" s="447"/>
      <c r="C31" s="558"/>
      <c r="D31" s="441"/>
      <c r="E31" s="484"/>
      <c r="F31" s="484"/>
      <c r="G31" s="427"/>
      <c r="H31" s="70"/>
      <c r="I31" s="484"/>
      <c r="J31" s="484"/>
      <c r="K31" s="15"/>
      <c r="L31" s="15"/>
      <c r="M31" s="15"/>
    </row>
    <row r="32" spans="1:13">
      <c r="A32" s="88" t="s">
        <v>78</v>
      </c>
      <c r="B32" s="447"/>
      <c r="C32" s="558"/>
      <c r="D32" s="441"/>
      <c r="E32" s="484"/>
      <c r="F32" s="484"/>
      <c r="G32" s="427"/>
      <c r="H32" s="70"/>
      <c r="I32" s="484"/>
      <c r="J32" s="484"/>
      <c r="K32" s="15"/>
      <c r="L32" s="15"/>
      <c r="M32" s="15"/>
    </row>
    <row r="33" spans="1:13">
      <c r="A33" s="85" t="s">
        <v>753</v>
      </c>
      <c r="B33" s="117" t="s">
        <v>442</v>
      </c>
      <c r="C33" s="559" t="s">
        <v>556</v>
      </c>
      <c r="D33" s="9"/>
      <c r="E33" s="9"/>
      <c r="F33" s="9"/>
      <c r="G33" s="73"/>
      <c r="H33" s="9"/>
      <c r="I33" s="441"/>
      <c r="J33" s="9"/>
      <c r="K33" s="9"/>
      <c r="L33" s="9"/>
      <c r="M33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3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3.5"/>
  <cols>
    <col min="1" max="1" width="10.77734375" style="8" bestFit="1" customWidth="1"/>
    <col min="2" max="13" width="15.77734375" style="8" customWidth="1"/>
    <col min="14" max="39" width="8.88671875" style="8" customWidth="1"/>
    <col min="40" max="16384" width="8.88671875" style="8"/>
  </cols>
  <sheetData>
    <row r="1" spans="1:14" ht="25.5" customHeight="1">
      <c r="A1" s="599" t="s">
        <v>2160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3" customFormat="1" ht="26.1" customHeight="1">
      <c r="A2" s="11" t="s">
        <v>1</v>
      </c>
      <c r="B2" s="12" t="s">
        <v>2161</v>
      </c>
      <c r="C2" s="12" t="s">
        <v>2162</v>
      </c>
      <c r="D2" s="12" t="s">
        <v>2163</v>
      </c>
      <c r="E2" s="12" t="s">
        <v>2164</v>
      </c>
      <c r="F2" s="12" t="s">
        <v>2165</v>
      </c>
      <c r="G2" s="12" t="s">
        <v>2166</v>
      </c>
      <c r="H2" s="11" t="s">
        <v>2167</v>
      </c>
      <c r="I2" s="11" t="s">
        <v>2168</v>
      </c>
      <c r="J2" s="11" t="s">
        <v>2169</v>
      </c>
      <c r="K2" s="11" t="s">
        <v>2170</v>
      </c>
      <c r="L2" s="29" t="s">
        <v>2171</v>
      </c>
      <c r="M2" s="29" t="s">
        <v>2172</v>
      </c>
    </row>
    <row r="3" spans="1:14" s="368" customFormat="1">
      <c r="A3" s="85" t="s">
        <v>14</v>
      </c>
      <c r="B3" s="117" t="s">
        <v>2173</v>
      </c>
      <c r="C3" s="1" t="s">
        <v>2174</v>
      </c>
      <c r="D3" s="1" t="s">
        <v>2175</v>
      </c>
      <c r="E3" s="1" t="s">
        <v>2176</v>
      </c>
      <c r="F3" s="9" t="s">
        <v>2177</v>
      </c>
      <c r="G3" s="1" t="s">
        <v>2178</v>
      </c>
      <c r="H3" s="441" t="s">
        <v>2179</v>
      </c>
      <c r="I3" s="9" t="s">
        <v>2180</v>
      </c>
      <c r="J3" s="9" t="s">
        <v>2181</v>
      </c>
      <c r="K3" s="441" t="s">
        <v>2182</v>
      </c>
      <c r="L3" s="9" t="s">
        <v>2183</v>
      </c>
      <c r="M3" s="9" t="s">
        <v>2184</v>
      </c>
    </row>
    <row r="4" spans="1:14" s="25" customFormat="1">
      <c r="A4" s="85" t="s">
        <v>27</v>
      </c>
      <c r="B4" s="117" t="s">
        <v>2185</v>
      </c>
      <c r="C4" s="1" t="s">
        <v>2186</v>
      </c>
      <c r="D4" s="1" t="s">
        <v>2187</v>
      </c>
      <c r="E4" s="1" t="s">
        <v>2188</v>
      </c>
      <c r="F4" s="9" t="s">
        <v>2189</v>
      </c>
      <c r="G4" s="1" t="s">
        <v>2190</v>
      </c>
      <c r="H4" s="70" t="s">
        <v>2191</v>
      </c>
      <c r="I4" s="9" t="s">
        <v>2192</v>
      </c>
      <c r="J4" s="9" t="s">
        <v>2193</v>
      </c>
      <c r="K4" s="70" t="s">
        <v>2194</v>
      </c>
      <c r="L4" s="9" t="s">
        <v>2195</v>
      </c>
      <c r="M4" s="9" t="s">
        <v>2196</v>
      </c>
    </row>
    <row r="5" spans="1:14" s="368" customFormat="1">
      <c r="A5" s="85" t="s">
        <v>40</v>
      </c>
      <c r="B5" s="117" t="s">
        <v>2197</v>
      </c>
      <c r="C5" s="1" t="s">
        <v>2198</v>
      </c>
      <c r="D5" s="1" t="s">
        <v>2199</v>
      </c>
      <c r="E5" s="1" t="s">
        <v>2199</v>
      </c>
      <c r="F5" s="9" t="s">
        <v>2200</v>
      </c>
      <c r="G5" s="1" t="s">
        <v>2197</v>
      </c>
      <c r="H5" s="441" t="s">
        <v>2201</v>
      </c>
      <c r="I5" s="9" t="s">
        <v>2202</v>
      </c>
      <c r="J5" s="9" t="s">
        <v>2202</v>
      </c>
      <c r="K5" s="441" t="s">
        <v>2202</v>
      </c>
      <c r="L5" s="9" t="s">
        <v>2203</v>
      </c>
      <c r="M5" s="9" t="s">
        <v>2204</v>
      </c>
    </row>
    <row r="6" spans="1:14" s="25" customFormat="1">
      <c r="A6" s="85" t="s">
        <v>50</v>
      </c>
      <c r="B6" s="460">
        <v>1370100000</v>
      </c>
      <c r="C6" s="423">
        <v>13019600000</v>
      </c>
      <c r="D6" s="423">
        <v>951600000</v>
      </c>
      <c r="E6" s="423">
        <v>8643200000</v>
      </c>
      <c r="F6" s="441">
        <v>26740400000</v>
      </c>
      <c r="G6" s="423">
        <v>1878300000</v>
      </c>
      <c r="H6" s="441">
        <v>1667000000</v>
      </c>
      <c r="I6" s="445">
        <v>376900000</v>
      </c>
      <c r="J6" s="445">
        <v>250000000</v>
      </c>
      <c r="K6" s="441">
        <v>1017000000</v>
      </c>
      <c r="L6" s="441">
        <v>50009300000</v>
      </c>
      <c r="M6" s="441">
        <v>23776700000</v>
      </c>
    </row>
    <row r="7" spans="1:14" s="368" customFormat="1">
      <c r="A7" s="85" t="s">
        <v>51</v>
      </c>
      <c r="B7" s="460">
        <v>1616923000</v>
      </c>
      <c r="C7" s="423">
        <v>20921758000</v>
      </c>
      <c r="D7" s="423">
        <v>2400000</v>
      </c>
      <c r="E7" s="423">
        <v>8380057000</v>
      </c>
      <c r="F7" s="441">
        <v>45368462000</v>
      </c>
      <c r="G7" s="423">
        <v>1905658000</v>
      </c>
      <c r="H7" s="441"/>
      <c r="I7" s="445">
        <v>333750000</v>
      </c>
      <c r="J7" s="445">
        <v>116331000</v>
      </c>
      <c r="K7" s="441">
        <v>1058286000</v>
      </c>
      <c r="L7" s="441">
        <v>100119171000</v>
      </c>
      <c r="M7" s="441">
        <v>43765540000</v>
      </c>
    </row>
    <row r="8" spans="1:14" s="368" customFormat="1">
      <c r="A8" s="85" t="s">
        <v>52</v>
      </c>
      <c r="B8" s="460">
        <v>1869380000</v>
      </c>
      <c r="C8" s="423">
        <v>31271158000</v>
      </c>
      <c r="D8" s="423">
        <v>46429000</v>
      </c>
      <c r="E8" s="423">
        <v>12503277000</v>
      </c>
      <c r="F8" s="441">
        <v>72406394000</v>
      </c>
      <c r="G8" s="423">
        <v>3409400000</v>
      </c>
      <c r="H8" s="441"/>
      <c r="I8" s="487">
        <v>339055000</v>
      </c>
      <c r="J8" s="487">
        <v>116331000</v>
      </c>
      <c r="K8" s="441">
        <v>1058286000</v>
      </c>
      <c r="L8" s="441">
        <v>161177528000</v>
      </c>
      <c r="M8" s="441">
        <v>94043011000</v>
      </c>
    </row>
    <row r="9" spans="1:14" s="474" customFormat="1">
      <c r="A9" s="522" t="s">
        <v>53</v>
      </c>
      <c r="B9" s="125">
        <v>0.24629999999999999</v>
      </c>
      <c r="C9" s="2">
        <v>0.33860000000000001</v>
      </c>
      <c r="D9" s="2">
        <v>0.27179999999999999</v>
      </c>
      <c r="E9" s="2">
        <v>0.49199999999999999</v>
      </c>
      <c r="F9" s="10">
        <v>0.18779999999999999</v>
      </c>
      <c r="G9" s="2">
        <v>0.61470000000000002</v>
      </c>
      <c r="H9" s="10"/>
      <c r="I9" s="10">
        <v>0.62250000000000005</v>
      </c>
      <c r="J9" s="64">
        <v>0.9365</v>
      </c>
      <c r="K9" s="10">
        <v>0.21729999999999999</v>
      </c>
      <c r="L9" s="10">
        <v>0.31309999999999999</v>
      </c>
      <c r="M9" s="64">
        <v>2.3671000000000002</v>
      </c>
      <c r="N9" s="439"/>
    </row>
    <row r="10" spans="1:14" s="474" customFormat="1">
      <c r="A10" s="522" t="s">
        <v>54</v>
      </c>
      <c r="B10" s="125">
        <v>10.3987</v>
      </c>
      <c r="C10" s="2">
        <v>3.1787999999999998</v>
      </c>
      <c r="D10" s="2">
        <v>5.9645000000000001</v>
      </c>
      <c r="E10" s="2">
        <v>9.9306000000000001</v>
      </c>
      <c r="F10" s="10">
        <v>5.3540000000000001</v>
      </c>
      <c r="G10" s="2">
        <v>4.4161000000000001</v>
      </c>
      <c r="H10" s="10"/>
      <c r="I10" s="10">
        <v>2.1152000000000002</v>
      </c>
      <c r="J10" s="10">
        <v>3.8367</v>
      </c>
      <c r="K10" s="10">
        <v>12.7814</v>
      </c>
      <c r="L10" s="64">
        <v>0.98219999999999996</v>
      </c>
      <c r="M10" s="64">
        <v>0.63429999999999997</v>
      </c>
      <c r="N10" s="439"/>
    </row>
    <row r="11" spans="1:14" s="474" customFormat="1" ht="24" customHeight="1">
      <c r="A11" s="523" t="s">
        <v>55</v>
      </c>
      <c r="B11" s="125" t="s">
        <v>2205</v>
      </c>
      <c r="C11" s="2" t="s">
        <v>2206</v>
      </c>
      <c r="D11" s="2" t="s">
        <v>2207</v>
      </c>
      <c r="E11" s="2" t="s">
        <v>2208</v>
      </c>
      <c r="F11" s="10" t="s">
        <v>59</v>
      </c>
      <c r="G11" s="2" t="s">
        <v>2209</v>
      </c>
      <c r="H11" s="10"/>
      <c r="I11" s="10" t="s">
        <v>188</v>
      </c>
      <c r="J11" s="10" t="s">
        <v>58</v>
      </c>
      <c r="K11" s="10" t="s">
        <v>58</v>
      </c>
      <c r="L11" s="14" t="s">
        <v>2210</v>
      </c>
      <c r="M11" s="14" t="s">
        <v>2211</v>
      </c>
    </row>
    <row r="12" spans="1:14" s="368" customFormat="1" ht="22.5" customHeight="1">
      <c r="A12" s="85" t="s">
        <v>66</v>
      </c>
      <c r="B12" s="558" t="s">
        <v>2212</v>
      </c>
      <c r="C12" s="186" t="s">
        <v>2213</v>
      </c>
      <c r="D12" s="65"/>
      <c r="E12" s="65"/>
      <c r="F12" s="416" t="s">
        <v>2214</v>
      </c>
      <c r="G12" s="65"/>
      <c r="H12" s="484"/>
      <c r="I12" s="78"/>
      <c r="J12" s="484"/>
      <c r="K12" s="484"/>
      <c r="L12" s="416" t="s">
        <v>2215</v>
      </c>
      <c r="M12" s="427"/>
    </row>
    <row r="13" spans="1:14" s="368" customFormat="1">
      <c r="A13" s="85" t="s">
        <v>75</v>
      </c>
      <c r="B13" s="15"/>
      <c r="C13" s="15"/>
      <c r="D13" s="15"/>
      <c r="E13" s="15"/>
      <c r="F13" s="427"/>
      <c r="G13" s="15"/>
      <c r="H13" s="484"/>
      <c r="I13" s="78"/>
      <c r="J13" s="484"/>
      <c r="K13" s="484"/>
      <c r="L13" s="427"/>
      <c r="M13" s="427"/>
    </row>
    <row r="14" spans="1:14" s="368" customFormat="1">
      <c r="A14" s="85" t="s">
        <v>76</v>
      </c>
      <c r="B14" s="15"/>
      <c r="C14" s="15"/>
      <c r="D14" s="15"/>
      <c r="E14" s="15"/>
      <c r="F14" s="427"/>
      <c r="G14" s="15"/>
      <c r="H14" s="484"/>
      <c r="I14" s="78"/>
      <c r="J14" s="484"/>
      <c r="K14" s="484"/>
      <c r="L14" s="427"/>
      <c r="M14" s="427"/>
    </row>
    <row r="15" spans="1:14" s="368" customFormat="1">
      <c r="A15" s="88" t="s">
        <v>77</v>
      </c>
      <c r="B15" s="15"/>
      <c r="C15" s="15"/>
      <c r="D15" s="15"/>
      <c r="E15" s="15"/>
      <c r="F15" s="427"/>
      <c r="G15" s="15"/>
      <c r="H15" s="484"/>
      <c r="I15" s="78"/>
      <c r="J15" s="484"/>
      <c r="K15" s="484"/>
      <c r="L15" s="427"/>
      <c r="M15" s="427"/>
    </row>
    <row r="16" spans="1:14" s="368" customFormat="1">
      <c r="A16" s="88" t="s">
        <v>78</v>
      </c>
      <c r="B16" s="479" t="s">
        <v>79</v>
      </c>
      <c r="C16" s="15"/>
      <c r="D16" s="15"/>
      <c r="E16" s="15"/>
      <c r="F16" s="427"/>
      <c r="G16" s="15"/>
      <c r="H16" s="484"/>
      <c r="I16" s="78"/>
      <c r="J16" s="484"/>
      <c r="K16" s="484"/>
      <c r="L16" s="427"/>
      <c r="M16" s="427"/>
    </row>
    <row r="17" spans="1:14" s="368" customFormat="1" ht="45" customHeight="1">
      <c r="A17" s="85" t="s">
        <v>753</v>
      </c>
      <c r="B17" s="117" t="s">
        <v>501</v>
      </c>
      <c r="C17" s="91" t="s">
        <v>2216</v>
      </c>
      <c r="D17" s="1" t="s">
        <v>210</v>
      </c>
      <c r="E17" s="1" t="s">
        <v>83</v>
      </c>
      <c r="F17" s="9" t="s">
        <v>147</v>
      </c>
      <c r="G17" s="1" t="s">
        <v>215</v>
      </c>
      <c r="H17" s="9" t="s">
        <v>503</v>
      </c>
      <c r="I17" s="9" t="s">
        <v>83</v>
      </c>
      <c r="J17" s="441" t="s">
        <v>83</v>
      </c>
      <c r="K17" s="9" t="s">
        <v>83</v>
      </c>
      <c r="L17" s="9"/>
      <c r="M17" s="9"/>
    </row>
    <row r="18" spans="1:14" ht="26.1" customHeight="1">
      <c r="A18" s="11" t="s">
        <v>1</v>
      </c>
      <c r="B18" s="12" t="s">
        <v>2217</v>
      </c>
      <c r="C18" s="11" t="s">
        <v>2218</v>
      </c>
      <c r="D18" s="12" t="s">
        <v>2219</v>
      </c>
      <c r="E18" s="29" t="s">
        <v>2220</v>
      </c>
      <c r="F18" s="12" t="s">
        <v>2221</v>
      </c>
      <c r="G18" s="12" t="s">
        <v>2222</v>
      </c>
      <c r="H18" s="128"/>
      <c r="I18" s="128"/>
      <c r="J18" s="128"/>
      <c r="K18" s="128"/>
      <c r="L18" s="128"/>
      <c r="M18" s="128"/>
    </row>
    <row r="19" spans="1:14">
      <c r="A19" s="85" t="s">
        <v>14</v>
      </c>
      <c r="B19" s="1" t="s">
        <v>2223</v>
      </c>
      <c r="C19" s="1" t="s">
        <v>2224</v>
      </c>
      <c r="D19" s="9" t="s">
        <v>2225</v>
      </c>
      <c r="E19" s="9" t="s">
        <v>2226</v>
      </c>
      <c r="F19" s="9" t="s">
        <v>2227</v>
      </c>
      <c r="G19" s="117" t="s">
        <v>2228</v>
      </c>
      <c r="H19" s="9"/>
      <c r="I19" s="9"/>
      <c r="J19" s="9"/>
      <c r="K19" s="9"/>
      <c r="L19" s="9"/>
      <c r="M19" s="9"/>
    </row>
    <row r="20" spans="1:14">
      <c r="A20" s="85" t="s">
        <v>27</v>
      </c>
      <c r="B20" s="1" t="s">
        <v>2229</v>
      </c>
      <c r="C20" s="1" t="s">
        <v>2230</v>
      </c>
      <c r="D20" s="9" t="s">
        <v>2231</v>
      </c>
      <c r="E20" s="9" t="s">
        <v>2232</v>
      </c>
      <c r="F20" s="9" t="s">
        <v>2233</v>
      </c>
      <c r="G20" s="117" t="s">
        <v>2234</v>
      </c>
      <c r="H20" s="9"/>
      <c r="I20" s="9"/>
      <c r="J20" s="9"/>
      <c r="K20" s="9"/>
      <c r="L20" s="9"/>
      <c r="M20" s="9"/>
    </row>
    <row r="21" spans="1:14">
      <c r="A21" s="85" t="s">
        <v>40</v>
      </c>
      <c r="B21" s="1" t="s">
        <v>2235</v>
      </c>
      <c r="C21" s="1" t="s">
        <v>2236</v>
      </c>
      <c r="D21" s="9" t="s">
        <v>2237</v>
      </c>
      <c r="E21" s="9" t="s">
        <v>2238</v>
      </c>
      <c r="F21" s="9" t="s">
        <v>2239</v>
      </c>
      <c r="G21" s="117" t="s">
        <v>2239</v>
      </c>
      <c r="H21" s="9"/>
      <c r="I21" s="9"/>
      <c r="J21" s="9"/>
      <c r="K21" s="9"/>
      <c r="L21" s="9"/>
      <c r="M21" s="9"/>
    </row>
    <row r="22" spans="1:14">
      <c r="A22" s="85" t="s">
        <v>50</v>
      </c>
      <c r="B22" s="423">
        <v>6160100000</v>
      </c>
      <c r="C22" s="423">
        <v>4274100000</v>
      </c>
      <c r="D22" s="441">
        <v>3051400000</v>
      </c>
      <c r="E22" s="441">
        <v>5137300000</v>
      </c>
      <c r="F22" s="441">
        <v>3530000000</v>
      </c>
      <c r="G22" s="460">
        <v>1414400000</v>
      </c>
      <c r="H22" s="441"/>
      <c r="I22" s="441"/>
      <c r="J22" s="441"/>
      <c r="K22" s="441"/>
      <c r="L22" s="441"/>
      <c r="M22" s="441"/>
    </row>
    <row r="23" spans="1:14">
      <c r="A23" s="85" t="s">
        <v>51</v>
      </c>
      <c r="B23" s="423">
        <v>5870985000</v>
      </c>
      <c r="C23" s="423">
        <v>5960605000</v>
      </c>
      <c r="D23" s="441">
        <v>1228435000</v>
      </c>
      <c r="E23" s="441">
        <v>5756194000</v>
      </c>
      <c r="F23" s="441">
        <v>4381912000</v>
      </c>
      <c r="G23" s="460">
        <v>1734435000</v>
      </c>
      <c r="H23" s="441"/>
      <c r="I23" s="441"/>
      <c r="J23" s="441"/>
      <c r="K23" s="441"/>
      <c r="L23" s="441"/>
      <c r="M23" s="441"/>
    </row>
    <row r="24" spans="1:14">
      <c r="A24" s="85" t="s">
        <v>52</v>
      </c>
      <c r="B24" s="423">
        <v>6903502000</v>
      </c>
      <c r="C24" s="423">
        <v>11175788000</v>
      </c>
      <c r="D24" s="441">
        <v>1757457000</v>
      </c>
      <c r="E24" s="441">
        <v>8476443000</v>
      </c>
      <c r="F24" s="441">
        <v>6518630000</v>
      </c>
      <c r="G24" s="460">
        <v>2537029000</v>
      </c>
      <c r="H24" s="441"/>
      <c r="I24" s="441"/>
      <c r="J24" s="441"/>
      <c r="K24" s="441"/>
      <c r="L24" s="441"/>
      <c r="M24" s="441"/>
    </row>
    <row r="25" spans="1:14">
      <c r="A25" s="522" t="s">
        <v>53</v>
      </c>
      <c r="B25" s="2">
        <v>0.25950000000000001</v>
      </c>
      <c r="C25" s="2">
        <v>0.37219999999999998</v>
      </c>
      <c r="D25" s="10">
        <v>4.5499999999999999E-2</v>
      </c>
      <c r="E25" s="10">
        <v>0.16769999999999999</v>
      </c>
      <c r="F25" s="10">
        <v>0.1588</v>
      </c>
      <c r="G25" s="125">
        <v>0.3266</v>
      </c>
      <c r="H25" s="10"/>
      <c r="I25" s="10"/>
      <c r="J25" s="10"/>
      <c r="K25" s="10"/>
      <c r="L25" s="10"/>
      <c r="M25" s="10"/>
      <c r="N25" s="439"/>
    </row>
    <row r="26" spans="1:14">
      <c r="A26" s="522" t="s">
        <v>54</v>
      </c>
      <c r="B26" s="2">
        <v>5.7131999999999996</v>
      </c>
      <c r="C26" s="2">
        <v>3.1120000000000001</v>
      </c>
      <c r="D26" s="10">
        <v>21.607399999999998</v>
      </c>
      <c r="E26" s="10">
        <v>3.5977999999999999</v>
      </c>
      <c r="F26" s="10">
        <v>6.9554</v>
      </c>
      <c r="G26" s="125">
        <v>2.8616000000000001</v>
      </c>
      <c r="H26" s="10"/>
      <c r="I26" s="10"/>
      <c r="J26" s="10"/>
      <c r="K26" s="10"/>
      <c r="L26" s="10"/>
      <c r="M26" s="10"/>
      <c r="N26" s="439"/>
    </row>
    <row r="27" spans="1:14" ht="24" customHeight="1">
      <c r="A27" s="523" t="s">
        <v>55</v>
      </c>
      <c r="B27" s="2" t="s">
        <v>59</v>
      </c>
      <c r="C27" s="2" t="s">
        <v>2240</v>
      </c>
      <c r="D27" s="10" t="s">
        <v>2241</v>
      </c>
      <c r="E27" s="10" t="s">
        <v>2242</v>
      </c>
      <c r="F27" s="10" t="s">
        <v>2243</v>
      </c>
      <c r="G27" s="125" t="s">
        <v>2244</v>
      </c>
      <c r="H27" s="10"/>
      <c r="I27" s="10"/>
      <c r="J27" s="10"/>
      <c r="K27" s="10"/>
      <c r="L27" s="10"/>
      <c r="M27" s="10"/>
    </row>
    <row r="28" spans="1:14">
      <c r="A28" s="85" t="s">
        <v>66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4">
      <c r="A29" s="85" t="s">
        <v>75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4">
      <c r="A30" s="85" t="s">
        <v>76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4">
      <c r="A31" s="88" t="s">
        <v>77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4">
      <c r="A32" s="88" t="s">
        <v>78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>
      <c r="A33" s="85" t="s">
        <v>753</v>
      </c>
      <c r="B33" s="9"/>
      <c r="C33" s="1" t="s">
        <v>147</v>
      </c>
      <c r="D33" s="9" t="s">
        <v>623</v>
      </c>
      <c r="E33" s="9" t="s">
        <v>623</v>
      </c>
      <c r="F33" s="9" t="s">
        <v>2245</v>
      </c>
      <c r="G33" s="117" t="s">
        <v>147</v>
      </c>
      <c r="H33" s="9"/>
      <c r="I33" s="9"/>
      <c r="J33" s="9"/>
      <c r="K33" s="9"/>
      <c r="L33" s="9"/>
      <c r="M33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4"/>
  <sheetViews>
    <sheetView zoomScaleNormal="100" workbookViewId="0">
      <pane ySplit="1" topLeftCell="A2" activePane="bottomLeft" state="frozen"/>
      <selection pane="bottomLeft" activeCell="H11" sqref="H11"/>
    </sheetView>
  </sheetViews>
  <sheetFormatPr defaultRowHeight="13.5"/>
  <cols>
    <col min="1" max="1" width="10.77734375" style="19" bestFit="1" customWidth="1"/>
    <col min="2" max="13" width="15.77734375" style="19" customWidth="1"/>
    <col min="14" max="39" width="8.88671875" style="19" customWidth="1"/>
    <col min="40" max="16384" width="8.88671875" style="19"/>
  </cols>
  <sheetData>
    <row r="1" spans="1:14" ht="25.5" customHeight="1">
      <c r="A1" s="599" t="s">
        <v>2246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8"/>
    </row>
    <row r="2" spans="1:14" s="21" customFormat="1" ht="26.1" customHeight="1">
      <c r="A2" s="11" t="s">
        <v>1</v>
      </c>
      <c r="B2" s="11" t="s">
        <v>2247</v>
      </c>
      <c r="C2" s="11" t="s">
        <v>2248</v>
      </c>
      <c r="D2" s="11" t="s">
        <v>2249</v>
      </c>
      <c r="E2" s="11" t="s">
        <v>2250</v>
      </c>
      <c r="F2" s="11" t="s">
        <v>2251</v>
      </c>
      <c r="G2" s="11" t="s">
        <v>2252</v>
      </c>
      <c r="H2" s="11" t="s">
        <v>2253</v>
      </c>
      <c r="I2" s="11" t="s">
        <v>2254</v>
      </c>
      <c r="J2" s="11" t="s">
        <v>2255</v>
      </c>
      <c r="K2" s="11" t="s">
        <v>2256</v>
      </c>
      <c r="L2" s="97" t="s">
        <v>2257</v>
      </c>
      <c r="M2" s="11" t="s">
        <v>2258</v>
      </c>
    </row>
    <row r="3" spans="1:14" s="26" customFormat="1">
      <c r="A3" s="85" t="s">
        <v>14</v>
      </c>
      <c r="B3" s="441" t="s">
        <v>2259</v>
      </c>
      <c r="C3" s="423" t="s">
        <v>2260</v>
      </c>
      <c r="D3" s="423" t="s">
        <v>2261</v>
      </c>
      <c r="E3" s="9" t="s">
        <v>2262</v>
      </c>
      <c r="F3" s="423" t="s">
        <v>2263</v>
      </c>
      <c r="G3" s="1" t="s">
        <v>2264</v>
      </c>
      <c r="H3" s="441" t="s">
        <v>2265</v>
      </c>
      <c r="I3" s="109" t="s">
        <v>2266</v>
      </c>
      <c r="J3" s="1" t="s">
        <v>2267</v>
      </c>
      <c r="K3" s="441" t="s">
        <v>2268</v>
      </c>
      <c r="L3" s="9" t="s">
        <v>2269</v>
      </c>
      <c r="M3" s="441" t="s">
        <v>2270</v>
      </c>
    </row>
    <row r="4" spans="1:14" s="24" customFormat="1">
      <c r="A4" s="85" t="s">
        <v>27</v>
      </c>
      <c r="B4" s="70" t="s">
        <v>2271</v>
      </c>
      <c r="C4" s="4" t="s">
        <v>2272</v>
      </c>
      <c r="D4" s="4" t="s">
        <v>2273</v>
      </c>
      <c r="E4" s="9" t="s">
        <v>2274</v>
      </c>
      <c r="F4" s="4" t="s">
        <v>2275</v>
      </c>
      <c r="G4" s="1" t="s">
        <v>2276</v>
      </c>
      <c r="H4" s="70" t="s">
        <v>2277</v>
      </c>
      <c r="I4" s="110" t="s">
        <v>2278</v>
      </c>
      <c r="J4" s="1" t="s">
        <v>2279</v>
      </c>
      <c r="K4" s="70" t="s">
        <v>2280</v>
      </c>
      <c r="L4" s="9" t="s">
        <v>2281</v>
      </c>
      <c r="M4" s="70" t="s">
        <v>2282</v>
      </c>
    </row>
    <row r="5" spans="1:14" s="26" customFormat="1">
      <c r="A5" s="85" t="s">
        <v>40</v>
      </c>
      <c r="B5" s="70" t="s">
        <v>2283</v>
      </c>
      <c r="C5" s="4" t="s">
        <v>2284</v>
      </c>
      <c r="D5" s="4" t="s">
        <v>2284</v>
      </c>
      <c r="E5" s="9" t="s">
        <v>2285</v>
      </c>
      <c r="F5" s="4" t="s">
        <v>2284</v>
      </c>
      <c r="G5" s="1" t="s">
        <v>2286</v>
      </c>
      <c r="H5" s="70" t="s">
        <v>2287</v>
      </c>
      <c r="I5" s="109" t="s">
        <v>2288</v>
      </c>
      <c r="J5" s="1" t="s">
        <v>2289</v>
      </c>
      <c r="K5" s="70" t="s">
        <v>2290</v>
      </c>
      <c r="L5" s="9" t="s">
        <v>2290</v>
      </c>
      <c r="M5" s="70" t="s">
        <v>2288</v>
      </c>
    </row>
    <row r="6" spans="1:14" s="24" customFormat="1">
      <c r="A6" s="85" t="s">
        <v>50</v>
      </c>
      <c r="B6" s="441">
        <v>743400000</v>
      </c>
      <c r="C6" s="460">
        <v>3845500000</v>
      </c>
      <c r="D6" s="423">
        <v>1448800000</v>
      </c>
      <c r="E6" s="445">
        <v>9595700000</v>
      </c>
      <c r="F6" s="460">
        <v>1034100000</v>
      </c>
      <c r="G6" s="485">
        <v>8050800000</v>
      </c>
      <c r="H6" s="441">
        <v>24379600000</v>
      </c>
      <c r="I6" s="560">
        <v>730700000</v>
      </c>
      <c r="J6" s="485">
        <v>3860900000</v>
      </c>
      <c r="K6" s="441">
        <v>27864300000</v>
      </c>
      <c r="L6" s="445">
        <v>11758700000</v>
      </c>
      <c r="M6" s="460">
        <v>1084300000</v>
      </c>
    </row>
    <row r="7" spans="1:14" s="26" customFormat="1">
      <c r="A7" s="85" t="s">
        <v>51</v>
      </c>
      <c r="B7" s="441">
        <v>0</v>
      </c>
      <c r="C7" s="423">
        <v>474580000</v>
      </c>
      <c r="D7" s="423">
        <v>1141207000</v>
      </c>
      <c r="E7" s="445">
        <v>19165343000</v>
      </c>
      <c r="F7" s="423">
        <v>1733545000</v>
      </c>
      <c r="G7" s="485">
        <v>3346957000</v>
      </c>
      <c r="H7" s="441">
        <v>38541592000</v>
      </c>
      <c r="I7" s="560">
        <v>145965000</v>
      </c>
      <c r="J7" s="485">
        <v>5460467000</v>
      </c>
      <c r="K7" s="441">
        <v>44993923000</v>
      </c>
      <c r="L7" s="445">
        <v>17084632000</v>
      </c>
      <c r="M7" s="441">
        <v>1845433000</v>
      </c>
    </row>
    <row r="8" spans="1:14" s="26" customFormat="1">
      <c r="A8" s="85" t="s">
        <v>52</v>
      </c>
      <c r="B8" s="441">
        <v>1406274000</v>
      </c>
      <c r="C8" s="423">
        <v>474580000</v>
      </c>
      <c r="D8" s="423">
        <v>1141207000</v>
      </c>
      <c r="E8" s="487">
        <v>32073895000</v>
      </c>
      <c r="F8" s="423">
        <v>4690421000</v>
      </c>
      <c r="G8" s="491">
        <v>3346957000</v>
      </c>
      <c r="H8" s="441">
        <v>59813126000</v>
      </c>
      <c r="I8" s="560">
        <v>2553739000</v>
      </c>
      <c r="J8" s="491">
        <v>9652414000</v>
      </c>
      <c r="K8" s="441">
        <v>71959978000</v>
      </c>
      <c r="L8" s="487">
        <v>22404479000</v>
      </c>
      <c r="M8" s="441">
        <v>5316560000</v>
      </c>
    </row>
    <row r="9" spans="1:14" s="541" customFormat="1">
      <c r="A9" s="522" t="s">
        <v>53</v>
      </c>
      <c r="B9" s="10">
        <v>0.12039999999999999</v>
      </c>
      <c r="C9" s="2">
        <v>0.43169999999999997</v>
      </c>
      <c r="D9" s="2">
        <v>7.22E-2</v>
      </c>
      <c r="E9" s="10">
        <v>0.10920000000000001</v>
      </c>
      <c r="F9" s="2">
        <v>0.96519999999999995</v>
      </c>
      <c r="G9" s="10"/>
      <c r="H9" s="10">
        <v>0.13189999999999999</v>
      </c>
      <c r="I9" s="111">
        <v>0.43390000000000001</v>
      </c>
      <c r="J9" s="2">
        <v>0.2437</v>
      </c>
      <c r="K9" s="10">
        <v>9.1200000000000003E-2</v>
      </c>
      <c r="L9" s="10">
        <v>0.1197</v>
      </c>
      <c r="M9" s="10">
        <v>0.32069999999999999</v>
      </c>
      <c r="N9" s="439"/>
    </row>
    <row r="10" spans="1:14" s="541" customFormat="1">
      <c r="A10" s="522" t="s">
        <v>54</v>
      </c>
      <c r="B10" s="10">
        <v>5.4508000000000001</v>
      </c>
      <c r="C10" s="2">
        <v>2.4495</v>
      </c>
      <c r="D10" s="2">
        <v>12.9588</v>
      </c>
      <c r="E10" s="10">
        <v>2.2786</v>
      </c>
      <c r="F10" s="2">
        <v>2.0396000000000001</v>
      </c>
      <c r="G10" s="2">
        <v>3.5194999999999999</v>
      </c>
      <c r="H10" s="10">
        <v>6.4694000000000003</v>
      </c>
      <c r="I10" s="111">
        <v>3.6678000000000002</v>
      </c>
      <c r="J10" s="2">
        <v>9.4171999999999993</v>
      </c>
      <c r="K10" s="10">
        <v>6.7411000000000003</v>
      </c>
      <c r="L10" s="10">
        <v>6.8327</v>
      </c>
      <c r="M10" s="10">
        <v>6.0923999999999996</v>
      </c>
      <c r="N10" s="439"/>
    </row>
    <row r="11" spans="1:14" s="541" customFormat="1" ht="24" customHeight="1">
      <c r="A11" s="523" t="s">
        <v>55</v>
      </c>
      <c r="B11" s="10" t="s">
        <v>2291</v>
      </c>
      <c r="C11" s="2" t="s">
        <v>914</v>
      </c>
      <c r="D11" s="2" t="s">
        <v>58</v>
      </c>
      <c r="E11" s="10" t="s">
        <v>188</v>
      </c>
      <c r="F11" s="2" t="s">
        <v>59</v>
      </c>
      <c r="G11" s="10"/>
      <c r="H11" s="10" t="s">
        <v>2292</v>
      </c>
      <c r="I11" s="561" t="s">
        <v>2293</v>
      </c>
      <c r="J11" s="2" t="s">
        <v>2294</v>
      </c>
      <c r="K11" s="10" t="s">
        <v>2295</v>
      </c>
      <c r="L11" s="10" t="s">
        <v>2296</v>
      </c>
      <c r="M11" s="10" t="s">
        <v>2297</v>
      </c>
    </row>
    <row r="12" spans="1:14" s="26" customFormat="1" ht="22.5" customHeight="1">
      <c r="A12" s="85" t="s">
        <v>66</v>
      </c>
      <c r="B12" s="15"/>
      <c r="C12" s="15"/>
      <c r="D12" s="15"/>
      <c r="E12" s="484"/>
      <c r="F12" s="15"/>
      <c r="G12" s="148"/>
      <c r="H12" s="186" t="s">
        <v>2298</v>
      </c>
      <c r="I12" s="149"/>
      <c r="J12" s="150"/>
      <c r="K12" s="15"/>
      <c r="L12" s="484"/>
      <c r="M12" s="15"/>
    </row>
    <row r="13" spans="1:14" s="26" customFormat="1">
      <c r="A13" s="85" t="s">
        <v>75</v>
      </c>
      <c r="B13" s="15"/>
      <c r="C13" s="15"/>
      <c r="D13" s="15"/>
      <c r="E13" s="484"/>
      <c r="F13" s="15"/>
      <c r="G13" s="148"/>
      <c r="H13" s="15"/>
      <c r="I13" s="149"/>
      <c r="J13" s="150"/>
      <c r="K13" s="15"/>
      <c r="L13" s="484"/>
      <c r="M13" s="15"/>
    </row>
    <row r="14" spans="1:14" s="26" customFormat="1">
      <c r="A14" s="85" t="s">
        <v>76</v>
      </c>
      <c r="B14" s="15"/>
      <c r="C14" s="15"/>
      <c r="D14" s="15"/>
      <c r="E14" s="484"/>
      <c r="F14" s="15"/>
      <c r="G14" s="148"/>
      <c r="H14" s="15"/>
      <c r="I14" s="149"/>
      <c r="J14" s="150"/>
      <c r="K14" s="15"/>
      <c r="L14" s="484"/>
      <c r="M14" s="15"/>
    </row>
    <row r="15" spans="1:14" s="26" customFormat="1">
      <c r="A15" s="88" t="s">
        <v>77</v>
      </c>
      <c r="B15" s="15"/>
      <c r="C15" s="15"/>
      <c r="D15" s="15"/>
      <c r="E15" s="484"/>
      <c r="F15" s="15"/>
      <c r="G15" s="148"/>
      <c r="H15" s="15"/>
      <c r="I15" s="149"/>
      <c r="J15" s="150"/>
      <c r="K15" s="15"/>
      <c r="L15" s="484"/>
      <c r="M15" s="15"/>
    </row>
    <row r="16" spans="1:14" s="26" customFormat="1">
      <c r="A16" s="88" t="s">
        <v>78</v>
      </c>
      <c r="B16" s="15"/>
      <c r="C16" s="15"/>
      <c r="D16" s="15"/>
      <c r="E16" s="484"/>
      <c r="F16" s="15"/>
      <c r="G16" s="148"/>
      <c r="H16" s="479" t="s">
        <v>328</v>
      </c>
      <c r="I16" s="149"/>
      <c r="J16" s="150"/>
      <c r="K16" s="15"/>
      <c r="L16" s="484"/>
      <c r="M16" s="15"/>
    </row>
    <row r="17" spans="1:13" s="26" customFormat="1">
      <c r="A17" s="85" t="s">
        <v>753</v>
      </c>
      <c r="B17" s="9" t="s">
        <v>503</v>
      </c>
      <c r="C17" s="1" t="s">
        <v>503</v>
      </c>
      <c r="D17" s="1" t="s">
        <v>503</v>
      </c>
      <c r="E17" s="9" t="s">
        <v>210</v>
      </c>
      <c r="F17" s="1" t="s">
        <v>503</v>
      </c>
      <c r="G17" s="1" t="s">
        <v>83</v>
      </c>
      <c r="H17" s="9" t="s">
        <v>147</v>
      </c>
      <c r="I17" s="149"/>
      <c r="J17" s="9"/>
      <c r="K17" s="441" t="s">
        <v>210</v>
      </c>
      <c r="L17" s="9"/>
      <c r="M17" s="9" t="s">
        <v>210</v>
      </c>
    </row>
    <row r="18" spans="1:13" ht="26.1" customHeight="1">
      <c r="A18" s="11" t="s">
        <v>1</v>
      </c>
      <c r="B18" s="11" t="s">
        <v>2299</v>
      </c>
      <c r="C18" s="11" t="s">
        <v>2300</v>
      </c>
      <c r="D18" s="11" t="s">
        <v>2301</v>
      </c>
      <c r="E18" s="11" t="s">
        <v>2302</v>
      </c>
      <c r="F18" s="11" t="s">
        <v>2303</v>
      </c>
      <c r="G18" s="11" t="s">
        <v>2304</v>
      </c>
      <c r="H18" s="11" t="s">
        <v>2305</v>
      </c>
      <c r="I18" s="11" t="s">
        <v>2306</v>
      </c>
      <c r="J18" s="140"/>
      <c r="K18" s="140"/>
      <c r="L18" s="151"/>
      <c r="M18" s="140"/>
    </row>
    <row r="19" spans="1:13" ht="14.25" customHeight="1">
      <c r="A19" s="85" t="s">
        <v>14</v>
      </c>
      <c r="B19" s="441" t="s">
        <v>2307</v>
      </c>
      <c r="C19" s="441" t="s">
        <v>2308</v>
      </c>
      <c r="D19" s="441" t="s">
        <v>2309</v>
      </c>
      <c r="E19" s="9" t="s">
        <v>2310</v>
      </c>
      <c r="F19" s="441" t="s">
        <v>2311</v>
      </c>
      <c r="G19" s="238" t="s">
        <v>2312</v>
      </c>
      <c r="H19" s="298" t="s">
        <v>2313</v>
      </c>
      <c r="I19" s="152" t="s">
        <v>2314</v>
      </c>
      <c r="J19" s="140"/>
      <c r="K19" s="460" t="s">
        <v>2315</v>
      </c>
      <c r="L19" s="9"/>
      <c r="M19" s="441"/>
    </row>
    <row r="20" spans="1:13">
      <c r="A20" s="85" t="s">
        <v>27</v>
      </c>
      <c r="B20" s="70" t="s">
        <v>2316</v>
      </c>
      <c r="C20" s="70" t="s">
        <v>2317</v>
      </c>
      <c r="D20" s="70" t="s">
        <v>2318</v>
      </c>
      <c r="E20" s="9" t="s">
        <v>2319</v>
      </c>
      <c r="F20" s="70" t="s">
        <v>2320</v>
      </c>
      <c r="G20" s="239" t="s">
        <v>2321</v>
      </c>
      <c r="H20" s="299" t="s">
        <v>2322</v>
      </c>
      <c r="I20" s="153" t="s">
        <v>2323</v>
      </c>
      <c r="J20" s="9"/>
      <c r="K20" s="70"/>
      <c r="L20" s="9"/>
      <c r="M20" s="70"/>
    </row>
    <row r="21" spans="1:13">
      <c r="A21" s="85" t="s">
        <v>40</v>
      </c>
      <c r="B21" s="70" t="s">
        <v>2324</v>
      </c>
      <c r="C21" s="70" t="s">
        <v>2325</v>
      </c>
      <c r="D21" s="70" t="s">
        <v>2326</v>
      </c>
      <c r="E21" s="9" t="s">
        <v>2288</v>
      </c>
      <c r="F21" s="70" t="s">
        <v>2287</v>
      </c>
      <c r="G21" s="238" t="s">
        <v>2290</v>
      </c>
      <c r="H21" s="298" t="s">
        <v>2287</v>
      </c>
      <c r="I21" s="152" t="s">
        <v>2326</v>
      </c>
      <c r="J21" s="9"/>
      <c r="K21" s="70"/>
      <c r="L21" s="9"/>
      <c r="M21" s="70"/>
    </row>
    <row r="22" spans="1:13">
      <c r="A22" s="85" t="s">
        <v>50</v>
      </c>
      <c r="B22" s="460">
        <v>2477100000</v>
      </c>
      <c r="C22" s="460">
        <v>2765200000</v>
      </c>
      <c r="D22" s="460">
        <v>1468700000</v>
      </c>
      <c r="E22" s="495">
        <v>4964500000</v>
      </c>
      <c r="F22" s="441">
        <v>6003600000</v>
      </c>
      <c r="G22" s="562">
        <v>1108900000</v>
      </c>
      <c r="H22" s="563">
        <v>734500000</v>
      </c>
      <c r="I22" s="564">
        <v>8056500000</v>
      </c>
      <c r="J22" s="9"/>
      <c r="K22" s="441"/>
      <c r="L22" s="445"/>
      <c r="M22" s="441"/>
    </row>
    <row r="23" spans="1:13">
      <c r="A23" s="85" t="s">
        <v>51</v>
      </c>
      <c r="B23" s="441">
        <v>1304432000</v>
      </c>
      <c r="C23" s="441">
        <v>2129591000</v>
      </c>
      <c r="D23" s="441">
        <v>633235000</v>
      </c>
      <c r="E23" s="445">
        <v>3483543000</v>
      </c>
      <c r="F23" s="441">
        <v>6011367000</v>
      </c>
      <c r="G23" s="562">
        <v>401461000</v>
      </c>
      <c r="H23" s="563">
        <v>354401000</v>
      </c>
      <c r="I23" s="564">
        <v>8795752000</v>
      </c>
      <c r="J23" s="445"/>
      <c r="K23" s="441"/>
      <c r="L23" s="445"/>
      <c r="M23" s="441"/>
    </row>
    <row r="24" spans="1:13">
      <c r="A24" s="85" t="s">
        <v>52</v>
      </c>
      <c r="B24" s="441">
        <v>2498057000</v>
      </c>
      <c r="C24" s="441">
        <v>3549177000</v>
      </c>
      <c r="D24" s="441">
        <v>988230000</v>
      </c>
      <c r="E24" s="487">
        <v>6549363000</v>
      </c>
      <c r="F24" s="441">
        <v>10616506000</v>
      </c>
      <c r="G24" s="565">
        <v>401461000</v>
      </c>
      <c r="H24" s="566">
        <v>373893000</v>
      </c>
      <c r="I24" s="564">
        <v>14353858000</v>
      </c>
      <c r="J24" s="445"/>
      <c r="K24" s="441"/>
      <c r="L24" s="487"/>
      <c r="M24" s="441"/>
    </row>
    <row r="25" spans="1:13">
      <c r="A25" s="522" t="s">
        <v>53</v>
      </c>
      <c r="B25" s="10">
        <v>0.58330000000000004</v>
      </c>
      <c r="C25" s="10">
        <v>4.65E-2</v>
      </c>
      <c r="D25" s="10">
        <v>0.1113</v>
      </c>
      <c r="E25" s="10">
        <v>0.12820000000000001</v>
      </c>
      <c r="F25" s="64">
        <v>0.79310000000000003</v>
      </c>
      <c r="G25" s="240">
        <v>0.49509999999999998</v>
      </c>
      <c r="H25" s="300">
        <v>0.94499999999999995</v>
      </c>
      <c r="I25" s="154">
        <v>1.2767999999999999</v>
      </c>
      <c r="J25" s="487"/>
      <c r="K25" s="10"/>
      <c r="L25" s="10"/>
      <c r="M25" s="10"/>
    </row>
    <row r="26" spans="1:13">
      <c r="A26" s="522" t="s">
        <v>54</v>
      </c>
      <c r="B26" s="10">
        <v>38.383899999999997</v>
      </c>
      <c r="C26" s="10">
        <v>20.847899999999999</v>
      </c>
      <c r="D26" s="10">
        <v>13.8148</v>
      </c>
      <c r="E26" s="10">
        <v>11.8294</v>
      </c>
      <c r="F26" s="10">
        <v>54.322800000000001</v>
      </c>
      <c r="G26" s="240">
        <v>2.6175999999999999</v>
      </c>
      <c r="H26" s="300">
        <v>1.1335999999999999</v>
      </c>
      <c r="I26" s="154">
        <v>1.4046000000000001</v>
      </c>
      <c r="J26" s="10"/>
      <c r="K26" s="10"/>
      <c r="L26" s="10"/>
      <c r="M26" s="10"/>
    </row>
    <row r="27" spans="1:13" ht="24" customHeight="1">
      <c r="A27" s="523" t="s">
        <v>55</v>
      </c>
      <c r="B27" s="10" t="s">
        <v>2327</v>
      </c>
      <c r="C27" s="10" t="s">
        <v>2328</v>
      </c>
      <c r="D27" s="10" t="s">
        <v>2329</v>
      </c>
      <c r="E27" s="10" t="s">
        <v>2330</v>
      </c>
      <c r="F27" s="10" t="s">
        <v>2331</v>
      </c>
      <c r="G27" s="241" t="s">
        <v>2332</v>
      </c>
      <c r="H27" s="301" t="s">
        <v>1995</v>
      </c>
      <c r="I27" s="567" t="s">
        <v>2333</v>
      </c>
      <c r="J27" s="10"/>
      <c r="K27" s="10"/>
      <c r="L27" s="10"/>
      <c r="M27" s="10"/>
    </row>
    <row r="28" spans="1:13" ht="22.5" customHeight="1">
      <c r="A28" s="85" t="s">
        <v>66</v>
      </c>
      <c r="B28" s="15"/>
      <c r="C28" s="15"/>
      <c r="D28" s="15"/>
      <c r="E28" s="484"/>
      <c r="F28" s="15"/>
      <c r="G28" s="185" t="s">
        <v>2334</v>
      </c>
      <c r="H28" s="185" t="s">
        <v>552</v>
      </c>
      <c r="I28" s="185" t="s">
        <v>2335</v>
      </c>
      <c r="J28" s="10"/>
      <c r="K28" s="15"/>
      <c r="L28" s="484"/>
      <c r="M28" s="15"/>
    </row>
    <row r="29" spans="1:13">
      <c r="A29" s="85" t="s">
        <v>75</v>
      </c>
      <c r="B29" s="15"/>
      <c r="C29" s="127" t="s">
        <v>2336</v>
      </c>
      <c r="D29" s="15"/>
      <c r="E29" s="484"/>
      <c r="F29" s="15"/>
      <c r="G29" s="242" t="s">
        <v>2337</v>
      </c>
      <c r="H29" s="302"/>
      <c r="I29" s="149"/>
      <c r="J29" s="107"/>
      <c r="K29" s="15"/>
      <c r="L29" s="484"/>
      <c r="M29" s="15"/>
    </row>
    <row r="30" spans="1:13">
      <c r="A30" s="85" t="s">
        <v>76</v>
      </c>
      <c r="B30" s="15"/>
      <c r="C30" s="15"/>
      <c r="D30" s="15"/>
      <c r="E30" s="484"/>
      <c r="F30" s="15"/>
      <c r="G30" s="242"/>
      <c r="H30" s="302"/>
      <c r="I30" s="149"/>
      <c r="J30" s="150"/>
      <c r="K30" s="15"/>
      <c r="L30" s="484"/>
      <c r="M30" s="15"/>
    </row>
    <row r="31" spans="1:13">
      <c r="A31" s="88" t="s">
        <v>77</v>
      </c>
      <c r="B31" s="15"/>
      <c r="C31" s="15"/>
      <c r="D31" s="15"/>
      <c r="E31" s="484"/>
      <c r="F31" s="15"/>
      <c r="G31" s="242"/>
      <c r="H31" s="302"/>
      <c r="I31" s="149"/>
      <c r="J31" s="150"/>
      <c r="K31" s="15"/>
      <c r="L31" s="484"/>
      <c r="M31" s="15"/>
    </row>
    <row r="32" spans="1:13">
      <c r="A32" s="88" t="s">
        <v>78</v>
      </c>
      <c r="B32" s="15"/>
      <c r="C32" s="15"/>
      <c r="D32" s="15"/>
      <c r="E32" s="484"/>
      <c r="F32" s="15"/>
      <c r="G32" s="242"/>
      <c r="H32" s="303" t="s">
        <v>328</v>
      </c>
      <c r="I32" s="149"/>
      <c r="J32" s="150"/>
      <c r="K32" s="15"/>
      <c r="L32" s="484"/>
      <c r="M32" s="15"/>
    </row>
    <row r="33" spans="1:13" ht="22.5" customHeight="1">
      <c r="A33" s="85" t="s">
        <v>753</v>
      </c>
      <c r="B33" s="9" t="s">
        <v>210</v>
      </c>
      <c r="C33" s="9" t="s">
        <v>623</v>
      </c>
      <c r="D33" s="9" t="s">
        <v>623</v>
      </c>
      <c r="E33" s="9" t="s">
        <v>147</v>
      </c>
      <c r="F33" s="9"/>
      <c r="G33" s="237" t="s">
        <v>2338</v>
      </c>
      <c r="H33" s="298"/>
      <c r="I33" s="149"/>
      <c r="J33" s="150"/>
      <c r="K33" s="441"/>
      <c r="L33" s="9"/>
      <c r="M33" s="9"/>
    </row>
    <row r="34" spans="1:13">
      <c r="J34" s="9"/>
    </row>
  </sheetData>
  <mergeCells count="1">
    <mergeCell ref="A1:M1"/>
  </mergeCells>
  <phoneticPr fontId="4" type="noConversion"/>
  <printOptions horizontalCentered="1"/>
  <pageMargins left="3.937007874015748E-2" right="3.937007874015748E-2" top="0.19685039370078741" bottom="0.1968503937007874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34</vt:i4>
      </vt:variant>
    </vt:vector>
  </HeadingPairs>
  <TitlesOfParts>
    <vt:vector size="51" baseType="lpstr">
      <vt:lpstr>서울</vt:lpstr>
      <vt:lpstr>경기</vt:lpstr>
      <vt:lpstr>인천</vt:lpstr>
      <vt:lpstr>강원</vt:lpstr>
      <vt:lpstr>충남</vt:lpstr>
      <vt:lpstr>충북</vt:lpstr>
      <vt:lpstr>대전</vt:lpstr>
      <vt:lpstr>부산</vt:lpstr>
      <vt:lpstr>경남</vt:lpstr>
      <vt:lpstr>경북</vt:lpstr>
      <vt:lpstr>전남</vt:lpstr>
      <vt:lpstr>전북</vt:lpstr>
      <vt:lpstr>광주</vt:lpstr>
      <vt:lpstr>울산</vt:lpstr>
      <vt:lpstr>대구</vt:lpstr>
      <vt:lpstr>세종</vt:lpstr>
      <vt:lpstr>제주</vt:lpstr>
      <vt:lpstr>강원!Print_Area</vt:lpstr>
      <vt:lpstr>경기!Print_Area</vt:lpstr>
      <vt:lpstr>경남!Print_Area</vt:lpstr>
      <vt:lpstr>경북!Print_Area</vt:lpstr>
      <vt:lpstr>광주!Print_Area</vt:lpstr>
      <vt:lpstr>대구!Print_Area</vt:lpstr>
      <vt:lpstr>대전!Print_Area</vt:lpstr>
      <vt:lpstr>부산!Print_Area</vt:lpstr>
      <vt:lpstr>서울!Print_Area</vt:lpstr>
      <vt:lpstr>세종!Print_Area</vt:lpstr>
      <vt:lpstr>울산!Print_Area</vt:lpstr>
      <vt:lpstr>인천!Print_Area</vt:lpstr>
      <vt:lpstr>전남!Print_Area</vt:lpstr>
      <vt:lpstr>전북!Print_Area</vt:lpstr>
      <vt:lpstr>제주!Print_Area</vt:lpstr>
      <vt:lpstr>충남!Print_Area</vt:lpstr>
      <vt:lpstr>충북!Print_Area</vt:lpstr>
      <vt:lpstr>강원!Print_Titles</vt:lpstr>
      <vt:lpstr>경기!Print_Titles</vt:lpstr>
      <vt:lpstr>경남!Print_Titles</vt:lpstr>
      <vt:lpstr>경북!Print_Titles</vt:lpstr>
      <vt:lpstr>광주!Print_Titles</vt:lpstr>
      <vt:lpstr>대구!Print_Titles</vt:lpstr>
      <vt:lpstr>대전!Print_Titles</vt:lpstr>
      <vt:lpstr>부산!Print_Titles</vt:lpstr>
      <vt:lpstr>서울!Print_Titles</vt:lpstr>
      <vt:lpstr>세종!Print_Titles</vt:lpstr>
      <vt:lpstr>울산!Print_Titles</vt:lpstr>
      <vt:lpstr>인천!Print_Titles</vt:lpstr>
      <vt:lpstr>전남!Print_Titles</vt:lpstr>
      <vt:lpstr>전북!Print_Titles</vt:lpstr>
      <vt:lpstr>제주!Print_Titles</vt:lpstr>
      <vt:lpstr>충남!Print_Titles</vt:lpstr>
      <vt:lpstr>충북!Print_Titles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CGSComputer</dc:creator>
  <cp:lastModifiedBy>user</cp:lastModifiedBy>
  <cp:lastPrinted>2016-08-29T01:00:44Z</cp:lastPrinted>
  <dcterms:created xsi:type="dcterms:W3CDTF">2012-03-31T01:49:16Z</dcterms:created>
  <dcterms:modified xsi:type="dcterms:W3CDTF">2025-08-22T00:15:45Z</dcterms:modified>
</cp:coreProperties>
</file>