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worksheets/sheet1.xml" ContentType="application/vnd.openxmlformats-officedocument.spreadsheetml.worksheet+xml"/>
  <Override PartName="/xl/chartsheets/sheet1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Documents\GitHub\Sustainable-AI-Challenge\"/>
    </mc:Choice>
  </mc:AlternateContent>
  <xr:revisionPtr revIDLastSave="0" documentId="13_ncr:1_{D065C3BF-F1B6-406D-AD28-A63A0E01AA61}" xr6:coauthVersionLast="45" xr6:coauthVersionMax="45" xr10:uidLastSave="{00000000-0000-0000-0000-000000000000}"/>
  <bookViews>
    <workbookView xWindow="-28920" yWindow="-120" windowWidth="29040" windowHeight="15840" firstSheet="11" activeTab="12" xr2:uid="{FD7A93E2-E822-41B0-B6DB-AD614F66BB51}"/>
  </bookViews>
  <sheets>
    <sheet name="Background" sheetId="16" r:id="rId1"/>
    <sheet name="Demand Trend April 4-9" sheetId="4" r:id="rId2"/>
    <sheet name="Demand Trend Shape Comparison" sheetId="7" r:id="rId3"/>
    <sheet name="april4th" sheetId="9" r:id="rId4"/>
    <sheet name="april5th" sheetId="10" r:id="rId5"/>
    <sheet name="april6th" sheetId="11" r:id="rId6"/>
    <sheet name="april7th" sheetId="12" r:id="rId7"/>
    <sheet name="april8th" sheetId="13" r:id="rId8"/>
    <sheet name="april9th" sheetId="14" r:id="rId9"/>
    <sheet name="april10th" sheetId="15" r:id="rId10"/>
    <sheet name="PreCOVID average" sheetId="6" r:id="rId11"/>
    <sheet name="OntarioForecast Comparison" sheetId="26" r:id="rId12"/>
    <sheet name="2020Data" sheetId="1" r:id="rId13"/>
    <sheet name="2019Data" sheetId="2" r:id="rId14"/>
    <sheet name="2018Data" sheetId="3" r:id="rId15"/>
    <sheet name="2017Data" sheetId="5" r:id="rId16"/>
    <sheet name="2016Data" sheetId="8" r:id="rId17"/>
    <sheet name="2019EnergyDemand" sheetId="17" r:id="rId18"/>
    <sheet name="Toronto_Forecasting" sheetId="19" r:id="rId19"/>
    <sheet name="TorontoModel" sheetId="27" r:id="rId20"/>
    <sheet name="OttawaModel" sheetId="28" r:id="rId21"/>
    <sheet name="BruceModel" sheetId="29" r:id="rId22"/>
    <sheet name="ModelValues" sheetId="25" r:id="rId23"/>
    <sheet name="Model Performance" sheetId="24" r:id="rId24"/>
  </sheets>
  <definedNames>
    <definedName name="_xlnm._FilterDatabase" localSheetId="17" hidden="1">'2019EnergyDemand'!$AB$8:$AB$176</definedName>
    <definedName name="_xlnm._FilterDatabase" localSheetId="22" hidden="1">ModelValues!$A$3:$E$171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5" i="25" l="1"/>
  <c r="AJ6" i="25"/>
  <c r="AJ7" i="25"/>
  <c r="AJ8" i="25"/>
  <c r="AJ9" i="25"/>
  <c r="AJ10" i="25"/>
  <c r="AJ11" i="25"/>
  <c r="AJ12" i="25"/>
  <c r="AJ13" i="25"/>
  <c r="AJ14" i="25"/>
  <c r="AJ15" i="25"/>
  <c r="AJ16" i="25"/>
  <c r="AJ17" i="25"/>
  <c r="AJ18" i="25"/>
  <c r="AJ19" i="25"/>
  <c r="AJ20" i="25"/>
  <c r="AJ21" i="25"/>
  <c r="AJ22" i="25"/>
  <c r="AJ23" i="25"/>
  <c r="AJ24" i="25"/>
  <c r="AJ25" i="25"/>
  <c r="AJ26" i="25"/>
  <c r="AJ27" i="25"/>
  <c r="AJ28" i="25"/>
  <c r="AJ29" i="25"/>
  <c r="AJ30" i="25"/>
  <c r="AJ31" i="25"/>
  <c r="AJ32" i="25"/>
  <c r="AJ33" i="25"/>
  <c r="AJ34" i="25"/>
  <c r="AJ35" i="25"/>
  <c r="AJ36" i="25"/>
  <c r="AJ37" i="25"/>
  <c r="AJ38" i="25"/>
  <c r="AJ39" i="25"/>
  <c r="AJ40" i="25"/>
  <c r="AJ41" i="25"/>
  <c r="AJ42" i="25"/>
  <c r="AJ43" i="25"/>
  <c r="AJ44" i="25"/>
  <c r="AJ45" i="25"/>
  <c r="AJ46" i="25"/>
  <c r="AJ47" i="25"/>
  <c r="AJ48" i="25"/>
  <c r="AJ49" i="25"/>
  <c r="AJ50" i="25"/>
  <c r="AJ51" i="25"/>
  <c r="AJ52" i="25"/>
  <c r="AJ53" i="25"/>
  <c r="AJ54" i="25"/>
  <c r="AJ55" i="25"/>
  <c r="AJ56" i="25"/>
  <c r="AJ57" i="25"/>
  <c r="AJ58" i="25"/>
  <c r="AJ59" i="25"/>
  <c r="AJ60" i="25"/>
  <c r="AJ61" i="25"/>
  <c r="AJ62" i="25"/>
  <c r="AJ63" i="25"/>
  <c r="AJ64" i="25"/>
  <c r="AJ65" i="25"/>
  <c r="AJ66" i="25"/>
  <c r="AJ67" i="25"/>
  <c r="AJ68" i="25"/>
  <c r="AJ69" i="25"/>
  <c r="AJ70" i="25"/>
  <c r="AJ71" i="25"/>
  <c r="AJ72" i="25"/>
  <c r="AJ73" i="25"/>
  <c r="AJ74" i="25"/>
  <c r="AJ75" i="25"/>
  <c r="AJ76" i="25"/>
  <c r="AJ77" i="25"/>
  <c r="AJ78" i="25"/>
  <c r="AJ79" i="25"/>
  <c r="AJ80" i="25"/>
  <c r="AJ81" i="25"/>
  <c r="AJ82" i="25"/>
  <c r="AJ83" i="25"/>
  <c r="AJ84" i="25"/>
  <c r="AJ85" i="25"/>
  <c r="AJ86" i="25"/>
  <c r="AJ87" i="25"/>
  <c r="AJ88" i="25"/>
  <c r="AJ89" i="25"/>
  <c r="AJ90" i="25"/>
  <c r="AJ91" i="25"/>
  <c r="AJ92" i="25"/>
  <c r="AJ93" i="25"/>
  <c r="AJ94" i="25"/>
  <c r="AJ95" i="25"/>
  <c r="AJ96" i="25"/>
  <c r="AJ97" i="25"/>
  <c r="AJ98" i="25"/>
  <c r="AJ99" i="25"/>
  <c r="AJ100" i="25"/>
  <c r="AJ101" i="25"/>
  <c r="AJ102" i="25"/>
  <c r="AJ103" i="25"/>
  <c r="AJ104" i="25"/>
  <c r="AJ105" i="25"/>
  <c r="AJ106" i="25"/>
  <c r="AJ107" i="25"/>
  <c r="AJ108" i="25"/>
  <c r="AJ109" i="25"/>
  <c r="AJ110" i="25"/>
  <c r="AJ111" i="25"/>
  <c r="AJ112" i="25"/>
  <c r="AJ113" i="25"/>
  <c r="AJ114" i="25"/>
  <c r="AJ115" i="25"/>
  <c r="AJ116" i="25"/>
  <c r="AJ117" i="25"/>
  <c r="AJ118" i="25"/>
  <c r="AJ119" i="25"/>
  <c r="AJ120" i="25"/>
  <c r="AJ121" i="25"/>
  <c r="AJ122" i="25"/>
  <c r="AJ123" i="25"/>
  <c r="AJ124" i="25"/>
  <c r="AJ125" i="25"/>
  <c r="AJ126" i="25"/>
  <c r="AJ127" i="25"/>
  <c r="AJ128" i="25"/>
  <c r="AJ129" i="25"/>
  <c r="AJ130" i="25"/>
  <c r="AJ131" i="25"/>
  <c r="AJ132" i="25"/>
  <c r="AJ133" i="25"/>
  <c r="AJ134" i="25"/>
  <c r="AJ135" i="25"/>
  <c r="AJ136" i="25"/>
  <c r="AJ137" i="25"/>
  <c r="AJ138" i="25"/>
  <c r="AJ139" i="25"/>
  <c r="AJ140" i="25"/>
  <c r="AJ141" i="25"/>
  <c r="AJ142" i="25"/>
  <c r="AJ143" i="25"/>
  <c r="AJ144" i="25"/>
  <c r="AJ145" i="25"/>
  <c r="AJ146" i="25"/>
  <c r="AJ147" i="25"/>
  <c r="AJ148" i="25"/>
  <c r="AJ149" i="25"/>
  <c r="AJ150" i="25"/>
  <c r="AJ151" i="25"/>
  <c r="AJ152" i="25"/>
  <c r="AJ153" i="25"/>
  <c r="AJ154" i="25"/>
  <c r="AJ155" i="25"/>
  <c r="AJ156" i="25"/>
  <c r="AJ157" i="25"/>
  <c r="AJ158" i="25"/>
  <c r="AJ159" i="25"/>
  <c r="AJ160" i="25"/>
  <c r="AJ161" i="25"/>
  <c r="AJ162" i="25"/>
  <c r="AJ163" i="25"/>
  <c r="AJ164" i="25"/>
  <c r="AJ165" i="25"/>
  <c r="AJ166" i="25"/>
  <c r="AJ167" i="25"/>
  <c r="AJ168" i="25"/>
  <c r="AJ169" i="25"/>
  <c r="AJ170" i="25"/>
  <c r="AJ171" i="25"/>
  <c r="AJ4" i="25"/>
  <c r="AK5" i="25"/>
  <c r="AK6" i="25"/>
  <c r="AK7" i="25"/>
  <c r="AK8" i="25"/>
  <c r="AK9" i="25"/>
  <c r="AK10" i="25"/>
  <c r="AK11" i="25"/>
  <c r="AK12" i="25"/>
  <c r="AK13" i="25"/>
  <c r="AK14" i="25"/>
  <c r="AK15" i="25"/>
  <c r="AK16" i="25"/>
  <c r="AK17" i="25"/>
  <c r="AK18" i="25"/>
  <c r="AK19" i="25"/>
  <c r="AK20" i="25"/>
  <c r="AK21" i="25"/>
  <c r="AK22" i="25"/>
  <c r="AK23" i="25"/>
  <c r="AK24" i="25"/>
  <c r="AK25" i="25"/>
  <c r="AK26" i="25"/>
  <c r="AK27" i="25"/>
  <c r="AK28" i="25"/>
  <c r="AK29" i="25"/>
  <c r="AK30" i="25"/>
  <c r="AK31" i="25"/>
  <c r="AK32" i="25"/>
  <c r="AK33" i="25"/>
  <c r="AK34" i="25"/>
  <c r="AK35" i="25"/>
  <c r="AK36" i="25"/>
  <c r="AK37" i="25"/>
  <c r="AK38" i="25"/>
  <c r="AK39" i="25"/>
  <c r="AK40" i="25"/>
  <c r="AK41" i="25"/>
  <c r="AK42" i="25"/>
  <c r="AK43" i="25"/>
  <c r="AK44" i="25"/>
  <c r="AK45" i="25"/>
  <c r="AK46" i="25"/>
  <c r="AK47" i="25"/>
  <c r="AK48" i="25"/>
  <c r="AK49" i="25"/>
  <c r="AK50" i="25"/>
  <c r="AK51" i="25"/>
  <c r="AK52" i="25"/>
  <c r="AK53" i="25"/>
  <c r="AK54" i="25"/>
  <c r="AK55" i="25"/>
  <c r="AK56" i="25"/>
  <c r="AK57" i="25"/>
  <c r="AK58" i="25"/>
  <c r="AK59" i="25"/>
  <c r="AK60" i="25"/>
  <c r="AK61" i="25"/>
  <c r="AK62" i="25"/>
  <c r="AK63" i="25"/>
  <c r="AK64" i="25"/>
  <c r="AK65" i="25"/>
  <c r="AK66" i="25"/>
  <c r="AK67" i="25"/>
  <c r="AK68" i="25"/>
  <c r="AK69" i="25"/>
  <c r="AK70" i="25"/>
  <c r="AK71" i="25"/>
  <c r="AK72" i="25"/>
  <c r="AK73" i="25"/>
  <c r="AK74" i="25"/>
  <c r="AK75" i="25"/>
  <c r="AK76" i="25"/>
  <c r="AK77" i="25"/>
  <c r="AK78" i="25"/>
  <c r="AK79" i="25"/>
  <c r="AK80" i="25"/>
  <c r="AK81" i="25"/>
  <c r="AK82" i="25"/>
  <c r="AK83" i="25"/>
  <c r="AK84" i="25"/>
  <c r="AK85" i="25"/>
  <c r="AK86" i="25"/>
  <c r="AK87" i="25"/>
  <c r="AK88" i="25"/>
  <c r="AK89" i="25"/>
  <c r="AK90" i="25"/>
  <c r="AK91" i="25"/>
  <c r="AK92" i="25"/>
  <c r="AK93" i="25"/>
  <c r="AK94" i="25"/>
  <c r="AK95" i="25"/>
  <c r="AK96" i="25"/>
  <c r="AK97" i="25"/>
  <c r="AK98" i="25"/>
  <c r="AK99" i="25"/>
  <c r="AK100" i="25"/>
  <c r="AK101" i="25"/>
  <c r="AK102" i="25"/>
  <c r="AK103" i="25"/>
  <c r="AK104" i="25"/>
  <c r="AK105" i="25"/>
  <c r="AK106" i="25"/>
  <c r="AK107" i="25"/>
  <c r="AK108" i="25"/>
  <c r="AK109" i="25"/>
  <c r="AK110" i="25"/>
  <c r="AK111" i="25"/>
  <c r="AK112" i="25"/>
  <c r="AK113" i="25"/>
  <c r="AK114" i="25"/>
  <c r="AK115" i="25"/>
  <c r="AK116" i="25"/>
  <c r="AK117" i="25"/>
  <c r="AK118" i="25"/>
  <c r="AK119" i="25"/>
  <c r="AK120" i="25"/>
  <c r="AK121" i="25"/>
  <c r="AK122" i="25"/>
  <c r="AK123" i="25"/>
  <c r="AK124" i="25"/>
  <c r="AK125" i="25"/>
  <c r="AK126" i="25"/>
  <c r="AK127" i="25"/>
  <c r="AK128" i="25"/>
  <c r="AK129" i="25"/>
  <c r="AK130" i="25"/>
  <c r="AK131" i="25"/>
  <c r="AK132" i="25"/>
  <c r="AK133" i="25"/>
  <c r="AK134" i="25"/>
  <c r="AK135" i="25"/>
  <c r="AK136" i="25"/>
  <c r="AK137" i="25"/>
  <c r="AK138" i="25"/>
  <c r="AK139" i="25"/>
  <c r="AK140" i="25"/>
  <c r="AK141" i="25"/>
  <c r="AK142" i="25"/>
  <c r="AK143" i="25"/>
  <c r="AK144" i="25"/>
  <c r="AK145" i="25"/>
  <c r="AK146" i="25"/>
  <c r="AK147" i="25"/>
  <c r="AK148" i="25"/>
  <c r="AK149" i="25"/>
  <c r="AK150" i="25"/>
  <c r="AK151" i="25"/>
  <c r="AK152" i="25"/>
  <c r="AK153" i="25"/>
  <c r="AK154" i="25"/>
  <c r="AK155" i="25"/>
  <c r="AK156" i="25"/>
  <c r="AK157" i="25"/>
  <c r="AK158" i="25"/>
  <c r="AK159" i="25"/>
  <c r="AK160" i="25"/>
  <c r="AK161" i="25"/>
  <c r="AK162" i="25"/>
  <c r="AK163" i="25"/>
  <c r="AK164" i="25"/>
  <c r="AK165" i="25"/>
  <c r="AK166" i="25"/>
  <c r="AK167" i="25"/>
  <c r="AK168" i="25"/>
  <c r="AK169" i="25"/>
  <c r="AK170" i="25"/>
  <c r="AK171" i="25"/>
  <c r="AK4" i="25"/>
  <c r="AB4" i="25"/>
  <c r="AM4" i="25"/>
  <c r="AD4" i="25"/>
  <c r="AI5" i="25"/>
  <c r="AI6" i="25"/>
  <c r="AI7" i="25"/>
  <c r="AI8" i="25"/>
  <c r="AI9" i="25"/>
  <c r="AI10" i="25"/>
  <c r="AI11" i="25"/>
  <c r="AI12" i="25"/>
  <c r="AI13" i="25"/>
  <c r="AI14" i="25"/>
  <c r="AI15" i="25"/>
  <c r="AI16" i="25"/>
  <c r="AI17" i="25"/>
  <c r="AI18" i="25"/>
  <c r="AI19" i="25"/>
  <c r="AI20" i="25"/>
  <c r="AI21" i="25"/>
  <c r="AI22" i="25"/>
  <c r="AI23" i="25"/>
  <c r="AI24" i="25"/>
  <c r="AI25" i="25"/>
  <c r="AI26" i="25"/>
  <c r="AI27" i="25"/>
  <c r="AI28" i="25"/>
  <c r="AI29" i="25"/>
  <c r="AI30" i="25"/>
  <c r="AI31" i="25"/>
  <c r="AI32" i="25"/>
  <c r="AI33" i="25"/>
  <c r="AI34" i="25"/>
  <c r="AI35" i="25"/>
  <c r="AI36" i="25"/>
  <c r="AI37" i="25"/>
  <c r="AI38" i="25"/>
  <c r="AI39" i="25"/>
  <c r="AI40" i="25"/>
  <c r="AI41" i="25"/>
  <c r="AI42" i="25"/>
  <c r="AI43" i="25"/>
  <c r="AI44" i="25"/>
  <c r="AI45" i="25"/>
  <c r="AI46" i="25"/>
  <c r="AI47" i="25"/>
  <c r="AI48" i="25"/>
  <c r="AI49" i="25"/>
  <c r="AI50" i="25"/>
  <c r="AI51" i="25"/>
  <c r="AI52" i="25"/>
  <c r="AI53" i="25"/>
  <c r="AI54" i="25"/>
  <c r="AI55" i="25"/>
  <c r="AI56" i="25"/>
  <c r="AI57" i="25"/>
  <c r="AI58" i="25"/>
  <c r="AI59" i="25"/>
  <c r="AI60" i="25"/>
  <c r="AI61" i="25"/>
  <c r="AI62" i="25"/>
  <c r="AI63" i="25"/>
  <c r="AI64" i="25"/>
  <c r="AI65" i="25"/>
  <c r="AI66" i="25"/>
  <c r="AI67" i="25"/>
  <c r="AI68" i="25"/>
  <c r="AI69" i="25"/>
  <c r="AI70" i="25"/>
  <c r="AI71" i="25"/>
  <c r="AI72" i="25"/>
  <c r="AI73" i="25"/>
  <c r="AI74" i="25"/>
  <c r="AI75" i="25"/>
  <c r="AI76" i="25"/>
  <c r="AI77" i="25"/>
  <c r="AI78" i="25"/>
  <c r="AI79" i="25"/>
  <c r="AI80" i="25"/>
  <c r="AI81" i="25"/>
  <c r="AI82" i="25"/>
  <c r="AI83" i="25"/>
  <c r="AI84" i="25"/>
  <c r="AI85" i="25"/>
  <c r="AI86" i="25"/>
  <c r="AI87" i="25"/>
  <c r="AI88" i="25"/>
  <c r="AI89" i="25"/>
  <c r="AI90" i="25"/>
  <c r="AI91" i="25"/>
  <c r="AI92" i="25"/>
  <c r="AI93" i="25"/>
  <c r="AI94" i="25"/>
  <c r="AI95" i="25"/>
  <c r="AI96" i="25"/>
  <c r="AI97" i="25"/>
  <c r="AI98" i="25"/>
  <c r="AI99" i="25"/>
  <c r="AI100" i="25"/>
  <c r="AI101" i="25"/>
  <c r="AI102" i="25"/>
  <c r="AI103" i="25"/>
  <c r="AI104" i="25"/>
  <c r="AI105" i="25"/>
  <c r="AI106" i="25"/>
  <c r="AI107" i="25"/>
  <c r="AI108" i="25"/>
  <c r="AI109" i="25"/>
  <c r="AI110" i="25"/>
  <c r="AI111" i="25"/>
  <c r="AI112" i="25"/>
  <c r="AI113" i="25"/>
  <c r="AI114" i="25"/>
  <c r="AI115" i="25"/>
  <c r="AI116" i="25"/>
  <c r="AI117" i="25"/>
  <c r="AI118" i="25"/>
  <c r="AI119" i="25"/>
  <c r="AI120" i="25"/>
  <c r="AI121" i="25"/>
  <c r="AI122" i="25"/>
  <c r="AI123" i="25"/>
  <c r="AI124" i="25"/>
  <c r="AI125" i="25"/>
  <c r="AI126" i="25"/>
  <c r="AI127" i="25"/>
  <c r="AI128" i="25"/>
  <c r="AI129" i="25"/>
  <c r="AI130" i="25"/>
  <c r="AI131" i="25"/>
  <c r="AI132" i="25"/>
  <c r="AI133" i="25"/>
  <c r="AI134" i="25"/>
  <c r="AI135" i="25"/>
  <c r="AI136" i="25"/>
  <c r="AI137" i="25"/>
  <c r="AI138" i="25"/>
  <c r="AI139" i="25"/>
  <c r="AI140" i="25"/>
  <c r="AI141" i="25"/>
  <c r="AI142" i="25"/>
  <c r="AI143" i="25"/>
  <c r="AI144" i="25"/>
  <c r="AI145" i="25"/>
  <c r="AI146" i="25"/>
  <c r="AI147" i="25"/>
  <c r="AI148" i="25"/>
  <c r="AI149" i="25"/>
  <c r="AI150" i="25"/>
  <c r="AI151" i="25"/>
  <c r="AI152" i="25"/>
  <c r="AI153" i="25"/>
  <c r="AI154" i="25"/>
  <c r="AI155" i="25"/>
  <c r="AI156" i="25"/>
  <c r="AI157" i="25"/>
  <c r="AI158" i="25"/>
  <c r="AI159" i="25"/>
  <c r="AI160" i="25"/>
  <c r="AI161" i="25"/>
  <c r="AI162" i="25"/>
  <c r="AI163" i="25"/>
  <c r="AI164" i="25"/>
  <c r="AI165" i="25"/>
  <c r="AI166" i="25"/>
  <c r="AI167" i="25"/>
  <c r="AI168" i="25"/>
  <c r="AI169" i="25"/>
  <c r="AI170" i="25"/>
  <c r="AI171" i="25"/>
  <c r="AI4" i="25"/>
  <c r="AL5" i="25"/>
  <c r="AL6" i="25"/>
  <c r="AL7" i="25"/>
  <c r="AL8" i="25"/>
  <c r="AL9" i="25"/>
  <c r="AL10" i="25"/>
  <c r="AL11" i="25"/>
  <c r="AL12" i="25"/>
  <c r="AL13" i="25"/>
  <c r="AL14" i="25"/>
  <c r="AL15" i="25"/>
  <c r="AL16" i="25"/>
  <c r="AL17" i="25"/>
  <c r="AL18" i="25"/>
  <c r="AL19" i="25"/>
  <c r="AL20" i="25"/>
  <c r="AL21" i="25"/>
  <c r="AL22" i="25"/>
  <c r="AL23" i="25"/>
  <c r="AL24" i="25"/>
  <c r="AL25" i="25"/>
  <c r="AL26" i="25"/>
  <c r="AL27" i="25"/>
  <c r="AL28" i="25"/>
  <c r="AL29" i="25"/>
  <c r="AL30" i="25"/>
  <c r="AL31" i="25"/>
  <c r="AL32" i="25"/>
  <c r="AL33" i="25"/>
  <c r="AL34" i="25"/>
  <c r="AL35" i="25"/>
  <c r="AL36" i="25"/>
  <c r="AL37" i="25"/>
  <c r="AL38" i="25"/>
  <c r="AL39" i="25"/>
  <c r="AL40" i="25"/>
  <c r="AL41" i="25"/>
  <c r="AL42" i="25"/>
  <c r="AL43" i="25"/>
  <c r="AL44" i="25"/>
  <c r="AL45" i="25"/>
  <c r="AL46" i="25"/>
  <c r="AL47" i="25"/>
  <c r="AL48" i="25"/>
  <c r="AL49" i="25"/>
  <c r="AL50" i="25"/>
  <c r="AL51" i="25"/>
  <c r="AL52" i="25"/>
  <c r="AL53" i="25"/>
  <c r="AL54" i="25"/>
  <c r="AL55" i="25"/>
  <c r="AL56" i="25"/>
  <c r="AL57" i="25"/>
  <c r="AL58" i="25"/>
  <c r="AL59" i="25"/>
  <c r="AL60" i="25"/>
  <c r="AL61" i="25"/>
  <c r="AL62" i="25"/>
  <c r="AL63" i="25"/>
  <c r="AL64" i="25"/>
  <c r="AL65" i="25"/>
  <c r="AL66" i="25"/>
  <c r="AL67" i="25"/>
  <c r="AL68" i="25"/>
  <c r="AL69" i="25"/>
  <c r="AL70" i="25"/>
  <c r="AL71" i="25"/>
  <c r="AL72" i="25"/>
  <c r="AL73" i="25"/>
  <c r="AL74" i="25"/>
  <c r="AL75" i="25"/>
  <c r="AL76" i="25"/>
  <c r="AL77" i="25"/>
  <c r="AL78" i="25"/>
  <c r="AL79" i="25"/>
  <c r="AL80" i="25"/>
  <c r="AL81" i="25"/>
  <c r="AL82" i="25"/>
  <c r="AL83" i="25"/>
  <c r="AL84" i="25"/>
  <c r="AL85" i="25"/>
  <c r="AL86" i="25"/>
  <c r="AL87" i="25"/>
  <c r="AL88" i="25"/>
  <c r="AL89" i="25"/>
  <c r="AL90" i="25"/>
  <c r="AL91" i="25"/>
  <c r="AL92" i="25"/>
  <c r="AL93" i="25"/>
  <c r="AL94" i="25"/>
  <c r="AL95" i="25"/>
  <c r="AL96" i="25"/>
  <c r="AL97" i="25"/>
  <c r="AL98" i="25"/>
  <c r="AL99" i="25"/>
  <c r="AL100" i="25"/>
  <c r="AL101" i="25"/>
  <c r="AL102" i="25"/>
  <c r="AL103" i="25"/>
  <c r="AL104" i="25"/>
  <c r="AL105" i="25"/>
  <c r="AL106" i="25"/>
  <c r="AL107" i="25"/>
  <c r="AL108" i="25"/>
  <c r="AL109" i="25"/>
  <c r="AL110" i="25"/>
  <c r="AL111" i="25"/>
  <c r="AL112" i="25"/>
  <c r="AL113" i="25"/>
  <c r="AL114" i="25"/>
  <c r="AL115" i="25"/>
  <c r="AL116" i="25"/>
  <c r="AL117" i="25"/>
  <c r="AL118" i="25"/>
  <c r="AL119" i="25"/>
  <c r="AL120" i="25"/>
  <c r="AL121" i="25"/>
  <c r="AL122" i="25"/>
  <c r="AL123" i="25"/>
  <c r="AL124" i="25"/>
  <c r="AL125" i="25"/>
  <c r="AL126" i="25"/>
  <c r="AL127" i="25"/>
  <c r="AL128" i="25"/>
  <c r="AL129" i="25"/>
  <c r="AL130" i="25"/>
  <c r="AL131" i="25"/>
  <c r="AL132" i="25"/>
  <c r="AL133" i="25"/>
  <c r="AL134" i="25"/>
  <c r="AL135" i="25"/>
  <c r="AL136" i="25"/>
  <c r="AL137" i="25"/>
  <c r="AL138" i="25"/>
  <c r="AL139" i="25"/>
  <c r="AL140" i="25"/>
  <c r="AL141" i="25"/>
  <c r="AL142" i="25"/>
  <c r="AL143" i="25"/>
  <c r="AL144" i="25"/>
  <c r="AL145" i="25"/>
  <c r="AL146" i="25"/>
  <c r="AL147" i="25"/>
  <c r="AL148" i="25"/>
  <c r="AL149" i="25"/>
  <c r="AL150" i="25"/>
  <c r="AL151" i="25"/>
  <c r="AL152" i="25"/>
  <c r="AL153" i="25"/>
  <c r="AL154" i="25"/>
  <c r="AL155" i="25"/>
  <c r="AL156" i="25"/>
  <c r="AL157" i="25"/>
  <c r="AL158" i="25"/>
  <c r="AL159" i="25"/>
  <c r="AL160" i="25"/>
  <c r="AL161" i="25"/>
  <c r="AL162" i="25"/>
  <c r="AL163" i="25"/>
  <c r="AL164" i="25"/>
  <c r="AL165" i="25"/>
  <c r="AL166" i="25"/>
  <c r="AL167" i="25"/>
  <c r="AL168" i="25"/>
  <c r="AL169" i="25"/>
  <c r="AL170" i="25"/>
  <c r="AL171" i="25"/>
  <c r="AL4" i="25"/>
  <c r="AC4" i="25"/>
  <c r="V5" i="25"/>
  <c r="V6" i="25"/>
  <c r="V7" i="25"/>
  <c r="V8" i="25"/>
  <c r="V9" i="25"/>
  <c r="V10" i="25"/>
  <c r="V11" i="25"/>
  <c r="V12" i="25"/>
  <c r="V13" i="25"/>
  <c r="V14" i="25"/>
  <c r="V15" i="25"/>
  <c r="V16" i="25"/>
  <c r="V17" i="25"/>
  <c r="V18" i="25"/>
  <c r="V19" i="25"/>
  <c r="V20" i="25"/>
  <c r="V21" i="25"/>
  <c r="V22" i="25"/>
  <c r="V23" i="25"/>
  <c r="V24" i="25"/>
  <c r="V25" i="25"/>
  <c r="V26" i="25"/>
  <c r="V27" i="25"/>
  <c r="V28" i="25"/>
  <c r="V29" i="25"/>
  <c r="V30" i="25"/>
  <c r="V31" i="25"/>
  <c r="V32" i="25"/>
  <c r="V33" i="25"/>
  <c r="V34" i="25"/>
  <c r="V35" i="25"/>
  <c r="V36" i="25"/>
  <c r="V37" i="25"/>
  <c r="V38" i="25"/>
  <c r="V39" i="25"/>
  <c r="V40" i="25"/>
  <c r="V41" i="25"/>
  <c r="V42" i="25"/>
  <c r="V43" i="25"/>
  <c r="V44" i="25"/>
  <c r="V45" i="25"/>
  <c r="V46" i="25"/>
  <c r="V47" i="25"/>
  <c r="V48" i="25"/>
  <c r="V49" i="25"/>
  <c r="V50" i="25"/>
  <c r="V51" i="25"/>
  <c r="V52" i="25"/>
  <c r="V53" i="25"/>
  <c r="V54" i="25"/>
  <c r="V55" i="25"/>
  <c r="V56" i="25"/>
  <c r="V57" i="25"/>
  <c r="V58" i="25"/>
  <c r="V59" i="25"/>
  <c r="V60" i="25"/>
  <c r="V61" i="25"/>
  <c r="V62" i="25"/>
  <c r="V63" i="25"/>
  <c r="V64" i="25"/>
  <c r="V65" i="25"/>
  <c r="V66" i="25"/>
  <c r="V67" i="25"/>
  <c r="V68" i="25"/>
  <c r="V69" i="25"/>
  <c r="V70" i="25"/>
  <c r="V71" i="25"/>
  <c r="V72" i="25"/>
  <c r="V73" i="25"/>
  <c r="V74" i="25"/>
  <c r="V75" i="25"/>
  <c r="V76" i="25"/>
  <c r="V77" i="25"/>
  <c r="V78" i="25"/>
  <c r="V79" i="25"/>
  <c r="V80" i="25"/>
  <c r="V81" i="25"/>
  <c r="V82" i="25"/>
  <c r="V83" i="25"/>
  <c r="V84" i="25"/>
  <c r="V85" i="25"/>
  <c r="V86" i="25"/>
  <c r="V87" i="25"/>
  <c r="V88" i="25"/>
  <c r="V89" i="25"/>
  <c r="V90" i="25"/>
  <c r="V91" i="25"/>
  <c r="V92" i="25"/>
  <c r="V93" i="25"/>
  <c r="V94" i="25"/>
  <c r="V95" i="25"/>
  <c r="V96" i="25"/>
  <c r="V97" i="25"/>
  <c r="V98" i="25"/>
  <c r="V99" i="25"/>
  <c r="V100" i="25"/>
  <c r="V101" i="25"/>
  <c r="V102" i="25"/>
  <c r="V103" i="25"/>
  <c r="V104" i="25"/>
  <c r="V105" i="25"/>
  <c r="V106" i="25"/>
  <c r="V107" i="25"/>
  <c r="V108" i="25"/>
  <c r="V109" i="25"/>
  <c r="V110" i="25"/>
  <c r="V111" i="25"/>
  <c r="V112" i="25"/>
  <c r="V113" i="25"/>
  <c r="V114" i="25"/>
  <c r="V115" i="25"/>
  <c r="V116" i="25"/>
  <c r="V117" i="25"/>
  <c r="V118" i="25"/>
  <c r="V119" i="25"/>
  <c r="V120" i="25"/>
  <c r="V121" i="25"/>
  <c r="V122" i="25"/>
  <c r="V123" i="25"/>
  <c r="V124" i="25"/>
  <c r="V125" i="25"/>
  <c r="V126" i="25"/>
  <c r="V127" i="25"/>
  <c r="V128" i="25"/>
  <c r="V129" i="25"/>
  <c r="V130" i="25"/>
  <c r="V131" i="25"/>
  <c r="V132" i="25"/>
  <c r="V133" i="25"/>
  <c r="V134" i="25"/>
  <c r="V135" i="25"/>
  <c r="V136" i="25"/>
  <c r="V137" i="25"/>
  <c r="V138" i="25"/>
  <c r="V139" i="25"/>
  <c r="V140" i="25"/>
  <c r="V141" i="25"/>
  <c r="V142" i="25"/>
  <c r="V143" i="25"/>
  <c r="V144" i="25"/>
  <c r="V145" i="25"/>
  <c r="V146" i="25"/>
  <c r="V147" i="25"/>
  <c r="V148" i="25"/>
  <c r="V149" i="25"/>
  <c r="V150" i="25"/>
  <c r="V151" i="25"/>
  <c r="V152" i="25"/>
  <c r="V153" i="25"/>
  <c r="V154" i="25"/>
  <c r="V155" i="25"/>
  <c r="V156" i="25"/>
  <c r="V157" i="25"/>
  <c r="V158" i="25"/>
  <c r="V159" i="25"/>
  <c r="V160" i="25"/>
  <c r="V161" i="25"/>
  <c r="V162" i="25"/>
  <c r="V163" i="25"/>
  <c r="V164" i="25"/>
  <c r="V165" i="25"/>
  <c r="V166" i="25"/>
  <c r="V167" i="25"/>
  <c r="V168" i="25"/>
  <c r="V169" i="25"/>
  <c r="V170" i="25"/>
  <c r="V171" i="25"/>
  <c r="AB5" i="25"/>
  <c r="AB6" i="25"/>
  <c r="AB7" i="25"/>
  <c r="AB8" i="25"/>
  <c r="AB9" i="25"/>
  <c r="AB10" i="25"/>
  <c r="AB11" i="25"/>
  <c r="AB12" i="25"/>
  <c r="AB13" i="25"/>
  <c r="AB14" i="25"/>
  <c r="AB15" i="25"/>
  <c r="AB16" i="25"/>
  <c r="AB17" i="25"/>
  <c r="AB18" i="25"/>
  <c r="AB19" i="25"/>
  <c r="AB20" i="25"/>
  <c r="AB21" i="25"/>
  <c r="AB22" i="25"/>
  <c r="AB23" i="25"/>
  <c r="AB24" i="25"/>
  <c r="AB25" i="25"/>
  <c r="AB26" i="25"/>
  <c r="AB27" i="25"/>
  <c r="AB28" i="25"/>
  <c r="AB29" i="25"/>
  <c r="AB30" i="25"/>
  <c r="AB31" i="25"/>
  <c r="AB32" i="25"/>
  <c r="AB33" i="25"/>
  <c r="AB34" i="25"/>
  <c r="AB35" i="25"/>
  <c r="AB36" i="25"/>
  <c r="AB37" i="25"/>
  <c r="AB38" i="25"/>
  <c r="AB39" i="25"/>
  <c r="AB40" i="25"/>
  <c r="AB41" i="25"/>
  <c r="AB42" i="25"/>
  <c r="AB43" i="25"/>
  <c r="AB44" i="25"/>
  <c r="AB45" i="25"/>
  <c r="AB46" i="25"/>
  <c r="AB47" i="25"/>
  <c r="AB48" i="25"/>
  <c r="AB49" i="25"/>
  <c r="AB50" i="25"/>
  <c r="AB51" i="25"/>
  <c r="AB52" i="25"/>
  <c r="AB53" i="25"/>
  <c r="AB54" i="25"/>
  <c r="AB55" i="25"/>
  <c r="AB56" i="25"/>
  <c r="AB57" i="25"/>
  <c r="AB58" i="25"/>
  <c r="AB59" i="25"/>
  <c r="AB60" i="25"/>
  <c r="AB61" i="25"/>
  <c r="AB62" i="25"/>
  <c r="AB63" i="25"/>
  <c r="AB64" i="25"/>
  <c r="AB65" i="25"/>
  <c r="AB66" i="25"/>
  <c r="AB67" i="25"/>
  <c r="AB68" i="25"/>
  <c r="AB69" i="25"/>
  <c r="AB70" i="25"/>
  <c r="AB71" i="25"/>
  <c r="AB72" i="25"/>
  <c r="AB73" i="25"/>
  <c r="AB74" i="25"/>
  <c r="AB75" i="25"/>
  <c r="AB76" i="25"/>
  <c r="AB77" i="25"/>
  <c r="AB78" i="25"/>
  <c r="AB79" i="25"/>
  <c r="AB80" i="25"/>
  <c r="AB81" i="25"/>
  <c r="AB82" i="25"/>
  <c r="AB83" i="25"/>
  <c r="AB84" i="25"/>
  <c r="AB85" i="25"/>
  <c r="AB86" i="25"/>
  <c r="AB87" i="25"/>
  <c r="AB88" i="25"/>
  <c r="AB89" i="25"/>
  <c r="AB90" i="25"/>
  <c r="AB91" i="25"/>
  <c r="AB92" i="25"/>
  <c r="AB93" i="25"/>
  <c r="AB94" i="25"/>
  <c r="AB95" i="25"/>
  <c r="AB96" i="25"/>
  <c r="AB97" i="25"/>
  <c r="AB98" i="25"/>
  <c r="AB99" i="25"/>
  <c r="AB100" i="25"/>
  <c r="AB101" i="25"/>
  <c r="AB102" i="25"/>
  <c r="AB103" i="25"/>
  <c r="AB104" i="25"/>
  <c r="AB105" i="25"/>
  <c r="AB106" i="25"/>
  <c r="AB107" i="25"/>
  <c r="AB108" i="25"/>
  <c r="AB109" i="25"/>
  <c r="AB110" i="25"/>
  <c r="AB111" i="25"/>
  <c r="AB112" i="25"/>
  <c r="AB113" i="25"/>
  <c r="AB114" i="25"/>
  <c r="AB115" i="25"/>
  <c r="AB116" i="25"/>
  <c r="AB117" i="25"/>
  <c r="AB118" i="25"/>
  <c r="AB119" i="25"/>
  <c r="AB120" i="25"/>
  <c r="AB121" i="25"/>
  <c r="AB122" i="25"/>
  <c r="AB123" i="25"/>
  <c r="AB124" i="25"/>
  <c r="AB125" i="25"/>
  <c r="AB126" i="25"/>
  <c r="AB127" i="25"/>
  <c r="AB128" i="25"/>
  <c r="AB129" i="25"/>
  <c r="AB130" i="25"/>
  <c r="AB131" i="25"/>
  <c r="AB132" i="25"/>
  <c r="AB133" i="25"/>
  <c r="AB134" i="25"/>
  <c r="AB135" i="25"/>
  <c r="AB136" i="25"/>
  <c r="AB137" i="25"/>
  <c r="AB138" i="25"/>
  <c r="AB139" i="25"/>
  <c r="AB140" i="25"/>
  <c r="AB141" i="25"/>
  <c r="AB142" i="25"/>
  <c r="AB143" i="25"/>
  <c r="AB144" i="25"/>
  <c r="AB145" i="25"/>
  <c r="AB146" i="25"/>
  <c r="AB147" i="25"/>
  <c r="AB148" i="25"/>
  <c r="AB149" i="25"/>
  <c r="AB150" i="25"/>
  <c r="AB151" i="25"/>
  <c r="AB152" i="25"/>
  <c r="AB153" i="25"/>
  <c r="AB154" i="25"/>
  <c r="AB155" i="25"/>
  <c r="AB156" i="25"/>
  <c r="AB157" i="25"/>
  <c r="AB158" i="25"/>
  <c r="AB159" i="25"/>
  <c r="AB160" i="25"/>
  <c r="AB161" i="25"/>
  <c r="AB162" i="25"/>
  <c r="AB163" i="25"/>
  <c r="AB164" i="25"/>
  <c r="AB165" i="25"/>
  <c r="AB166" i="25"/>
  <c r="AB167" i="25"/>
  <c r="AB168" i="25"/>
  <c r="AB169" i="25"/>
  <c r="AB170" i="25"/>
  <c r="AB171" i="25"/>
  <c r="Z5" i="25"/>
  <c r="Z6" i="25"/>
  <c r="Z7" i="25"/>
  <c r="Z8" i="25"/>
  <c r="Z9" i="25"/>
  <c r="Z10" i="25"/>
  <c r="Z11" i="25"/>
  <c r="Z12" i="25"/>
  <c r="Z13" i="25"/>
  <c r="Z14" i="25"/>
  <c r="Z15" i="25"/>
  <c r="Z16" i="25"/>
  <c r="Z17" i="25"/>
  <c r="Z18" i="25"/>
  <c r="Z19" i="25"/>
  <c r="Z20" i="25"/>
  <c r="Z21" i="25"/>
  <c r="Z22" i="25"/>
  <c r="Z23" i="25"/>
  <c r="Z24" i="25"/>
  <c r="Z25" i="25"/>
  <c r="Z26" i="25"/>
  <c r="Z27" i="25"/>
  <c r="Z28" i="25"/>
  <c r="Z29" i="25"/>
  <c r="Z30" i="25"/>
  <c r="Z31" i="25"/>
  <c r="Z32" i="25"/>
  <c r="Z33" i="25"/>
  <c r="Z34" i="25"/>
  <c r="Z35" i="25"/>
  <c r="Z36" i="25"/>
  <c r="Z37" i="25"/>
  <c r="Z38" i="25"/>
  <c r="Z39" i="25"/>
  <c r="Z40" i="25"/>
  <c r="Z41" i="25"/>
  <c r="Z42" i="25"/>
  <c r="Z43" i="25"/>
  <c r="Z44" i="25"/>
  <c r="Z45" i="25"/>
  <c r="Z46" i="25"/>
  <c r="Z47" i="25"/>
  <c r="Z48" i="25"/>
  <c r="Z49" i="25"/>
  <c r="Z50" i="25"/>
  <c r="Z51" i="25"/>
  <c r="Z52" i="25"/>
  <c r="Z53" i="25"/>
  <c r="Z54" i="25"/>
  <c r="Z55" i="25"/>
  <c r="Z56" i="25"/>
  <c r="Z57" i="25"/>
  <c r="Z58" i="25"/>
  <c r="Z59" i="25"/>
  <c r="Z60" i="25"/>
  <c r="Z61" i="25"/>
  <c r="Z62" i="25"/>
  <c r="Z63" i="25"/>
  <c r="Z64" i="25"/>
  <c r="Z65" i="25"/>
  <c r="Z66" i="25"/>
  <c r="Z67" i="25"/>
  <c r="Z68" i="25"/>
  <c r="Z69" i="25"/>
  <c r="Z70" i="25"/>
  <c r="Z71" i="25"/>
  <c r="Z72" i="25"/>
  <c r="Z73" i="25"/>
  <c r="Z74" i="25"/>
  <c r="Z75" i="25"/>
  <c r="Z76" i="25"/>
  <c r="Z77" i="25"/>
  <c r="Z78" i="25"/>
  <c r="Z79" i="25"/>
  <c r="Z80" i="25"/>
  <c r="Z81" i="25"/>
  <c r="Z82" i="25"/>
  <c r="Z83" i="25"/>
  <c r="Z84" i="25"/>
  <c r="Z85" i="25"/>
  <c r="Z86" i="25"/>
  <c r="Z87" i="25"/>
  <c r="Z88" i="25"/>
  <c r="Z89" i="25"/>
  <c r="Z90" i="25"/>
  <c r="Z91" i="25"/>
  <c r="Z92" i="25"/>
  <c r="Z93" i="25"/>
  <c r="Z94" i="25"/>
  <c r="Z95" i="25"/>
  <c r="Z96" i="25"/>
  <c r="Z97" i="25"/>
  <c r="Z98" i="25"/>
  <c r="Z99" i="25"/>
  <c r="Z100" i="25"/>
  <c r="Z101" i="25"/>
  <c r="Z102" i="25"/>
  <c r="Z103" i="25"/>
  <c r="Z104" i="25"/>
  <c r="Z105" i="25"/>
  <c r="Z106" i="25"/>
  <c r="Z107" i="25"/>
  <c r="Z108" i="25"/>
  <c r="Z109" i="25"/>
  <c r="Z110" i="25"/>
  <c r="Z111" i="25"/>
  <c r="Z112" i="25"/>
  <c r="Z113" i="25"/>
  <c r="Z114" i="25"/>
  <c r="Z115" i="25"/>
  <c r="Z116" i="25"/>
  <c r="Z117" i="25"/>
  <c r="Z118" i="25"/>
  <c r="Z119" i="25"/>
  <c r="Z120" i="25"/>
  <c r="Z121" i="25"/>
  <c r="Z122" i="25"/>
  <c r="Z123" i="25"/>
  <c r="Z124" i="25"/>
  <c r="Z125" i="25"/>
  <c r="Z126" i="25"/>
  <c r="Z127" i="25"/>
  <c r="Z128" i="25"/>
  <c r="Z129" i="25"/>
  <c r="Z130" i="25"/>
  <c r="Z131" i="25"/>
  <c r="Z132" i="25"/>
  <c r="Z133" i="25"/>
  <c r="Z134" i="25"/>
  <c r="Z135" i="25"/>
  <c r="Z136" i="25"/>
  <c r="Z137" i="25"/>
  <c r="Z138" i="25"/>
  <c r="Z139" i="25"/>
  <c r="Z140" i="25"/>
  <c r="Z141" i="25"/>
  <c r="Z142" i="25"/>
  <c r="Z143" i="25"/>
  <c r="Z144" i="25"/>
  <c r="Z145" i="25"/>
  <c r="Z146" i="25"/>
  <c r="Z147" i="25"/>
  <c r="Z148" i="25"/>
  <c r="Z149" i="25"/>
  <c r="Z150" i="25"/>
  <c r="Z151" i="25"/>
  <c r="Z152" i="25"/>
  <c r="Z153" i="25"/>
  <c r="Z154" i="25"/>
  <c r="Z155" i="25"/>
  <c r="Z156" i="25"/>
  <c r="Z157" i="25"/>
  <c r="Z158" i="25"/>
  <c r="Z159" i="25"/>
  <c r="Z160" i="25"/>
  <c r="Z161" i="25"/>
  <c r="Z162" i="25"/>
  <c r="Z163" i="25"/>
  <c r="Z164" i="25"/>
  <c r="Z165" i="25"/>
  <c r="Z166" i="25"/>
  <c r="Z167" i="25"/>
  <c r="Z168" i="25"/>
  <c r="Z169" i="25"/>
  <c r="Z170" i="25"/>
  <c r="Z171" i="25"/>
  <c r="AA5" i="25"/>
  <c r="AA6" i="25"/>
  <c r="AA7" i="25"/>
  <c r="AA8" i="25"/>
  <c r="AA9" i="25"/>
  <c r="AA10" i="25"/>
  <c r="AA11" i="25"/>
  <c r="AA12" i="25"/>
  <c r="AA13" i="25"/>
  <c r="AA14" i="25"/>
  <c r="AA15" i="25"/>
  <c r="AA16" i="25"/>
  <c r="AA17" i="25"/>
  <c r="AA18" i="25"/>
  <c r="AA19" i="25"/>
  <c r="AA20" i="25"/>
  <c r="AA21" i="25"/>
  <c r="AA22" i="25"/>
  <c r="AA23" i="25"/>
  <c r="AA24" i="25"/>
  <c r="AA25" i="25"/>
  <c r="AA26" i="25"/>
  <c r="AA27" i="25"/>
  <c r="AA28" i="25"/>
  <c r="AA29" i="25"/>
  <c r="AA30" i="25"/>
  <c r="AA31" i="25"/>
  <c r="AA32" i="25"/>
  <c r="AA33" i="25"/>
  <c r="AA34" i="25"/>
  <c r="AA35" i="25"/>
  <c r="AA36" i="25"/>
  <c r="AA37" i="25"/>
  <c r="AA38" i="25"/>
  <c r="AA39" i="25"/>
  <c r="AA40" i="25"/>
  <c r="AA41" i="25"/>
  <c r="AA42" i="25"/>
  <c r="AA43" i="25"/>
  <c r="AA44" i="25"/>
  <c r="AA45" i="25"/>
  <c r="AA46" i="25"/>
  <c r="AA47" i="25"/>
  <c r="AA48" i="25"/>
  <c r="AA49" i="25"/>
  <c r="AA50" i="25"/>
  <c r="AA51" i="25"/>
  <c r="AA52" i="25"/>
  <c r="AA53" i="25"/>
  <c r="AA54" i="25"/>
  <c r="AA55" i="25"/>
  <c r="AA56" i="25"/>
  <c r="AA57" i="25"/>
  <c r="AA58" i="25"/>
  <c r="AA59" i="25"/>
  <c r="AA60" i="25"/>
  <c r="AA61" i="25"/>
  <c r="AA62" i="25"/>
  <c r="AA63" i="25"/>
  <c r="AA64" i="25"/>
  <c r="AA65" i="25"/>
  <c r="AA66" i="25"/>
  <c r="AA67" i="25"/>
  <c r="AA68" i="25"/>
  <c r="AA69" i="25"/>
  <c r="AA70" i="25"/>
  <c r="AA71" i="25"/>
  <c r="AA72" i="25"/>
  <c r="AA73" i="25"/>
  <c r="AA74" i="25"/>
  <c r="AA75" i="25"/>
  <c r="AA76" i="25"/>
  <c r="AA77" i="25"/>
  <c r="AA78" i="25"/>
  <c r="AA79" i="25"/>
  <c r="AA80" i="25"/>
  <c r="AA81" i="25"/>
  <c r="AA82" i="25"/>
  <c r="AA83" i="25"/>
  <c r="AA84" i="25"/>
  <c r="AA85" i="25"/>
  <c r="AA86" i="25"/>
  <c r="AA87" i="25"/>
  <c r="AA88" i="25"/>
  <c r="AA89" i="25"/>
  <c r="AA90" i="25"/>
  <c r="AA91" i="25"/>
  <c r="AA92" i="25"/>
  <c r="AA93" i="25"/>
  <c r="AA94" i="25"/>
  <c r="AA95" i="25"/>
  <c r="AA96" i="25"/>
  <c r="AA97" i="25"/>
  <c r="AA98" i="25"/>
  <c r="AA99" i="25"/>
  <c r="AA100" i="25"/>
  <c r="AA101" i="25"/>
  <c r="AA102" i="25"/>
  <c r="AA103" i="25"/>
  <c r="AA104" i="25"/>
  <c r="AA105" i="25"/>
  <c r="AA106" i="25"/>
  <c r="AA107" i="25"/>
  <c r="AA108" i="25"/>
  <c r="AA109" i="25"/>
  <c r="AA110" i="25"/>
  <c r="AA111" i="25"/>
  <c r="AA112" i="25"/>
  <c r="AA113" i="25"/>
  <c r="AA114" i="25"/>
  <c r="AA115" i="25"/>
  <c r="AA116" i="25"/>
  <c r="AA117" i="25"/>
  <c r="AA118" i="25"/>
  <c r="AA119" i="25"/>
  <c r="AA120" i="25"/>
  <c r="AA121" i="25"/>
  <c r="AA122" i="25"/>
  <c r="AA123" i="25"/>
  <c r="AA124" i="25"/>
  <c r="AA125" i="25"/>
  <c r="AA126" i="25"/>
  <c r="AA127" i="25"/>
  <c r="AA128" i="25"/>
  <c r="AA129" i="25"/>
  <c r="AA130" i="25"/>
  <c r="AA131" i="25"/>
  <c r="AA132" i="25"/>
  <c r="AA133" i="25"/>
  <c r="AA134" i="25"/>
  <c r="AA135" i="25"/>
  <c r="AA136" i="25"/>
  <c r="AA137" i="25"/>
  <c r="AA138" i="25"/>
  <c r="AA139" i="25"/>
  <c r="AA140" i="25"/>
  <c r="AA141" i="25"/>
  <c r="AA142" i="25"/>
  <c r="AA143" i="25"/>
  <c r="AA144" i="25"/>
  <c r="AA145" i="25"/>
  <c r="AA146" i="25"/>
  <c r="AA147" i="25"/>
  <c r="AA148" i="25"/>
  <c r="AA149" i="25"/>
  <c r="AA150" i="25"/>
  <c r="AA151" i="25"/>
  <c r="AA152" i="25"/>
  <c r="AA153" i="25"/>
  <c r="AA154" i="25"/>
  <c r="AA155" i="25"/>
  <c r="AA156" i="25"/>
  <c r="AA157" i="25"/>
  <c r="AA158" i="25"/>
  <c r="AA159" i="25"/>
  <c r="AA160" i="25"/>
  <c r="AA161" i="25"/>
  <c r="AA162" i="25"/>
  <c r="AA163" i="25"/>
  <c r="AA164" i="25"/>
  <c r="AA165" i="25"/>
  <c r="AA166" i="25"/>
  <c r="AA167" i="25"/>
  <c r="AA168" i="25"/>
  <c r="AA169" i="25"/>
  <c r="AA170" i="25"/>
  <c r="AA171" i="25"/>
  <c r="M4" i="25"/>
  <c r="N4" i="25"/>
  <c r="AC5" i="25"/>
  <c r="AC6" i="25"/>
  <c r="AC7" i="25"/>
  <c r="AC8" i="25"/>
  <c r="AC9" i="25"/>
  <c r="AC10" i="25"/>
  <c r="AC11" i="25"/>
  <c r="AC12" i="25"/>
  <c r="AC13" i="25"/>
  <c r="AC14" i="25"/>
  <c r="AC15" i="25"/>
  <c r="AC16" i="25"/>
  <c r="AC17" i="25"/>
  <c r="AC18" i="25"/>
  <c r="AC19" i="25"/>
  <c r="AC20" i="25"/>
  <c r="AC21" i="25"/>
  <c r="AC22" i="25"/>
  <c r="AC23" i="25"/>
  <c r="AC24" i="25"/>
  <c r="AC25" i="25"/>
  <c r="AC26" i="25"/>
  <c r="AC27" i="25"/>
  <c r="AC28" i="25"/>
  <c r="AC29" i="25"/>
  <c r="AC30" i="25"/>
  <c r="AC31" i="25"/>
  <c r="AC32" i="25"/>
  <c r="AC33" i="25"/>
  <c r="AC34" i="25"/>
  <c r="AC35" i="25"/>
  <c r="AC36" i="25"/>
  <c r="AC37" i="25"/>
  <c r="AC38" i="25"/>
  <c r="AC39" i="25"/>
  <c r="AC40" i="25"/>
  <c r="AC41" i="25"/>
  <c r="AC42" i="25"/>
  <c r="AC43" i="25"/>
  <c r="AC44" i="25"/>
  <c r="AC45" i="25"/>
  <c r="AC46" i="25"/>
  <c r="AC47" i="25"/>
  <c r="AC48" i="25"/>
  <c r="AC49" i="25"/>
  <c r="AC50" i="25"/>
  <c r="AC51" i="25"/>
  <c r="AC52" i="25"/>
  <c r="AC53" i="25"/>
  <c r="AC54" i="25"/>
  <c r="AC55" i="25"/>
  <c r="AC56" i="25"/>
  <c r="AC57" i="25"/>
  <c r="AC58" i="25"/>
  <c r="AC59" i="25"/>
  <c r="AC60" i="25"/>
  <c r="AC61" i="25"/>
  <c r="AC62" i="25"/>
  <c r="AC63" i="25"/>
  <c r="AC64" i="25"/>
  <c r="AC65" i="25"/>
  <c r="AC66" i="25"/>
  <c r="AC67" i="25"/>
  <c r="AC68" i="25"/>
  <c r="AC69" i="25"/>
  <c r="AC70" i="25"/>
  <c r="AC71" i="25"/>
  <c r="AC72" i="25"/>
  <c r="AC73" i="25"/>
  <c r="AC74" i="25"/>
  <c r="AC75" i="25"/>
  <c r="AC76" i="25"/>
  <c r="AC77" i="25"/>
  <c r="AC78" i="25"/>
  <c r="AC79" i="25"/>
  <c r="AC80" i="25"/>
  <c r="AC81" i="25"/>
  <c r="AC82" i="25"/>
  <c r="AC83" i="25"/>
  <c r="AC84" i="25"/>
  <c r="AC85" i="25"/>
  <c r="AC86" i="25"/>
  <c r="AC87" i="25"/>
  <c r="AC88" i="25"/>
  <c r="AC89" i="25"/>
  <c r="AC90" i="25"/>
  <c r="AC91" i="25"/>
  <c r="AC92" i="25"/>
  <c r="AC93" i="25"/>
  <c r="AC94" i="25"/>
  <c r="AC95" i="25"/>
  <c r="AC96" i="25"/>
  <c r="AC97" i="25"/>
  <c r="AC98" i="25"/>
  <c r="AC99" i="25"/>
  <c r="AC100" i="25"/>
  <c r="AC101" i="25"/>
  <c r="AC102" i="25"/>
  <c r="AC103" i="25"/>
  <c r="AC104" i="25"/>
  <c r="AC105" i="25"/>
  <c r="AC106" i="25"/>
  <c r="AC107" i="25"/>
  <c r="AC108" i="25"/>
  <c r="AC109" i="25"/>
  <c r="AC110" i="25"/>
  <c r="AC111" i="25"/>
  <c r="AC112" i="25"/>
  <c r="AC113" i="25"/>
  <c r="AC114" i="25"/>
  <c r="AC115" i="25"/>
  <c r="AC116" i="25"/>
  <c r="AC117" i="25"/>
  <c r="AC118" i="25"/>
  <c r="AC119" i="25"/>
  <c r="AC120" i="25"/>
  <c r="AC121" i="25"/>
  <c r="AC122" i="25"/>
  <c r="AC123" i="25"/>
  <c r="AC124" i="25"/>
  <c r="AC125" i="25"/>
  <c r="AC126" i="25"/>
  <c r="AC127" i="25"/>
  <c r="AC128" i="25"/>
  <c r="AC129" i="25"/>
  <c r="AC130" i="25"/>
  <c r="AC131" i="25"/>
  <c r="AC132" i="25"/>
  <c r="AC133" i="25"/>
  <c r="AC134" i="25"/>
  <c r="AC135" i="25"/>
  <c r="AC136" i="25"/>
  <c r="AC137" i="25"/>
  <c r="AC138" i="25"/>
  <c r="AC139" i="25"/>
  <c r="AC140" i="25"/>
  <c r="AC141" i="25"/>
  <c r="AC142" i="25"/>
  <c r="AC143" i="25"/>
  <c r="AC144" i="25"/>
  <c r="AC145" i="25"/>
  <c r="AC146" i="25"/>
  <c r="AC147" i="25"/>
  <c r="AC148" i="25"/>
  <c r="AC149" i="25"/>
  <c r="AC150" i="25"/>
  <c r="AC151" i="25"/>
  <c r="AC152" i="25"/>
  <c r="AC153" i="25"/>
  <c r="AC154" i="25"/>
  <c r="AC155" i="25"/>
  <c r="AC156" i="25"/>
  <c r="AC157" i="25"/>
  <c r="AC158" i="25"/>
  <c r="AC159" i="25"/>
  <c r="AC160" i="25"/>
  <c r="AC161" i="25"/>
  <c r="AC162" i="25"/>
  <c r="AC163" i="25"/>
  <c r="AC164" i="25"/>
  <c r="AC165" i="25"/>
  <c r="AC166" i="25"/>
  <c r="AC167" i="25"/>
  <c r="AC168" i="25"/>
  <c r="AC169" i="25"/>
  <c r="AC170" i="25"/>
  <c r="AC171" i="25"/>
  <c r="O4" i="25"/>
  <c r="P4" i="25" s="1"/>
  <c r="AN4" i="25"/>
  <c r="AE4" i="25"/>
  <c r="V4" i="25" l="1"/>
  <c r="AF4" i="25" s="1"/>
  <c r="AA4" i="25"/>
  <c r="Z4" i="25"/>
  <c r="M5" i="25"/>
  <c r="M6" i="25"/>
  <c r="M7" i="25"/>
  <c r="M8" i="25"/>
  <c r="M9" i="25"/>
  <c r="M10" i="25"/>
  <c r="M11" i="25"/>
  <c r="M12" i="25"/>
  <c r="M13" i="25"/>
  <c r="M14" i="25"/>
  <c r="M15" i="25"/>
  <c r="M16" i="25"/>
  <c r="M17" i="25"/>
  <c r="M18" i="25"/>
  <c r="M19" i="25"/>
  <c r="M20" i="25"/>
  <c r="M21" i="25"/>
  <c r="M22" i="25"/>
  <c r="M23" i="25"/>
  <c r="M24" i="25"/>
  <c r="M25" i="25"/>
  <c r="M26" i="25"/>
  <c r="M27" i="25"/>
  <c r="M28" i="25"/>
  <c r="M29" i="25"/>
  <c r="M30" i="25"/>
  <c r="M31" i="25"/>
  <c r="M32" i="25"/>
  <c r="M33" i="25"/>
  <c r="M34" i="25"/>
  <c r="M35" i="25"/>
  <c r="M36" i="25"/>
  <c r="M37" i="25"/>
  <c r="M38" i="25"/>
  <c r="M39" i="25"/>
  <c r="M40" i="25"/>
  <c r="M41" i="25"/>
  <c r="M42" i="25"/>
  <c r="M43" i="25"/>
  <c r="M44" i="25"/>
  <c r="M45" i="25"/>
  <c r="M46" i="25"/>
  <c r="M47" i="25"/>
  <c r="M48" i="25"/>
  <c r="M49" i="25"/>
  <c r="M50" i="25"/>
  <c r="M51" i="25"/>
  <c r="M52" i="25"/>
  <c r="M53" i="25"/>
  <c r="M54" i="25"/>
  <c r="M55" i="25"/>
  <c r="M56" i="25"/>
  <c r="M57" i="25"/>
  <c r="M58" i="25"/>
  <c r="M59" i="25"/>
  <c r="M60" i="25"/>
  <c r="M61" i="25"/>
  <c r="M62" i="25"/>
  <c r="M63" i="25"/>
  <c r="M64" i="25"/>
  <c r="M65" i="25"/>
  <c r="M66" i="25"/>
  <c r="M67" i="25"/>
  <c r="M68" i="25"/>
  <c r="M69" i="25"/>
  <c r="M70" i="25"/>
  <c r="M71" i="25"/>
  <c r="M72" i="25"/>
  <c r="M73" i="25"/>
  <c r="M74" i="25"/>
  <c r="M75" i="25"/>
  <c r="M76" i="25"/>
  <c r="M77" i="25"/>
  <c r="M78" i="25"/>
  <c r="M79" i="25"/>
  <c r="M80" i="25"/>
  <c r="M81" i="25"/>
  <c r="M82" i="25"/>
  <c r="M83" i="25"/>
  <c r="M84" i="25"/>
  <c r="M85" i="25"/>
  <c r="M86" i="25"/>
  <c r="M87" i="25"/>
  <c r="M88" i="25"/>
  <c r="M89" i="25"/>
  <c r="M90" i="25"/>
  <c r="M91" i="25"/>
  <c r="M92" i="25"/>
  <c r="M93" i="25"/>
  <c r="M94" i="25"/>
  <c r="M95" i="25"/>
  <c r="M96" i="25"/>
  <c r="M97" i="25"/>
  <c r="M98" i="25"/>
  <c r="M99" i="25"/>
  <c r="M100" i="25"/>
  <c r="M101" i="25"/>
  <c r="M102" i="25"/>
  <c r="M103" i="25"/>
  <c r="M104" i="25"/>
  <c r="M105" i="25"/>
  <c r="M106" i="25"/>
  <c r="M107" i="25"/>
  <c r="M108" i="25"/>
  <c r="M109" i="25"/>
  <c r="M110" i="25"/>
  <c r="M111" i="25"/>
  <c r="M112" i="25"/>
  <c r="M113" i="25"/>
  <c r="M114" i="25"/>
  <c r="M115" i="25"/>
  <c r="M116" i="25"/>
  <c r="M117" i="25"/>
  <c r="M118" i="25"/>
  <c r="M119" i="25"/>
  <c r="M120" i="25"/>
  <c r="M121" i="25"/>
  <c r="M122" i="25"/>
  <c r="M123" i="25"/>
  <c r="M124" i="25"/>
  <c r="M125" i="25"/>
  <c r="M126" i="25"/>
  <c r="M127" i="25"/>
  <c r="M128" i="25"/>
  <c r="M129" i="25"/>
  <c r="M130" i="25"/>
  <c r="M131" i="25"/>
  <c r="M132" i="25"/>
  <c r="M133" i="25"/>
  <c r="M134" i="25"/>
  <c r="M135" i="25"/>
  <c r="M136" i="25"/>
  <c r="M137" i="25"/>
  <c r="M138" i="25"/>
  <c r="M139" i="25"/>
  <c r="M140" i="25"/>
  <c r="M141" i="25"/>
  <c r="M142" i="25"/>
  <c r="M143" i="25"/>
  <c r="M144" i="25"/>
  <c r="M145" i="25"/>
  <c r="M146" i="25"/>
  <c r="M147" i="25"/>
  <c r="M148" i="25"/>
  <c r="M149" i="25"/>
  <c r="M150" i="25"/>
  <c r="M151" i="25"/>
  <c r="M152" i="25"/>
  <c r="M153" i="25"/>
  <c r="M154" i="25"/>
  <c r="M155" i="25"/>
  <c r="M156" i="25"/>
  <c r="M157" i="25"/>
  <c r="M158" i="25"/>
  <c r="M159" i="25"/>
  <c r="M160" i="25"/>
  <c r="M161" i="25"/>
  <c r="M162" i="25"/>
  <c r="M163" i="25"/>
  <c r="M164" i="25"/>
  <c r="M165" i="25"/>
  <c r="M166" i="25"/>
  <c r="M167" i="25"/>
  <c r="M168" i="25"/>
  <c r="M169" i="25"/>
  <c r="M170" i="25"/>
  <c r="M171" i="25"/>
  <c r="W5" i="25"/>
  <c r="W6" i="25"/>
  <c r="W7" i="25"/>
  <c r="W8" i="25"/>
  <c r="W9" i="25"/>
  <c r="W10" i="25"/>
  <c r="W11" i="25"/>
  <c r="W12" i="25"/>
  <c r="W13" i="25"/>
  <c r="W14" i="25"/>
  <c r="W15" i="25"/>
  <c r="W16" i="25"/>
  <c r="W17" i="25"/>
  <c r="W18" i="25"/>
  <c r="W19" i="25"/>
  <c r="W20" i="25"/>
  <c r="W21" i="25"/>
  <c r="W22" i="25"/>
  <c r="W23" i="25"/>
  <c r="W24" i="25"/>
  <c r="W25" i="25"/>
  <c r="W26" i="25"/>
  <c r="W27" i="25"/>
  <c r="W28" i="25"/>
  <c r="W29" i="25"/>
  <c r="W30" i="25"/>
  <c r="W31" i="25"/>
  <c r="W32" i="25"/>
  <c r="W33" i="25"/>
  <c r="W34" i="25"/>
  <c r="W35" i="25"/>
  <c r="W36" i="25"/>
  <c r="W37" i="25"/>
  <c r="W38" i="25"/>
  <c r="W39" i="25"/>
  <c r="W40" i="25"/>
  <c r="W41" i="25"/>
  <c r="W42" i="25"/>
  <c r="W43" i="25"/>
  <c r="W44" i="25"/>
  <c r="W45" i="25"/>
  <c r="W46" i="25"/>
  <c r="W47" i="25"/>
  <c r="W48" i="25"/>
  <c r="W49" i="25"/>
  <c r="W50" i="25"/>
  <c r="W51" i="25"/>
  <c r="W52" i="25"/>
  <c r="W53" i="25"/>
  <c r="W54" i="25"/>
  <c r="W55" i="25"/>
  <c r="W56" i="25"/>
  <c r="W57" i="25"/>
  <c r="W58" i="25"/>
  <c r="W59" i="25"/>
  <c r="W60" i="25"/>
  <c r="W61" i="25"/>
  <c r="W62" i="25"/>
  <c r="W63" i="25"/>
  <c r="W64" i="25"/>
  <c r="W65" i="25"/>
  <c r="W66" i="25"/>
  <c r="W67" i="25"/>
  <c r="W68" i="25"/>
  <c r="W69" i="25"/>
  <c r="W70" i="25"/>
  <c r="W71" i="25"/>
  <c r="W72" i="25"/>
  <c r="W73" i="25"/>
  <c r="W74" i="25"/>
  <c r="W75" i="25"/>
  <c r="W76" i="25"/>
  <c r="W77" i="25"/>
  <c r="W78" i="25"/>
  <c r="W79" i="25"/>
  <c r="W80" i="25"/>
  <c r="W81" i="25"/>
  <c r="W82" i="25"/>
  <c r="W83" i="25"/>
  <c r="W84" i="25"/>
  <c r="W85" i="25"/>
  <c r="W86" i="25"/>
  <c r="W87" i="25"/>
  <c r="W88" i="25"/>
  <c r="W89" i="25"/>
  <c r="W90" i="25"/>
  <c r="W91" i="25"/>
  <c r="W92" i="25"/>
  <c r="W93" i="25"/>
  <c r="W94" i="25"/>
  <c r="W95" i="25"/>
  <c r="W96" i="25"/>
  <c r="W97" i="25"/>
  <c r="W98" i="25"/>
  <c r="W99" i="25"/>
  <c r="W100" i="25"/>
  <c r="W101" i="25"/>
  <c r="W102" i="25"/>
  <c r="W103" i="25"/>
  <c r="W104" i="25"/>
  <c r="W105" i="25"/>
  <c r="W106" i="25"/>
  <c r="W107" i="25"/>
  <c r="W108" i="25"/>
  <c r="W109" i="25"/>
  <c r="W110" i="25"/>
  <c r="W111" i="25"/>
  <c r="W112" i="25"/>
  <c r="W113" i="25"/>
  <c r="W114" i="25"/>
  <c r="W115" i="25"/>
  <c r="W116" i="25"/>
  <c r="W117" i="25"/>
  <c r="W118" i="25"/>
  <c r="W119" i="25"/>
  <c r="W120" i="25"/>
  <c r="W121" i="25"/>
  <c r="W122" i="25"/>
  <c r="W123" i="25"/>
  <c r="W124" i="25"/>
  <c r="W125" i="25"/>
  <c r="W126" i="25"/>
  <c r="W127" i="25"/>
  <c r="W128" i="25"/>
  <c r="W129" i="25"/>
  <c r="W130" i="25"/>
  <c r="W131" i="25"/>
  <c r="W132" i="25"/>
  <c r="W133" i="25"/>
  <c r="W134" i="25"/>
  <c r="W135" i="25"/>
  <c r="W136" i="25"/>
  <c r="W137" i="25"/>
  <c r="W138" i="25"/>
  <c r="W139" i="25"/>
  <c r="W140" i="25"/>
  <c r="W141" i="25"/>
  <c r="W142" i="25"/>
  <c r="W143" i="25"/>
  <c r="W144" i="25"/>
  <c r="W145" i="25"/>
  <c r="W146" i="25"/>
  <c r="W147" i="25"/>
  <c r="W148" i="25"/>
  <c r="W149" i="25"/>
  <c r="W150" i="25"/>
  <c r="W151" i="25"/>
  <c r="W152" i="25"/>
  <c r="W153" i="25"/>
  <c r="W154" i="25"/>
  <c r="W155" i="25"/>
  <c r="W156" i="25"/>
  <c r="W157" i="25"/>
  <c r="W158" i="25"/>
  <c r="W159" i="25"/>
  <c r="W160" i="25"/>
  <c r="W161" i="25"/>
  <c r="W162" i="25"/>
  <c r="W163" i="25"/>
  <c r="W164" i="25"/>
  <c r="W165" i="25"/>
  <c r="W166" i="25"/>
  <c r="W167" i="25"/>
  <c r="W168" i="25"/>
  <c r="W169" i="25"/>
  <c r="W170" i="25"/>
  <c r="W171" i="25"/>
  <c r="N5" i="25"/>
  <c r="N6" i="25"/>
  <c r="N7" i="25"/>
  <c r="N8" i="25"/>
  <c r="N9" i="25"/>
  <c r="N10" i="25"/>
  <c r="N11" i="25"/>
  <c r="N12" i="25"/>
  <c r="N13" i="25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N31" i="25"/>
  <c r="N32" i="25"/>
  <c r="N33" i="25"/>
  <c r="N34" i="25"/>
  <c r="N35" i="25"/>
  <c r="N36" i="25"/>
  <c r="N37" i="25"/>
  <c r="N38" i="25"/>
  <c r="N39" i="25"/>
  <c r="N40" i="25"/>
  <c r="N41" i="25"/>
  <c r="N42" i="25"/>
  <c r="N43" i="25"/>
  <c r="N44" i="25"/>
  <c r="N45" i="25"/>
  <c r="N46" i="25"/>
  <c r="N47" i="25"/>
  <c r="N48" i="25"/>
  <c r="N49" i="25"/>
  <c r="N50" i="25"/>
  <c r="N51" i="25"/>
  <c r="N52" i="25"/>
  <c r="N53" i="25"/>
  <c r="N54" i="25"/>
  <c r="N55" i="25"/>
  <c r="N56" i="25"/>
  <c r="N57" i="25"/>
  <c r="N58" i="25"/>
  <c r="N59" i="25"/>
  <c r="N60" i="25"/>
  <c r="N61" i="25"/>
  <c r="N62" i="25"/>
  <c r="N63" i="25"/>
  <c r="N64" i="25"/>
  <c r="N65" i="25"/>
  <c r="N66" i="25"/>
  <c r="N67" i="25"/>
  <c r="N68" i="25"/>
  <c r="N69" i="25"/>
  <c r="N70" i="25"/>
  <c r="N71" i="25"/>
  <c r="N72" i="25"/>
  <c r="N73" i="25"/>
  <c r="N74" i="25"/>
  <c r="N75" i="25"/>
  <c r="N76" i="25"/>
  <c r="N77" i="25"/>
  <c r="N78" i="25"/>
  <c r="N79" i="25"/>
  <c r="N80" i="25"/>
  <c r="N81" i="25"/>
  <c r="N82" i="25"/>
  <c r="N83" i="25"/>
  <c r="N84" i="25"/>
  <c r="N85" i="25"/>
  <c r="N86" i="25"/>
  <c r="N87" i="25"/>
  <c r="N88" i="25"/>
  <c r="N89" i="25"/>
  <c r="N90" i="25"/>
  <c r="N91" i="25"/>
  <c r="N92" i="25"/>
  <c r="N93" i="25"/>
  <c r="N94" i="25"/>
  <c r="N95" i="25"/>
  <c r="N96" i="25"/>
  <c r="N97" i="25"/>
  <c r="N98" i="25"/>
  <c r="N99" i="25"/>
  <c r="N100" i="25"/>
  <c r="N101" i="25"/>
  <c r="N102" i="25"/>
  <c r="N103" i="25"/>
  <c r="N104" i="25"/>
  <c r="N105" i="25"/>
  <c r="N106" i="25"/>
  <c r="N107" i="25"/>
  <c r="N108" i="25"/>
  <c r="N109" i="25"/>
  <c r="N110" i="25"/>
  <c r="N111" i="25"/>
  <c r="N112" i="25"/>
  <c r="N113" i="25"/>
  <c r="N114" i="25"/>
  <c r="N115" i="25"/>
  <c r="N116" i="25"/>
  <c r="N117" i="25"/>
  <c r="N118" i="25"/>
  <c r="N119" i="25"/>
  <c r="N120" i="25"/>
  <c r="N121" i="25"/>
  <c r="N122" i="25"/>
  <c r="N123" i="25"/>
  <c r="N124" i="25"/>
  <c r="N125" i="25"/>
  <c r="N126" i="25"/>
  <c r="N127" i="25"/>
  <c r="N128" i="25"/>
  <c r="N129" i="25"/>
  <c r="N130" i="25"/>
  <c r="N131" i="25"/>
  <c r="N132" i="25"/>
  <c r="N133" i="25"/>
  <c r="N134" i="25"/>
  <c r="N135" i="25"/>
  <c r="N136" i="25"/>
  <c r="N137" i="25"/>
  <c r="N138" i="25"/>
  <c r="N139" i="25"/>
  <c r="N140" i="25"/>
  <c r="N141" i="25"/>
  <c r="N142" i="25"/>
  <c r="N143" i="25"/>
  <c r="N144" i="25"/>
  <c r="N145" i="25"/>
  <c r="N146" i="25"/>
  <c r="N147" i="25"/>
  <c r="N148" i="25"/>
  <c r="N149" i="25"/>
  <c r="N150" i="25"/>
  <c r="N151" i="25"/>
  <c r="N152" i="25"/>
  <c r="N153" i="25"/>
  <c r="N154" i="25"/>
  <c r="N155" i="25"/>
  <c r="N156" i="25"/>
  <c r="N157" i="25"/>
  <c r="N158" i="25"/>
  <c r="N159" i="25"/>
  <c r="N160" i="25"/>
  <c r="N161" i="25"/>
  <c r="N162" i="25"/>
  <c r="N163" i="25"/>
  <c r="N164" i="25"/>
  <c r="N165" i="25"/>
  <c r="N166" i="25"/>
  <c r="N167" i="25"/>
  <c r="N168" i="25"/>
  <c r="N169" i="25"/>
  <c r="N170" i="25"/>
  <c r="N171" i="25"/>
  <c r="D4" i="25"/>
  <c r="Q4" i="25"/>
  <c r="E4" i="25"/>
  <c r="W4" i="25" l="1"/>
  <c r="R4" i="25" s="1"/>
  <c r="I8" i="1"/>
  <c r="I9" i="1"/>
  <c r="I10" i="1"/>
  <c r="I7" i="1"/>
  <c r="B5" i="25" l="1"/>
  <c r="E5" i="25" s="1"/>
  <c r="D5" i="25" s="1"/>
  <c r="B6" i="25"/>
  <c r="E6" i="25" s="1"/>
  <c r="D6" i="25" s="1"/>
  <c r="B7" i="25"/>
  <c r="E7" i="25" s="1"/>
  <c r="D7" i="25" s="1"/>
  <c r="B8" i="25"/>
  <c r="E8" i="25" s="1"/>
  <c r="B9" i="25"/>
  <c r="E9" i="25" s="1"/>
  <c r="B10" i="25"/>
  <c r="E10" i="25" s="1"/>
  <c r="B11" i="25"/>
  <c r="E11" i="25" s="1"/>
  <c r="B12" i="25"/>
  <c r="E12" i="25" s="1"/>
  <c r="B13" i="25"/>
  <c r="E13" i="25" s="1"/>
  <c r="B14" i="25"/>
  <c r="E14" i="25" s="1"/>
  <c r="B15" i="25"/>
  <c r="E15" i="25" s="1"/>
  <c r="B16" i="25"/>
  <c r="E16" i="25" s="1"/>
  <c r="B17" i="25"/>
  <c r="E17" i="25" s="1"/>
  <c r="B18" i="25"/>
  <c r="E18" i="25" s="1"/>
  <c r="B19" i="25"/>
  <c r="E19" i="25" s="1"/>
  <c r="B20" i="25"/>
  <c r="E20" i="25" s="1"/>
  <c r="B21" i="25"/>
  <c r="E21" i="25" s="1"/>
  <c r="B22" i="25"/>
  <c r="E22" i="25" s="1"/>
  <c r="B23" i="25"/>
  <c r="E23" i="25" s="1"/>
  <c r="B24" i="25"/>
  <c r="E24" i="25" s="1"/>
  <c r="B25" i="25"/>
  <c r="E25" i="25" s="1"/>
  <c r="B26" i="25"/>
  <c r="E26" i="25" s="1"/>
  <c r="B27" i="25"/>
  <c r="E27" i="25" s="1"/>
  <c r="B28" i="25"/>
  <c r="E28" i="25" s="1"/>
  <c r="B29" i="25"/>
  <c r="E29" i="25" s="1"/>
  <c r="B30" i="25"/>
  <c r="E30" i="25" s="1"/>
  <c r="B31" i="25"/>
  <c r="E31" i="25" s="1"/>
  <c r="B32" i="25"/>
  <c r="E32" i="25" s="1"/>
  <c r="B33" i="25"/>
  <c r="E33" i="25" s="1"/>
  <c r="B34" i="25"/>
  <c r="E34" i="25" s="1"/>
  <c r="B35" i="25"/>
  <c r="E35" i="25" s="1"/>
  <c r="B36" i="25"/>
  <c r="E36" i="25" s="1"/>
  <c r="B37" i="25"/>
  <c r="E37" i="25" s="1"/>
  <c r="B38" i="25"/>
  <c r="E38" i="25" s="1"/>
  <c r="B39" i="25"/>
  <c r="E39" i="25" s="1"/>
  <c r="B40" i="25"/>
  <c r="E40" i="25" s="1"/>
  <c r="B41" i="25"/>
  <c r="E41" i="25" s="1"/>
  <c r="B42" i="25"/>
  <c r="E42" i="25" s="1"/>
  <c r="B43" i="25"/>
  <c r="E43" i="25" s="1"/>
  <c r="B44" i="25"/>
  <c r="E44" i="25" s="1"/>
  <c r="B45" i="25"/>
  <c r="E45" i="25" s="1"/>
  <c r="B46" i="25"/>
  <c r="E46" i="25" s="1"/>
  <c r="B47" i="25"/>
  <c r="E47" i="25" s="1"/>
  <c r="B48" i="25"/>
  <c r="E48" i="25" s="1"/>
  <c r="B49" i="25"/>
  <c r="E49" i="25" s="1"/>
  <c r="B50" i="25"/>
  <c r="E50" i="25" s="1"/>
  <c r="B51" i="25"/>
  <c r="E51" i="25" s="1"/>
  <c r="B52" i="25"/>
  <c r="E52" i="25" s="1"/>
  <c r="B53" i="25"/>
  <c r="E53" i="25" s="1"/>
  <c r="B54" i="25"/>
  <c r="E54" i="25" s="1"/>
  <c r="B55" i="25"/>
  <c r="E55" i="25" s="1"/>
  <c r="B56" i="25"/>
  <c r="E56" i="25" s="1"/>
  <c r="B57" i="25"/>
  <c r="E57" i="25" s="1"/>
  <c r="B58" i="25"/>
  <c r="E58" i="25" s="1"/>
  <c r="B59" i="25"/>
  <c r="E59" i="25" s="1"/>
  <c r="B60" i="25"/>
  <c r="E60" i="25" s="1"/>
  <c r="B61" i="25"/>
  <c r="E61" i="25" s="1"/>
  <c r="B62" i="25"/>
  <c r="E62" i="25" s="1"/>
  <c r="B63" i="25"/>
  <c r="E63" i="25" s="1"/>
  <c r="B64" i="25"/>
  <c r="E64" i="25" s="1"/>
  <c r="B65" i="25"/>
  <c r="E65" i="25" s="1"/>
  <c r="B66" i="25"/>
  <c r="E66" i="25" s="1"/>
  <c r="B67" i="25"/>
  <c r="E67" i="25" s="1"/>
  <c r="B68" i="25"/>
  <c r="E68" i="25" s="1"/>
  <c r="B69" i="25"/>
  <c r="E69" i="25" s="1"/>
  <c r="B70" i="25"/>
  <c r="E70" i="25" s="1"/>
  <c r="B71" i="25"/>
  <c r="E71" i="25" s="1"/>
  <c r="B72" i="25"/>
  <c r="E72" i="25" s="1"/>
  <c r="B73" i="25"/>
  <c r="E73" i="25" s="1"/>
  <c r="B74" i="25"/>
  <c r="E74" i="25" s="1"/>
  <c r="B75" i="25"/>
  <c r="E75" i="25" s="1"/>
  <c r="B76" i="25"/>
  <c r="E76" i="25" s="1"/>
  <c r="B77" i="25"/>
  <c r="E77" i="25" s="1"/>
  <c r="B78" i="25"/>
  <c r="E78" i="25" s="1"/>
  <c r="B79" i="25"/>
  <c r="E79" i="25" s="1"/>
  <c r="B80" i="25"/>
  <c r="E80" i="25" s="1"/>
  <c r="B81" i="25"/>
  <c r="E81" i="25" s="1"/>
  <c r="B82" i="25"/>
  <c r="E82" i="25" s="1"/>
  <c r="B83" i="25"/>
  <c r="E83" i="25" s="1"/>
  <c r="B84" i="25"/>
  <c r="E84" i="25" s="1"/>
  <c r="B85" i="25"/>
  <c r="E85" i="25" s="1"/>
  <c r="B86" i="25"/>
  <c r="E86" i="25" s="1"/>
  <c r="B87" i="25"/>
  <c r="E87" i="25" s="1"/>
  <c r="B88" i="25"/>
  <c r="E88" i="25" s="1"/>
  <c r="B89" i="25"/>
  <c r="E89" i="25" s="1"/>
  <c r="B90" i="25"/>
  <c r="E90" i="25" s="1"/>
  <c r="B91" i="25"/>
  <c r="E91" i="25" s="1"/>
  <c r="B92" i="25"/>
  <c r="E92" i="25" s="1"/>
  <c r="B93" i="25"/>
  <c r="E93" i="25" s="1"/>
  <c r="B94" i="25"/>
  <c r="E94" i="25" s="1"/>
  <c r="B95" i="25"/>
  <c r="E95" i="25" s="1"/>
  <c r="B96" i="25"/>
  <c r="E96" i="25" s="1"/>
  <c r="B97" i="25"/>
  <c r="E97" i="25" s="1"/>
  <c r="B98" i="25"/>
  <c r="E98" i="25" s="1"/>
  <c r="B99" i="25"/>
  <c r="E99" i="25" s="1"/>
  <c r="B100" i="25"/>
  <c r="E100" i="25" s="1"/>
  <c r="B101" i="25"/>
  <c r="E101" i="25" s="1"/>
  <c r="B102" i="25"/>
  <c r="E102" i="25" s="1"/>
  <c r="B103" i="25"/>
  <c r="E103" i="25" s="1"/>
  <c r="B104" i="25"/>
  <c r="E104" i="25" s="1"/>
  <c r="B105" i="25"/>
  <c r="E105" i="25" s="1"/>
  <c r="B106" i="25"/>
  <c r="E106" i="25" s="1"/>
  <c r="B107" i="25"/>
  <c r="E107" i="25" s="1"/>
  <c r="B108" i="25"/>
  <c r="E108" i="25" s="1"/>
  <c r="B109" i="25"/>
  <c r="E109" i="25" s="1"/>
  <c r="B110" i="25"/>
  <c r="E110" i="25" s="1"/>
  <c r="B111" i="25"/>
  <c r="E111" i="25" s="1"/>
  <c r="B112" i="25"/>
  <c r="E112" i="25" s="1"/>
  <c r="B113" i="25"/>
  <c r="E113" i="25" s="1"/>
  <c r="B114" i="25"/>
  <c r="E114" i="25" s="1"/>
  <c r="B115" i="25"/>
  <c r="E115" i="25" s="1"/>
  <c r="B116" i="25"/>
  <c r="E116" i="25" s="1"/>
  <c r="B117" i="25"/>
  <c r="E117" i="25" s="1"/>
  <c r="B118" i="25"/>
  <c r="E118" i="25" s="1"/>
  <c r="B119" i="25"/>
  <c r="E119" i="25" s="1"/>
  <c r="B120" i="25"/>
  <c r="E120" i="25" s="1"/>
  <c r="B121" i="25"/>
  <c r="E121" i="25" s="1"/>
  <c r="B122" i="25"/>
  <c r="E122" i="25" s="1"/>
  <c r="B123" i="25"/>
  <c r="E123" i="25" s="1"/>
  <c r="B124" i="25"/>
  <c r="E124" i="25" s="1"/>
  <c r="B125" i="25"/>
  <c r="E125" i="25" s="1"/>
  <c r="B126" i="25"/>
  <c r="E126" i="25" s="1"/>
  <c r="B127" i="25"/>
  <c r="E127" i="25" s="1"/>
  <c r="B128" i="25"/>
  <c r="E128" i="25" s="1"/>
  <c r="B129" i="25"/>
  <c r="E129" i="25" s="1"/>
  <c r="B130" i="25"/>
  <c r="E130" i="25" s="1"/>
  <c r="B131" i="25"/>
  <c r="E131" i="25" s="1"/>
  <c r="B132" i="25"/>
  <c r="E132" i="25" s="1"/>
  <c r="B133" i="25"/>
  <c r="E133" i="25" s="1"/>
  <c r="B134" i="25"/>
  <c r="E134" i="25" s="1"/>
  <c r="B135" i="25"/>
  <c r="E135" i="25" s="1"/>
  <c r="B136" i="25"/>
  <c r="E136" i="25" s="1"/>
  <c r="B137" i="25"/>
  <c r="E137" i="25" s="1"/>
  <c r="B138" i="25"/>
  <c r="E138" i="25" s="1"/>
  <c r="B139" i="25"/>
  <c r="E139" i="25" s="1"/>
  <c r="B140" i="25"/>
  <c r="E140" i="25" s="1"/>
  <c r="B141" i="25"/>
  <c r="E141" i="25" s="1"/>
  <c r="B142" i="25"/>
  <c r="E142" i="25" s="1"/>
  <c r="B143" i="25"/>
  <c r="E143" i="25" s="1"/>
  <c r="B144" i="25"/>
  <c r="E144" i="25" s="1"/>
  <c r="B145" i="25"/>
  <c r="E145" i="25" s="1"/>
  <c r="B146" i="25"/>
  <c r="E146" i="25" s="1"/>
  <c r="B147" i="25"/>
  <c r="E147" i="25" s="1"/>
  <c r="B148" i="25"/>
  <c r="E148" i="25" s="1"/>
  <c r="B149" i="25"/>
  <c r="E149" i="25" s="1"/>
  <c r="B150" i="25"/>
  <c r="E150" i="25" s="1"/>
  <c r="B151" i="25"/>
  <c r="E151" i="25" s="1"/>
  <c r="B152" i="25"/>
  <c r="E152" i="25" s="1"/>
  <c r="B153" i="25"/>
  <c r="E153" i="25" s="1"/>
  <c r="B154" i="25"/>
  <c r="E154" i="25" s="1"/>
  <c r="B155" i="25"/>
  <c r="E155" i="25" s="1"/>
  <c r="B156" i="25"/>
  <c r="E156" i="25" s="1"/>
  <c r="B157" i="25"/>
  <c r="E157" i="25" s="1"/>
  <c r="B158" i="25"/>
  <c r="E158" i="25" s="1"/>
  <c r="B159" i="25"/>
  <c r="E159" i="25" s="1"/>
  <c r="B160" i="25"/>
  <c r="E160" i="25" s="1"/>
  <c r="B161" i="25"/>
  <c r="E161" i="25" s="1"/>
  <c r="B162" i="25"/>
  <c r="E162" i="25" s="1"/>
  <c r="B163" i="25"/>
  <c r="E163" i="25" s="1"/>
  <c r="B164" i="25"/>
  <c r="E164" i="25" s="1"/>
  <c r="B165" i="25"/>
  <c r="E165" i="25" s="1"/>
  <c r="B166" i="25"/>
  <c r="E166" i="25" s="1"/>
  <c r="B167" i="25"/>
  <c r="E167" i="25" s="1"/>
  <c r="B168" i="25"/>
  <c r="E168" i="25" s="1"/>
  <c r="B169" i="25"/>
  <c r="E169" i="25" s="1"/>
  <c r="B170" i="25"/>
  <c r="E170" i="25" s="1"/>
  <c r="B171" i="25"/>
  <c r="E171" i="25" s="1"/>
  <c r="A165" i="25"/>
  <c r="A166" i="25"/>
  <c r="A167" i="25"/>
  <c r="A168" i="25"/>
  <c r="A169" i="25"/>
  <c r="A170" i="25"/>
  <c r="A171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57" i="25"/>
  <c r="A58" i="25"/>
  <c r="A59" i="25"/>
  <c r="A60" i="25"/>
  <c r="A61" i="25"/>
  <c r="A62" i="25"/>
  <c r="A63" i="25"/>
  <c r="A64" i="25"/>
  <c r="A65" i="25"/>
  <c r="A66" i="25"/>
  <c r="A67" i="25"/>
  <c r="A68" i="25"/>
  <c r="A69" i="25"/>
  <c r="A70" i="25"/>
  <c r="A71" i="25"/>
  <c r="A72" i="25"/>
  <c r="A73" i="25"/>
  <c r="A74" i="25"/>
  <c r="A75" i="25"/>
  <c r="A76" i="25"/>
  <c r="A77" i="25"/>
  <c r="A78" i="25"/>
  <c r="A79" i="25"/>
  <c r="A80" i="25"/>
  <c r="A81" i="25"/>
  <c r="A82" i="25"/>
  <c r="A83" i="25"/>
  <c r="A84" i="25"/>
  <c r="A85" i="25"/>
  <c r="A86" i="25"/>
  <c r="A87" i="25"/>
  <c r="A88" i="25"/>
  <c r="A89" i="25"/>
  <c r="A90" i="25"/>
  <c r="A91" i="25"/>
  <c r="A92" i="25"/>
  <c r="A93" i="25"/>
  <c r="A94" i="25"/>
  <c r="A95" i="25"/>
  <c r="A96" i="25"/>
  <c r="A97" i="25"/>
  <c r="A98" i="25"/>
  <c r="A99" i="25"/>
  <c r="A100" i="25"/>
  <c r="A101" i="25"/>
  <c r="A102" i="25"/>
  <c r="A103" i="25"/>
  <c r="A104" i="25"/>
  <c r="A105" i="25"/>
  <c r="A106" i="25"/>
  <c r="A107" i="25"/>
  <c r="A108" i="25"/>
  <c r="A109" i="25"/>
  <c r="A110" i="25"/>
  <c r="A111" i="25"/>
  <c r="A112" i="25"/>
  <c r="A113" i="25"/>
  <c r="A114" i="25"/>
  <c r="A115" i="25"/>
  <c r="A116" i="25"/>
  <c r="A117" i="25"/>
  <c r="A118" i="25"/>
  <c r="A119" i="25"/>
  <c r="A120" i="25"/>
  <c r="A121" i="25"/>
  <c r="A122" i="25"/>
  <c r="A123" i="25"/>
  <c r="A124" i="25"/>
  <c r="A125" i="25"/>
  <c r="A126" i="25"/>
  <c r="A127" i="25"/>
  <c r="A128" i="25"/>
  <c r="A129" i="25"/>
  <c r="A130" i="25"/>
  <c r="A131" i="25"/>
  <c r="A132" i="25"/>
  <c r="A133" i="25"/>
  <c r="A134" i="25"/>
  <c r="A135" i="25"/>
  <c r="A136" i="25"/>
  <c r="A137" i="25"/>
  <c r="A138" i="25"/>
  <c r="A139" i="25"/>
  <c r="A140" i="25"/>
  <c r="A141" i="25"/>
  <c r="A142" i="25"/>
  <c r="A143" i="25"/>
  <c r="A144" i="25"/>
  <c r="A145" i="25"/>
  <c r="A146" i="25"/>
  <c r="A147" i="25"/>
  <c r="A148" i="25"/>
  <c r="A149" i="25"/>
  <c r="A150" i="25"/>
  <c r="A151" i="25"/>
  <c r="A152" i="25"/>
  <c r="A153" i="25"/>
  <c r="A154" i="25"/>
  <c r="A155" i="25"/>
  <c r="A156" i="25"/>
  <c r="A157" i="25"/>
  <c r="A158" i="25"/>
  <c r="A159" i="25"/>
  <c r="A160" i="25"/>
  <c r="A161" i="25"/>
  <c r="A162" i="25"/>
  <c r="A163" i="25"/>
  <c r="A164" i="25"/>
  <c r="A4" i="25"/>
  <c r="B4" i="25"/>
  <c r="H4" i="25"/>
  <c r="F4" i="25" l="1"/>
  <c r="F7" i="25"/>
  <c r="F6" i="25"/>
  <c r="F5" i="25"/>
  <c r="F73" i="25" s="1"/>
  <c r="C73" i="25" s="1"/>
  <c r="O158" i="25"/>
  <c r="L158" i="25" s="1"/>
  <c r="O134" i="25"/>
  <c r="L134" i="25" s="1"/>
  <c r="O110" i="25"/>
  <c r="L110" i="25" s="1"/>
  <c r="O86" i="25"/>
  <c r="L86" i="25" s="1"/>
  <c r="O62" i="25"/>
  <c r="L62" i="25" s="1"/>
  <c r="O38" i="25"/>
  <c r="L38" i="25" s="1"/>
  <c r="O14" i="25"/>
  <c r="L14" i="25" s="1"/>
  <c r="O157" i="25"/>
  <c r="L157" i="25" s="1"/>
  <c r="O149" i="25"/>
  <c r="L149" i="25" s="1"/>
  <c r="O141" i="25"/>
  <c r="L141" i="25" s="1"/>
  <c r="O133" i="25"/>
  <c r="L133" i="25" s="1"/>
  <c r="O125" i="25"/>
  <c r="L125" i="25" s="1"/>
  <c r="O117" i="25"/>
  <c r="L117" i="25" s="1"/>
  <c r="O109" i="25"/>
  <c r="L109" i="25" s="1"/>
  <c r="O101" i="25"/>
  <c r="L101" i="25" s="1"/>
  <c r="O93" i="25"/>
  <c r="L93" i="25" s="1"/>
  <c r="O85" i="25"/>
  <c r="L85" i="25" s="1"/>
  <c r="O77" i="25"/>
  <c r="L77" i="25" s="1"/>
  <c r="O69" i="25"/>
  <c r="L69" i="25" s="1"/>
  <c r="O61" i="25"/>
  <c r="L61" i="25" s="1"/>
  <c r="O53" i="25"/>
  <c r="L53" i="25" s="1"/>
  <c r="O45" i="25"/>
  <c r="L45" i="25" s="1"/>
  <c r="O37" i="25"/>
  <c r="L37" i="25" s="1"/>
  <c r="O29" i="25"/>
  <c r="L29" i="25" s="1"/>
  <c r="O21" i="25"/>
  <c r="L21" i="25" s="1"/>
  <c r="O13" i="25"/>
  <c r="L13" i="25" s="1"/>
  <c r="O5" i="25"/>
  <c r="O8" i="25"/>
  <c r="L8" i="25" s="1"/>
  <c r="O150" i="25"/>
  <c r="L150" i="25" s="1"/>
  <c r="O142" i="25"/>
  <c r="L142" i="25" s="1"/>
  <c r="O126" i="25"/>
  <c r="L126" i="25" s="1"/>
  <c r="O118" i="25"/>
  <c r="L118" i="25" s="1"/>
  <c r="O102" i="25"/>
  <c r="L102" i="25" s="1"/>
  <c r="O94" i="25"/>
  <c r="L94" i="25" s="1"/>
  <c r="O78" i="25"/>
  <c r="L78" i="25" s="1"/>
  <c r="O70" i="25"/>
  <c r="L70" i="25" s="1"/>
  <c r="O54" i="25"/>
  <c r="L54" i="25" s="1"/>
  <c r="O46" i="25"/>
  <c r="L46" i="25" s="1"/>
  <c r="O30" i="25"/>
  <c r="L30" i="25" s="1"/>
  <c r="O22" i="25"/>
  <c r="L22" i="25" s="1"/>
  <c r="O6" i="25"/>
  <c r="L6" i="25" s="1"/>
  <c r="O164" i="25"/>
  <c r="L164" i="25" s="1"/>
  <c r="O148" i="25"/>
  <c r="L148" i="25" s="1"/>
  <c r="O84" i="25"/>
  <c r="L84" i="25" s="1"/>
  <c r="O20" i="25"/>
  <c r="L20" i="25" s="1"/>
  <c r="O116" i="25"/>
  <c r="L116" i="25" s="1"/>
  <c r="O108" i="25"/>
  <c r="L108" i="25" s="1"/>
  <c r="O44" i="25"/>
  <c r="L44" i="25" s="1"/>
  <c r="O140" i="25"/>
  <c r="L140" i="25" s="1"/>
  <c r="O76" i="25"/>
  <c r="L76" i="25" s="1"/>
  <c r="O12" i="25"/>
  <c r="L12" i="25" s="1"/>
  <c r="O68" i="25"/>
  <c r="L68" i="25" s="1"/>
  <c r="O60" i="25"/>
  <c r="L60" i="25" s="1"/>
  <c r="O52" i="25"/>
  <c r="L52" i="25" s="1"/>
  <c r="O165" i="25"/>
  <c r="L165" i="25" s="1"/>
  <c r="O156" i="25"/>
  <c r="L156" i="25" s="1"/>
  <c r="O132" i="25"/>
  <c r="L132" i="25" s="1"/>
  <c r="O100" i="25"/>
  <c r="L100" i="25" s="1"/>
  <c r="O92" i="25"/>
  <c r="L92" i="25" s="1"/>
  <c r="O124" i="25"/>
  <c r="L124" i="25" s="1"/>
  <c r="O36" i="25"/>
  <c r="L36" i="25" s="1"/>
  <c r="O28" i="25"/>
  <c r="L28" i="25" s="1"/>
  <c r="O171" i="25"/>
  <c r="L171" i="25" s="1"/>
  <c r="O111" i="25"/>
  <c r="L111" i="25" s="1"/>
  <c r="O96" i="25"/>
  <c r="L96" i="25" s="1"/>
  <c r="O32" i="25"/>
  <c r="L32" i="25" s="1"/>
  <c r="O49" i="25"/>
  <c r="L49" i="25" s="1"/>
  <c r="O113" i="25"/>
  <c r="L113" i="25" s="1"/>
  <c r="O15" i="25"/>
  <c r="L15" i="25" s="1"/>
  <c r="O143" i="25"/>
  <c r="L143" i="25" s="1"/>
  <c r="O26" i="25"/>
  <c r="L26" i="25" s="1"/>
  <c r="O90" i="25"/>
  <c r="L90" i="25" s="1"/>
  <c r="O154" i="25"/>
  <c r="L154" i="25" s="1"/>
  <c r="O35" i="25"/>
  <c r="L35" i="25" s="1"/>
  <c r="O99" i="25"/>
  <c r="L99" i="25" s="1"/>
  <c r="O163" i="25"/>
  <c r="L163" i="25" s="1"/>
  <c r="O34" i="25"/>
  <c r="L34" i="25" s="1"/>
  <c r="O162" i="25"/>
  <c r="L162" i="25" s="1"/>
  <c r="O43" i="25"/>
  <c r="L43" i="25" s="1"/>
  <c r="O136" i="25"/>
  <c r="L136" i="25" s="1"/>
  <c r="O144" i="25"/>
  <c r="L144" i="25" s="1"/>
  <c r="O145" i="25"/>
  <c r="L145" i="25" s="1"/>
  <c r="O58" i="25"/>
  <c r="L58" i="25" s="1"/>
  <c r="O160" i="25"/>
  <c r="L160" i="25" s="1"/>
  <c r="O7" i="25"/>
  <c r="L7" i="25" s="1"/>
  <c r="O135" i="25"/>
  <c r="L135" i="25" s="1"/>
  <c r="O104" i="25"/>
  <c r="L104" i="25" s="1"/>
  <c r="O56" i="25"/>
  <c r="L56" i="25" s="1"/>
  <c r="O57" i="25"/>
  <c r="L57" i="25" s="1"/>
  <c r="O121" i="25"/>
  <c r="L121" i="25" s="1"/>
  <c r="O39" i="25"/>
  <c r="L39" i="25" s="1"/>
  <c r="O159" i="25"/>
  <c r="L159" i="25" s="1"/>
  <c r="O98" i="25"/>
  <c r="L98" i="25" s="1"/>
  <c r="O107" i="25"/>
  <c r="L107" i="25" s="1"/>
  <c r="O51" i="25"/>
  <c r="L51" i="25" s="1"/>
  <c r="O31" i="25"/>
  <c r="L31" i="25" s="1"/>
  <c r="O24" i="25"/>
  <c r="L24" i="25" s="1"/>
  <c r="O9" i="25"/>
  <c r="L9" i="25" s="1"/>
  <c r="O73" i="25"/>
  <c r="L73" i="25" s="1"/>
  <c r="O137" i="25"/>
  <c r="L137" i="25" s="1"/>
  <c r="O40" i="25"/>
  <c r="L40" i="25" s="1"/>
  <c r="O50" i="25"/>
  <c r="L50" i="25" s="1"/>
  <c r="O166" i="25"/>
  <c r="L166" i="25" s="1"/>
  <c r="O59" i="25"/>
  <c r="L59" i="25" s="1"/>
  <c r="O48" i="25"/>
  <c r="L48" i="25" s="1"/>
  <c r="O81" i="25"/>
  <c r="L81" i="25" s="1"/>
  <c r="O64" i="25"/>
  <c r="L64" i="25" s="1"/>
  <c r="O167" i="25"/>
  <c r="L167" i="25" s="1"/>
  <c r="O131" i="25"/>
  <c r="L131" i="25" s="1"/>
  <c r="O75" i="25"/>
  <c r="L75" i="25" s="1"/>
  <c r="O79" i="25"/>
  <c r="L79" i="25" s="1"/>
  <c r="O97" i="25"/>
  <c r="L97" i="25" s="1"/>
  <c r="O119" i="25"/>
  <c r="L119" i="25" s="1"/>
  <c r="O138" i="25"/>
  <c r="L138" i="25" s="1"/>
  <c r="O83" i="25"/>
  <c r="L83" i="25" s="1"/>
  <c r="O168" i="25"/>
  <c r="L168" i="25" s="1"/>
  <c r="O105" i="25"/>
  <c r="L105" i="25" s="1"/>
  <c r="O169" i="25"/>
  <c r="L169" i="25" s="1"/>
  <c r="O18" i="25"/>
  <c r="L18" i="25" s="1"/>
  <c r="O27" i="25"/>
  <c r="L27" i="25" s="1"/>
  <c r="O155" i="25"/>
  <c r="L155" i="25" s="1"/>
  <c r="O23" i="25"/>
  <c r="L23" i="25" s="1"/>
  <c r="O151" i="25"/>
  <c r="L151" i="25" s="1"/>
  <c r="O128" i="25"/>
  <c r="L128" i="25" s="1"/>
  <c r="O120" i="25"/>
  <c r="L120" i="25" s="1"/>
  <c r="O65" i="25"/>
  <c r="L65" i="25" s="1"/>
  <c r="O129" i="25"/>
  <c r="L129" i="25" s="1"/>
  <c r="O55" i="25"/>
  <c r="L55" i="25" s="1"/>
  <c r="O16" i="25"/>
  <c r="L16" i="25" s="1"/>
  <c r="O42" i="25"/>
  <c r="L42" i="25" s="1"/>
  <c r="O106" i="25"/>
  <c r="L106" i="25" s="1"/>
  <c r="O170" i="25"/>
  <c r="L170" i="25" s="1"/>
  <c r="O115" i="25"/>
  <c r="L115" i="25" s="1"/>
  <c r="O71" i="25"/>
  <c r="L71" i="25" s="1"/>
  <c r="O114" i="25"/>
  <c r="L114" i="25" s="1"/>
  <c r="O123" i="25"/>
  <c r="L123" i="25" s="1"/>
  <c r="O47" i="25"/>
  <c r="L47" i="25" s="1"/>
  <c r="O17" i="25"/>
  <c r="L17" i="25" s="1"/>
  <c r="O87" i="25"/>
  <c r="L87" i="25" s="1"/>
  <c r="O122" i="25"/>
  <c r="L122" i="25" s="1"/>
  <c r="O67" i="25"/>
  <c r="L67" i="25" s="1"/>
  <c r="O11" i="25"/>
  <c r="L11" i="25" s="1"/>
  <c r="O139" i="25"/>
  <c r="L139" i="25" s="1"/>
  <c r="O80" i="25"/>
  <c r="L80" i="25" s="1"/>
  <c r="O33" i="25"/>
  <c r="L33" i="25" s="1"/>
  <c r="O161" i="25"/>
  <c r="L161" i="25" s="1"/>
  <c r="O74" i="25"/>
  <c r="L74" i="25" s="1"/>
  <c r="O19" i="25"/>
  <c r="L19" i="25" s="1"/>
  <c r="O147" i="25"/>
  <c r="L147" i="25" s="1"/>
  <c r="O88" i="25"/>
  <c r="L88" i="25" s="1"/>
  <c r="O41" i="25"/>
  <c r="L41" i="25" s="1"/>
  <c r="O127" i="25"/>
  <c r="L127" i="25" s="1"/>
  <c r="O146" i="25"/>
  <c r="L146" i="25" s="1"/>
  <c r="O91" i="25"/>
  <c r="L91" i="25" s="1"/>
  <c r="O63" i="25"/>
  <c r="L63" i="25" s="1"/>
  <c r="O72" i="25"/>
  <c r="L72" i="25" s="1"/>
  <c r="O152" i="25"/>
  <c r="L152" i="25" s="1"/>
  <c r="O25" i="25"/>
  <c r="L25" i="25" s="1"/>
  <c r="O89" i="25"/>
  <c r="L89" i="25" s="1"/>
  <c r="O153" i="25"/>
  <c r="L153" i="25" s="1"/>
  <c r="O103" i="25"/>
  <c r="L103" i="25" s="1"/>
  <c r="O112" i="25"/>
  <c r="L112" i="25" s="1"/>
  <c r="O66" i="25"/>
  <c r="L66" i="25" s="1"/>
  <c r="O130" i="25"/>
  <c r="L130" i="25" s="1"/>
  <c r="O10" i="25"/>
  <c r="L10" i="25" s="1"/>
  <c r="O95" i="25"/>
  <c r="L95" i="25" s="1"/>
  <c r="O82" i="25"/>
  <c r="L82" i="25" s="1"/>
  <c r="F9" i="25"/>
  <c r="C9" i="25" s="1"/>
  <c r="F57" i="25"/>
  <c r="C57" i="25" s="1"/>
  <c r="F65" i="25"/>
  <c r="C65" i="25" s="1"/>
  <c r="F129" i="25"/>
  <c r="C129" i="25" s="1"/>
  <c r="F137" i="25"/>
  <c r="C137" i="25" s="1"/>
  <c r="F29" i="25"/>
  <c r="C29" i="25" s="1"/>
  <c r="F109" i="25"/>
  <c r="C109" i="25" s="1"/>
  <c r="F22" i="25"/>
  <c r="C22" i="25" s="1"/>
  <c r="F15" i="25"/>
  <c r="C15" i="25" s="1"/>
  <c r="F23" i="25"/>
  <c r="C23" i="25" s="1"/>
  <c r="F34" i="25"/>
  <c r="C34" i="25" s="1"/>
  <c r="F42" i="25"/>
  <c r="C42" i="25" s="1"/>
  <c r="F50" i="25"/>
  <c r="C50" i="25" s="1"/>
  <c r="F106" i="25"/>
  <c r="C106" i="25" s="1"/>
  <c r="F114" i="25"/>
  <c r="C114" i="25" s="1"/>
  <c r="F162" i="25"/>
  <c r="C162" i="25" s="1"/>
  <c r="F170" i="25"/>
  <c r="C170" i="25" s="1"/>
  <c r="F20" i="25"/>
  <c r="C20" i="25" s="1"/>
  <c r="F132" i="25"/>
  <c r="C132" i="25" s="1"/>
  <c r="F148" i="25"/>
  <c r="C148" i="25" s="1"/>
  <c r="F11" i="25"/>
  <c r="C11" i="25" s="1"/>
  <c r="F19" i="25"/>
  <c r="C19" i="25" s="1"/>
  <c r="F27" i="25"/>
  <c r="C27" i="25" s="1"/>
  <c r="F83" i="25"/>
  <c r="C83" i="25" s="1"/>
  <c r="F91" i="25"/>
  <c r="C91" i="25" s="1"/>
  <c r="F139" i="25"/>
  <c r="C139" i="25" s="1"/>
  <c r="F147" i="25"/>
  <c r="C147" i="25" s="1"/>
  <c r="F155" i="25"/>
  <c r="C155" i="25" s="1"/>
  <c r="F92" i="25"/>
  <c r="C92" i="25" s="1"/>
  <c r="F100" i="25"/>
  <c r="C100" i="25" s="1"/>
  <c r="F45" i="25"/>
  <c r="C45" i="25" s="1"/>
  <c r="F61" i="25"/>
  <c r="C61" i="25" s="1"/>
  <c r="F77" i="25"/>
  <c r="C77" i="25" s="1"/>
  <c r="F141" i="25"/>
  <c r="C141" i="25" s="1"/>
  <c r="F149" i="25"/>
  <c r="F54" i="25"/>
  <c r="C54" i="25" s="1"/>
  <c r="F62" i="25"/>
  <c r="C62" i="25" s="1"/>
  <c r="F78" i="25"/>
  <c r="C78" i="25" s="1"/>
  <c r="F166" i="25"/>
  <c r="C166" i="25" s="1"/>
  <c r="F48" i="25"/>
  <c r="C48" i="25" s="1"/>
  <c r="F16" i="25"/>
  <c r="C16" i="25" s="1"/>
  <c r="F63" i="25"/>
  <c r="C63" i="25" s="1"/>
  <c r="F127" i="25"/>
  <c r="C127" i="25" s="1"/>
  <c r="F47" i="25"/>
  <c r="C47" i="25" s="1"/>
  <c r="F111" i="25"/>
  <c r="C111" i="25" s="1"/>
  <c r="F120" i="25"/>
  <c r="C120" i="25" s="1"/>
  <c r="F95" i="25"/>
  <c r="C95" i="25" s="1"/>
  <c r="F159" i="25"/>
  <c r="C159" i="25" s="1"/>
  <c r="F167" i="25"/>
  <c r="C167" i="25" s="1"/>
  <c r="F104" i="25"/>
  <c r="C104" i="25" s="1"/>
  <c r="C149" i="25"/>
  <c r="J29" i="19"/>
  <c r="J30" i="19"/>
  <c r="J31" i="19"/>
  <c r="J32" i="19"/>
  <c r="J33" i="19"/>
  <c r="J34" i="19"/>
  <c r="J35" i="19"/>
  <c r="J36" i="19"/>
  <c r="J37" i="19"/>
  <c r="J38" i="19"/>
  <c r="J39" i="19"/>
  <c r="J40" i="19"/>
  <c r="J41" i="19"/>
  <c r="J42" i="19"/>
  <c r="J43" i="19"/>
  <c r="J44" i="19"/>
  <c r="J45" i="19"/>
  <c r="J46" i="19"/>
  <c r="J47" i="19"/>
  <c r="J48" i="19"/>
  <c r="J49" i="19"/>
  <c r="J50" i="19"/>
  <c r="J51" i="19"/>
  <c r="J52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5" i="19"/>
  <c r="J6" i="19"/>
  <c r="J7" i="19"/>
  <c r="J8" i="19"/>
  <c r="J9" i="19"/>
  <c r="J10" i="19"/>
  <c r="J11" i="19"/>
  <c r="J12" i="19"/>
  <c r="J13" i="19"/>
  <c r="J14" i="19"/>
  <c r="D6" i="19"/>
  <c r="D7" i="19" s="1"/>
  <c r="D8" i="19" s="1"/>
  <c r="D9" i="19" s="1"/>
  <c r="D10" i="19" s="1"/>
  <c r="D11" i="19" s="1"/>
  <c r="D12" i="19" s="1"/>
  <c r="D13" i="19" s="1"/>
  <c r="D14" i="19" s="1"/>
  <c r="D15" i="19" s="1"/>
  <c r="D16" i="19" s="1"/>
  <c r="D17" i="19" s="1"/>
  <c r="D18" i="19" s="1"/>
  <c r="D19" i="19" s="1"/>
  <c r="D20" i="19" s="1"/>
  <c r="D21" i="19" s="1"/>
  <c r="D22" i="19" s="1"/>
  <c r="D23" i="19" s="1"/>
  <c r="D24" i="19" s="1"/>
  <c r="D25" i="19" s="1"/>
  <c r="D26" i="19" s="1"/>
  <c r="D27" i="19" s="1"/>
  <c r="D28" i="19" s="1"/>
  <c r="D29" i="19" s="1"/>
  <c r="D30" i="19" s="1"/>
  <c r="D31" i="19" s="1"/>
  <c r="D32" i="19" s="1"/>
  <c r="D33" i="19" s="1"/>
  <c r="D34" i="19" s="1"/>
  <c r="D35" i="19" s="1"/>
  <c r="D36" i="19" s="1"/>
  <c r="D37" i="19" s="1"/>
  <c r="D38" i="19" s="1"/>
  <c r="D39" i="19" s="1"/>
  <c r="D40" i="19" s="1"/>
  <c r="D41" i="19" s="1"/>
  <c r="D42" i="19" s="1"/>
  <c r="D43" i="19" s="1"/>
  <c r="D44" i="19" s="1"/>
  <c r="D45" i="19" s="1"/>
  <c r="D46" i="19" s="1"/>
  <c r="D47" i="19" s="1"/>
  <c r="D48" i="19" s="1"/>
  <c r="D49" i="19" s="1"/>
  <c r="D50" i="19" s="1"/>
  <c r="D51" i="19" s="1"/>
  <c r="D52" i="19" s="1"/>
  <c r="D53" i="19" s="1"/>
  <c r="D54" i="19" s="1"/>
  <c r="D55" i="19" s="1"/>
  <c r="D56" i="19" s="1"/>
  <c r="D57" i="19" s="1"/>
  <c r="D58" i="19" s="1"/>
  <c r="D59" i="19" s="1"/>
  <c r="D60" i="19" s="1"/>
  <c r="D61" i="19" s="1"/>
  <c r="D62" i="19" s="1"/>
  <c r="D63" i="19" s="1"/>
  <c r="D64" i="19" s="1"/>
  <c r="D65" i="19" s="1"/>
  <c r="D66" i="19" s="1"/>
  <c r="D67" i="19" s="1"/>
  <c r="D68" i="19" s="1"/>
  <c r="D69" i="19" s="1"/>
  <c r="D70" i="19" s="1"/>
  <c r="D71" i="19" s="1"/>
  <c r="D72" i="19" s="1"/>
  <c r="D73" i="19" s="1"/>
  <c r="D74" i="19" s="1"/>
  <c r="D75" i="19" s="1"/>
  <c r="D76" i="19" s="1"/>
  <c r="D77" i="19" s="1"/>
  <c r="D78" i="19" s="1"/>
  <c r="D79" i="19" s="1"/>
  <c r="D80" i="19" s="1"/>
  <c r="D81" i="19" s="1"/>
  <c r="D82" i="19" s="1"/>
  <c r="D83" i="19" s="1"/>
  <c r="D84" i="19" s="1"/>
  <c r="D85" i="19" s="1"/>
  <c r="D86" i="19" s="1"/>
  <c r="D87" i="19" s="1"/>
  <c r="D88" i="19" s="1"/>
  <c r="D89" i="19" s="1"/>
  <c r="D90" i="19" s="1"/>
  <c r="D91" i="19" s="1"/>
  <c r="D92" i="19" s="1"/>
  <c r="D93" i="19" s="1"/>
  <c r="D94" i="19" s="1"/>
  <c r="D95" i="19" s="1"/>
  <c r="D96" i="19" s="1"/>
  <c r="D97" i="19" s="1"/>
  <c r="D98" i="19" s="1"/>
  <c r="D99" i="19" s="1"/>
  <c r="D100" i="19" s="1"/>
  <c r="D101" i="19" s="1"/>
  <c r="D102" i="19" s="1"/>
  <c r="D103" i="19" s="1"/>
  <c r="D104" i="19" s="1"/>
  <c r="D105" i="19" s="1"/>
  <c r="D106" i="19" s="1"/>
  <c r="D107" i="19" s="1"/>
  <c r="D108" i="19" s="1"/>
  <c r="D109" i="19" s="1"/>
  <c r="D110" i="19" s="1"/>
  <c r="D111" i="19" s="1"/>
  <c r="D112" i="19" s="1"/>
  <c r="D113" i="19" s="1"/>
  <c r="D114" i="19" s="1"/>
  <c r="D115" i="19" s="1"/>
  <c r="D116" i="19" s="1"/>
  <c r="D117" i="19" s="1"/>
  <c r="D118" i="19" s="1"/>
  <c r="D119" i="19" s="1"/>
  <c r="D120" i="19" s="1"/>
  <c r="D121" i="19" s="1"/>
  <c r="D122" i="19" s="1"/>
  <c r="D123" i="19" s="1"/>
  <c r="D124" i="19" s="1"/>
  <c r="D125" i="19" s="1"/>
  <c r="D126" i="19" s="1"/>
  <c r="D127" i="19" s="1"/>
  <c r="D128" i="19" s="1"/>
  <c r="D129" i="19" s="1"/>
  <c r="D130" i="19" s="1"/>
  <c r="D131" i="19" s="1"/>
  <c r="D132" i="19" s="1"/>
  <c r="D133" i="19" s="1"/>
  <c r="D134" i="19" s="1"/>
  <c r="D135" i="19" s="1"/>
  <c r="D136" i="19" s="1"/>
  <c r="D137" i="19" s="1"/>
  <c r="D138" i="19" s="1"/>
  <c r="D139" i="19" s="1"/>
  <c r="D140" i="19" s="1"/>
  <c r="D141" i="19" s="1"/>
  <c r="D142" i="19" s="1"/>
  <c r="D143" i="19" s="1"/>
  <c r="D144" i="19" s="1"/>
  <c r="D145" i="19" s="1"/>
  <c r="D146" i="19" s="1"/>
  <c r="D147" i="19" s="1"/>
  <c r="D148" i="19" s="1"/>
  <c r="D149" i="19" s="1"/>
  <c r="D150" i="19" s="1"/>
  <c r="D151" i="19" s="1"/>
  <c r="D152" i="19" s="1"/>
  <c r="D153" i="19" s="1"/>
  <c r="D154" i="19" s="1"/>
  <c r="D155" i="19" s="1"/>
  <c r="D156" i="19" s="1"/>
  <c r="D157" i="19" s="1"/>
  <c r="D158" i="19" s="1"/>
  <c r="D159" i="19" s="1"/>
  <c r="D160" i="19" s="1"/>
  <c r="D161" i="19" s="1"/>
  <c r="D162" i="19" s="1"/>
  <c r="D163" i="19" s="1"/>
  <c r="D164" i="19" s="1"/>
  <c r="D165" i="19" s="1"/>
  <c r="D166" i="19" s="1"/>
  <c r="D167" i="19" s="1"/>
  <c r="D168" i="19" s="1"/>
  <c r="D169" i="19" s="1"/>
  <c r="D170" i="19" s="1"/>
  <c r="D171" i="19" s="1"/>
  <c r="D172" i="19" s="1"/>
  <c r="P9" i="1"/>
  <c r="P10" i="1"/>
  <c r="P8" i="1"/>
  <c r="P7" i="1"/>
  <c r="L5" i="25" l="1"/>
  <c r="F151" i="25"/>
  <c r="C151" i="25" s="1"/>
  <c r="F88" i="25"/>
  <c r="C88" i="25" s="1"/>
  <c r="F30" i="25"/>
  <c r="C30" i="25" s="1"/>
  <c r="D30" i="25" s="1"/>
  <c r="F164" i="25"/>
  <c r="C164" i="25" s="1"/>
  <c r="I167" i="1" s="1"/>
  <c r="F123" i="25"/>
  <c r="C123" i="25" s="1"/>
  <c r="D123" i="25" s="1"/>
  <c r="F53" i="25"/>
  <c r="C53" i="25" s="1"/>
  <c r="F146" i="25"/>
  <c r="C146" i="25" s="1"/>
  <c r="F18" i="25"/>
  <c r="C18" i="25" s="1"/>
  <c r="I21" i="1" s="1"/>
  <c r="F169" i="25"/>
  <c r="C169" i="25" s="1"/>
  <c r="F41" i="25"/>
  <c r="C41" i="25" s="1"/>
  <c r="D41" i="25" s="1"/>
  <c r="F79" i="25"/>
  <c r="C79" i="25" s="1"/>
  <c r="I82" i="1" s="1"/>
  <c r="F168" i="25"/>
  <c r="C168" i="25" s="1"/>
  <c r="I171" i="1" s="1"/>
  <c r="F150" i="25"/>
  <c r="C150" i="25" s="1"/>
  <c r="D150" i="25" s="1"/>
  <c r="F133" i="25"/>
  <c r="C133" i="25" s="1"/>
  <c r="F76" i="25"/>
  <c r="C76" i="25" s="1"/>
  <c r="F75" i="25"/>
  <c r="C75" i="25" s="1"/>
  <c r="I78" i="1" s="1"/>
  <c r="F108" i="25"/>
  <c r="C108" i="25" s="1"/>
  <c r="F98" i="25"/>
  <c r="C98" i="25" s="1"/>
  <c r="F158" i="25"/>
  <c r="C158" i="25" s="1"/>
  <c r="D158" i="25" s="1"/>
  <c r="F121" i="25"/>
  <c r="C121" i="25" s="1"/>
  <c r="I124" i="1" s="1"/>
  <c r="F103" i="25"/>
  <c r="C103" i="25" s="1"/>
  <c r="D103" i="25" s="1"/>
  <c r="F135" i="25"/>
  <c r="C135" i="25" s="1"/>
  <c r="F126" i="25"/>
  <c r="C126" i="25" s="1"/>
  <c r="I129" i="1" s="1"/>
  <c r="F117" i="25"/>
  <c r="C117" i="25" s="1"/>
  <c r="D117" i="25" s="1"/>
  <c r="F36" i="25"/>
  <c r="C36" i="25" s="1"/>
  <c r="F59" i="25"/>
  <c r="C59" i="25" s="1"/>
  <c r="F68" i="25"/>
  <c r="C68" i="25" s="1"/>
  <c r="I71" i="1" s="1"/>
  <c r="F82" i="25"/>
  <c r="C82" i="25" s="1"/>
  <c r="I85" i="1" s="1"/>
  <c r="F118" i="25"/>
  <c r="C118" i="25" s="1"/>
  <c r="D118" i="25" s="1"/>
  <c r="F105" i="25"/>
  <c r="C105" i="25" s="1"/>
  <c r="I32" i="1"/>
  <c r="D29" i="25"/>
  <c r="I76" i="1"/>
  <c r="D73" i="25"/>
  <c r="I150" i="1"/>
  <c r="D147" i="25"/>
  <c r="I33" i="1"/>
  <c r="I162" i="1"/>
  <c r="D159" i="25"/>
  <c r="I158" i="1"/>
  <c r="D155" i="25"/>
  <c r="I57" i="1"/>
  <c r="D54" i="25"/>
  <c r="I152" i="1"/>
  <c r="D149" i="25"/>
  <c r="I30" i="1"/>
  <c r="D27" i="25"/>
  <c r="I68" i="1"/>
  <c r="D65" i="25"/>
  <c r="I64" i="1"/>
  <c r="D61" i="25"/>
  <c r="I45" i="1"/>
  <c r="D42" i="25"/>
  <c r="I142" i="1"/>
  <c r="D139" i="25"/>
  <c r="I154" i="1"/>
  <c r="D151" i="25"/>
  <c r="I56" i="1"/>
  <c r="D53" i="25"/>
  <c r="I149" i="1"/>
  <c r="D146" i="25"/>
  <c r="I172" i="1"/>
  <c r="D169" i="25"/>
  <c r="I44" i="1"/>
  <c r="I130" i="1"/>
  <c r="D127" i="25"/>
  <c r="I23" i="1"/>
  <c r="D20" i="25"/>
  <c r="I165" i="1"/>
  <c r="D162" i="25"/>
  <c r="I66" i="1"/>
  <c r="D63" i="25"/>
  <c r="I22" i="1"/>
  <c r="D19" i="25"/>
  <c r="I48" i="1"/>
  <c r="D45" i="25"/>
  <c r="I114" i="1"/>
  <c r="D111" i="25"/>
  <c r="I51" i="1"/>
  <c r="D48" i="25"/>
  <c r="I103" i="1"/>
  <c r="D100" i="25"/>
  <c r="I94" i="1"/>
  <c r="D91" i="25"/>
  <c r="I117" i="1"/>
  <c r="D114" i="25"/>
  <c r="I26" i="1"/>
  <c r="D23" i="25"/>
  <c r="I140" i="1"/>
  <c r="D137" i="25"/>
  <c r="I12" i="1"/>
  <c r="D9" i="25"/>
  <c r="I81" i="1"/>
  <c r="D78" i="25"/>
  <c r="I53" i="1"/>
  <c r="D50" i="25"/>
  <c r="I65" i="1"/>
  <c r="D62" i="25"/>
  <c r="I173" i="1"/>
  <c r="D170" i="25"/>
  <c r="I19" i="1"/>
  <c r="D16" i="25"/>
  <c r="I60" i="1"/>
  <c r="D57" i="25"/>
  <c r="I109" i="1"/>
  <c r="D106" i="25"/>
  <c r="I170" i="1"/>
  <c r="D167" i="25"/>
  <c r="I169" i="1"/>
  <c r="D166" i="25"/>
  <c r="I144" i="1"/>
  <c r="D141" i="25"/>
  <c r="I95" i="1"/>
  <c r="D92" i="25"/>
  <c r="I86" i="1"/>
  <c r="D83" i="25"/>
  <c r="I135" i="1"/>
  <c r="D132" i="25"/>
  <c r="I18" i="1"/>
  <c r="D15" i="25"/>
  <c r="I132" i="1"/>
  <c r="D129" i="25"/>
  <c r="I80" i="1"/>
  <c r="D77" i="25"/>
  <c r="I25" i="1"/>
  <c r="D22" i="25"/>
  <c r="I98" i="1"/>
  <c r="D95" i="25"/>
  <c r="I112" i="1"/>
  <c r="D109" i="25"/>
  <c r="D168" i="25"/>
  <c r="I14" i="1"/>
  <c r="D11" i="25"/>
  <c r="I91" i="1"/>
  <c r="D88" i="25"/>
  <c r="I107" i="1"/>
  <c r="D104" i="25"/>
  <c r="I151" i="1"/>
  <c r="D148" i="25"/>
  <c r="I50" i="1"/>
  <c r="D47" i="25"/>
  <c r="I111" i="1"/>
  <c r="D108" i="25"/>
  <c r="D79" i="25"/>
  <c r="I136" i="1"/>
  <c r="D133" i="25"/>
  <c r="I79" i="1"/>
  <c r="D76" i="25"/>
  <c r="I101" i="1"/>
  <c r="D98" i="25"/>
  <c r="I161" i="1"/>
  <c r="D121" i="25"/>
  <c r="I123" i="1"/>
  <c r="D120" i="25"/>
  <c r="I37" i="1"/>
  <c r="D34" i="25"/>
  <c r="I106" i="1"/>
  <c r="I138" i="1"/>
  <c r="D135" i="25"/>
  <c r="I39" i="1"/>
  <c r="D36" i="25"/>
  <c r="I62" i="1"/>
  <c r="D59" i="25"/>
  <c r="D68" i="25"/>
  <c r="D82" i="25"/>
  <c r="I121" i="1"/>
  <c r="I108" i="1"/>
  <c r="D105" i="25"/>
  <c r="F17" i="25"/>
  <c r="C17" i="25" s="1"/>
  <c r="F72" i="25"/>
  <c r="C72" i="25" s="1"/>
  <c r="F56" i="25"/>
  <c r="C56" i="25" s="1"/>
  <c r="F40" i="25"/>
  <c r="C40" i="25" s="1"/>
  <c r="F152" i="25"/>
  <c r="C152" i="25" s="1"/>
  <c r="F134" i="25"/>
  <c r="C134" i="25" s="1"/>
  <c r="F38" i="25"/>
  <c r="C38" i="25" s="1"/>
  <c r="F125" i="25"/>
  <c r="C125" i="25" s="1"/>
  <c r="F21" i="25"/>
  <c r="C21" i="25" s="1"/>
  <c r="F60" i="25"/>
  <c r="C60" i="25" s="1"/>
  <c r="F131" i="25"/>
  <c r="C131" i="25" s="1"/>
  <c r="F67" i="25"/>
  <c r="C67" i="25" s="1"/>
  <c r="F69" i="25"/>
  <c r="C69" i="25" s="1"/>
  <c r="F84" i="25"/>
  <c r="C84" i="25" s="1"/>
  <c r="F154" i="25"/>
  <c r="C154" i="25" s="1"/>
  <c r="F90" i="25"/>
  <c r="C90" i="25" s="1"/>
  <c r="F26" i="25"/>
  <c r="C26" i="25" s="1"/>
  <c r="F142" i="25"/>
  <c r="C142" i="25" s="1"/>
  <c r="F156" i="25"/>
  <c r="C156" i="25" s="1"/>
  <c r="F113" i="25"/>
  <c r="C113" i="25" s="1"/>
  <c r="F49" i="25"/>
  <c r="C49" i="25" s="1"/>
  <c r="L4" i="25"/>
  <c r="F136" i="25"/>
  <c r="C136" i="25" s="1"/>
  <c r="F119" i="25"/>
  <c r="C119" i="25" s="1"/>
  <c r="F144" i="25"/>
  <c r="C144" i="25" s="1"/>
  <c r="F14" i="25"/>
  <c r="C14" i="25" s="1"/>
  <c r="F101" i="25"/>
  <c r="C101" i="25" s="1"/>
  <c r="F12" i="25"/>
  <c r="C12" i="25" s="1"/>
  <c r="F51" i="25"/>
  <c r="C51" i="25" s="1"/>
  <c r="F52" i="25"/>
  <c r="C52" i="25" s="1"/>
  <c r="F74" i="25"/>
  <c r="C74" i="25" s="1"/>
  <c r="F94" i="25"/>
  <c r="C94" i="25" s="1"/>
  <c r="F97" i="25"/>
  <c r="C97" i="25" s="1"/>
  <c r="F33" i="25"/>
  <c r="C33" i="25" s="1"/>
  <c r="F71" i="25"/>
  <c r="C71" i="25" s="1"/>
  <c r="F96" i="25"/>
  <c r="C96" i="25" s="1"/>
  <c r="F87" i="25"/>
  <c r="C87" i="25" s="1"/>
  <c r="F128" i="25"/>
  <c r="C128" i="25" s="1"/>
  <c r="F112" i="25"/>
  <c r="C112" i="25" s="1"/>
  <c r="F102" i="25"/>
  <c r="C102" i="25" s="1"/>
  <c r="F165" i="25"/>
  <c r="C165" i="25" s="1"/>
  <c r="F93" i="25"/>
  <c r="C93" i="25" s="1"/>
  <c r="F124" i="25"/>
  <c r="C124" i="25" s="1"/>
  <c r="F171" i="25"/>
  <c r="C171" i="25" s="1"/>
  <c r="F107" i="25"/>
  <c r="C107" i="25" s="1"/>
  <c r="F43" i="25"/>
  <c r="C43" i="25" s="1"/>
  <c r="F13" i="25"/>
  <c r="C13" i="25" s="1"/>
  <c r="F44" i="25"/>
  <c r="C44" i="25" s="1"/>
  <c r="F130" i="25"/>
  <c r="C130" i="25" s="1"/>
  <c r="F66" i="25"/>
  <c r="C66" i="25" s="1"/>
  <c r="F39" i="25"/>
  <c r="C39" i="25" s="1"/>
  <c r="F70" i="25"/>
  <c r="C70" i="25" s="1"/>
  <c r="F153" i="25"/>
  <c r="C153" i="25" s="1"/>
  <c r="F89" i="25"/>
  <c r="C89" i="25" s="1"/>
  <c r="F25" i="25"/>
  <c r="C25" i="25" s="1"/>
  <c r="F160" i="25"/>
  <c r="C160" i="25" s="1"/>
  <c r="F32" i="25"/>
  <c r="C32" i="25" s="1"/>
  <c r="F110" i="25"/>
  <c r="C110" i="25" s="1"/>
  <c r="F140" i="25"/>
  <c r="C140" i="25" s="1"/>
  <c r="F115" i="25"/>
  <c r="C115" i="25" s="1"/>
  <c r="F37" i="25"/>
  <c r="C37" i="25" s="1"/>
  <c r="F138" i="25"/>
  <c r="C138" i="25" s="1"/>
  <c r="F10" i="25"/>
  <c r="C10" i="25" s="1"/>
  <c r="F161" i="25"/>
  <c r="C161" i="25" s="1"/>
  <c r="F143" i="25"/>
  <c r="C143" i="25" s="1"/>
  <c r="F64" i="25"/>
  <c r="C64" i="25" s="1"/>
  <c r="F55" i="25"/>
  <c r="C55" i="25" s="1"/>
  <c r="F24" i="25"/>
  <c r="C24" i="25" s="1"/>
  <c r="F80" i="25"/>
  <c r="C80" i="25" s="1"/>
  <c r="F86" i="25"/>
  <c r="C86" i="25" s="1"/>
  <c r="F157" i="25"/>
  <c r="C157" i="25" s="1"/>
  <c r="F85" i="25"/>
  <c r="C85" i="25" s="1"/>
  <c r="F116" i="25"/>
  <c r="C116" i="25" s="1"/>
  <c r="F163" i="25"/>
  <c r="C163" i="25" s="1"/>
  <c r="F99" i="25"/>
  <c r="C99" i="25" s="1"/>
  <c r="F35" i="25"/>
  <c r="C35" i="25" s="1"/>
  <c r="F8" i="25"/>
  <c r="F28" i="25"/>
  <c r="C28" i="25" s="1"/>
  <c r="F122" i="25"/>
  <c r="C122" i="25" s="1"/>
  <c r="F58" i="25"/>
  <c r="C58" i="25" s="1"/>
  <c r="F31" i="25"/>
  <c r="C31" i="25" s="1"/>
  <c r="F46" i="25"/>
  <c r="C46" i="25" s="1"/>
  <c r="F145" i="25"/>
  <c r="C145" i="25" s="1"/>
  <c r="F81" i="25"/>
  <c r="C81" i="25" s="1"/>
  <c r="I4" i="25"/>
  <c r="L11" i="17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B33" i="6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31" i="6"/>
  <c r="B32" i="6" s="1"/>
  <c r="I120" i="1" l="1"/>
  <c r="I153" i="1"/>
  <c r="I126" i="1"/>
  <c r="D126" i="25"/>
  <c r="D75" i="25"/>
  <c r="D164" i="25"/>
  <c r="D18" i="25"/>
  <c r="I83" i="1"/>
  <c r="D80" i="25"/>
  <c r="I110" i="1"/>
  <c r="D107" i="25"/>
  <c r="I54" i="1"/>
  <c r="D51" i="25"/>
  <c r="I137" i="1"/>
  <c r="D134" i="25"/>
  <c r="I38" i="1"/>
  <c r="D35" i="25"/>
  <c r="I118" i="1"/>
  <c r="D115" i="25"/>
  <c r="I174" i="1"/>
  <c r="D171" i="25"/>
  <c r="I15" i="1"/>
  <c r="D12" i="25"/>
  <c r="I72" i="1"/>
  <c r="D69" i="25"/>
  <c r="I155" i="1"/>
  <c r="D152" i="25"/>
  <c r="I156" i="1"/>
  <c r="D153" i="25"/>
  <c r="I90" i="1"/>
  <c r="D87" i="25"/>
  <c r="I87" i="1"/>
  <c r="D84" i="25"/>
  <c r="I84" i="1"/>
  <c r="D81" i="25"/>
  <c r="I27" i="1"/>
  <c r="D24" i="25"/>
  <c r="I73" i="1"/>
  <c r="D70" i="25"/>
  <c r="I99" i="1"/>
  <c r="D96" i="25"/>
  <c r="I52" i="1"/>
  <c r="D49" i="25"/>
  <c r="I148" i="1"/>
  <c r="D145" i="25"/>
  <c r="I102" i="1"/>
  <c r="D99" i="25"/>
  <c r="I58" i="1"/>
  <c r="D55" i="25"/>
  <c r="I143" i="1"/>
  <c r="D140" i="25"/>
  <c r="I42" i="1"/>
  <c r="D39" i="25"/>
  <c r="I127" i="1"/>
  <c r="D124" i="25"/>
  <c r="I74" i="1"/>
  <c r="D71" i="25"/>
  <c r="I104" i="1"/>
  <c r="D101" i="25"/>
  <c r="I116" i="1"/>
  <c r="D113" i="25"/>
  <c r="I70" i="1"/>
  <c r="D67" i="25"/>
  <c r="I43" i="1"/>
  <c r="D40" i="25"/>
  <c r="I49" i="1"/>
  <c r="D46" i="25"/>
  <c r="I113" i="1"/>
  <c r="D110" i="25"/>
  <c r="I36" i="1"/>
  <c r="D33" i="25"/>
  <c r="I134" i="1"/>
  <c r="D131" i="25"/>
  <c r="I119" i="1"/>
  <c r="D116" i="25"/>
  <c r="I35" i="1"/>
  <c r="D32" i="25"/>
  <c r="I168" i="1"/>
  <c r="D165" i="25"/>
  <c r="I145" i="1"/>
  <c r="D142" i="25"/>
  <c r="I75" i="1"/>
  <c r="D72" i="25"/>
  <c r="I146" i="1"/>
  <c r="D143" i="25"/>
  <c r="I133" i="1"/>
  <c r="D130" i="25"/>
  <c r="I100" i="1"/>
  <c r="D97" i="25"/>
  <c r="I147" i="1"/>
  <c r="D144" i="25"/>
  <c r="I63" i="1"/>
  <c r="D60" i="25"/>
  <c r="I61" i="1"/>
  <c r="D58" i="25"/>
  <c r="I88" i="1"/>
  <c r="D85" i="25"/>
  <c r="I164" i="1"/>
  <c r="D161" i="25"/>
  <c r="I163" i="1"/>
  <c r="D160" i="25"/>
  <c r="I47" i="1"/>
  <c r="D44" i="25"/>
  <c r="I105" i="1"/>
  <c r="D102" i="25"/>
  <c r="I97" i="1"/>
  <c r="D94" i="25"/>
  <c r="I122" i="1"/>
  <c r="D119" i="25"/>
  <c r="I29" i="1"/>
  <c r="D26" i="25"/>
  <c r="I24" i="1"/>
  <c r="D21" i="25"/>
  <c r="I20" i="1"/>
  <c r="D17" i="25"/>
  <c r="I40" i="1"/>
  <c r="D37" i="25"/>
  <c r="I67" i="1"/>
  <c r="D64" i="25"/>
  <c r="I96" i="1"/>
  <c r="D93" i="25"/>
  <c r="I17" i="1"/>
  <c r="D14" i="25"/>
  <c r="I59" i="1"/>
  <c r="D56" i="25"/>
  <c r="I160" i="1"/>
  <c r="D157" i="25"/>
  <c r="I28" i="1"/>
  <c r="D25" i="25"/>
  <c r="I115" i="1"/>
  <c r="D112" i="25"/>
  <c r="I139" i="1"/>
  <c r="D136" i="25"/>
  <c r="I93" i="1"/>
  <c r="D90" i="25"/>
  <c r="I128" i="1"/>
  <c r="D125" i="25"/>
  <c r="I166" i="1"/>
  <c r="D163" i="25"/>
  <c r="I69" i="1"/>
  <c r="D66" i="25"/>
  <c r="I159" i="1"/>
  <c r="D156" i="25"/>
  <c r="I34" i="1"/>
  <c r="D31" i="25"/>
  <c r="I125" i="1"/>
  <c r="D122" i="25"/>
  <c r="I13" i="1"/>
  <c r="D10" i="25"/>
  <c r="I16" i="1"/>
  <c r="D13" i="25"/>
  <c r="I77" i="1"/>
  <c r="D74" i="25"/>
  <c r="I31" i="1"/>
  <c r="D28" i="25"/>
  <c r="I89" i="1"/>
  <c r="D86" i="25"/>
  <c r="I141" i="1"/>
  <c r="D138" i="25"/>
  <c r="I92" i="1"/>
  <c r="D89" i="25"/>
  <c r="I46" i="1"/>
  <c r="D43" i="25"/>
  <c r="I131" i="1"/>
  <c r="D128" i="25"/>
  <c r="I55" i="1"/>
  <c r="D52" i="25"/>
  <c r="I157" i="1"/>
  <c r="D154" i="25"/>
  <c r="I41" i="1"/>
  <c r="D38" i="25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N19" i="6"/>
  <c r="N20" i="6"/>
  <c r="N21" i="6"/>
  <c r="N22" i="6"/>
  <c r="N23" i="6"/>
  <c r="N24" i="6"/>
  <c r="N25" i="6"/>
  <c r="N26" i="6"/>
  <c r="N27" i="6"/>
  <c r="N28" i="6"/>
  <c r="N29" i="6"/>
  <c r="N30" i="6"/>
  <c r="N12" i="6"/>
  <c r="N13" i="6"/>
  <c r="N14" i="6"/>
  <c r="N15" i="6"/>
  <c r="N16" i="6"/>
  <c r="N17" i="6"/>
  <c r="N18" i="6"/>
  <c r="N9" i="6"/>
  <c r="N10" i="6"/>
  <c r="N11" i="6"/>
  <c r="N8" i="6"/>
  <c r="O7" i="6"/>
  <c r="N7" i="6"/>
  <c r="M8" i="6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B9" i="6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8" i="6"/>
  <c r="L151" i="1" l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L150" i="1"/>
  <c r="L149" i="1"/>
  <c r="L148" i="1"/>
  <c r="L147" i="1"/>
  <c r="L146" i="1"/>
  <c r="L145" i="1"/>
  <c r="L144" i="1"/>
  <c r="L143" i="1"/>
  <c r="L142" i="1"/>
  <c r="L141" i="1"/>
  <c r="L140" i="1"/>
  <c r="J162" i="1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7" i="6"/>
  <c r="K139" i="8"/>
  <c r="I139" i="8"/>
  <c r="K138" i="8"/>
  <c r="I138" i="8"/>
  <c r="K137" i="8"/>
  <c r="I137" i="8"/>
  <c r="K136" i="8"/>
  <c r="I136" i="8"/>
  <c r="K135" i="8"/>
  <c r="I135" i="8"/>
  <c r="K134" i="8"/>
  <c r="I134" i="8"/>
  <c r="K133" i="8"/>
  <c r="I133" i="8"/>
  <c r="K132" i="8"/>
  <c r="I132" i="8"/>
  <c r="K131" i="8"/>
  <c r="I131" i="8"/>
  <c r="K130" i="8"/>
  <c r="I130" i="8"/>
  <c r="K129" i="8"/>
  <c r="I129" i="8"/>
  <c r="K128" i="8"/>
  <c r="I128" i="8"/>
  <c r="K127" i="8"/>
  <c r="I127" i="8"/>
  <c r="K126" i="8"/>
  <c r="I126" i="8"/>
  <c r="K125" i="8"/>
  <c r="I125" i="8"/>
  <c r="K124" i="8"/>
  <c r="I124" i="8"/>
  <c r="K123" i="8"/>
  <c r="I123" i="8"/>
  <c r="K122" i="8"/>
  <c r="I122" i="8"/>
  <c r="K121" i="8"/>
  <c r="I121" i="8"/>
  <c r="K120" i="8"/>
  <c r="I120" i="8"/>
  <c r="K119" i="8"/>
  <c r="I119" i="8"/>
  <c r="K118" i="8"/>
  <c r="I118" i="8"/>
  <c r="K117" i="8"/>
  <c r="I117" i="8"/>
  <c r="K116" i="8"/>
  <c r="I116" i="8"/>
  <c r="K115" i="8"/>
  <c r="I115" i="8"/>
  <c r="K114" i="8"/>
  <c r="I114" i="8"/>
  <c r="K113" i="8"/>
  <c r="I113" i="8"/>
  <c r="K112" i="8"/>
  <c r="I112" i="8"/>
  <c r="K111" i="8"/>
  <c r="I111" i="8"/>
  <c r="K110" i="8"/>
  <c r="I110" i="8"/>
  <c r="K109" i="8"/>
  <c r="I109" i="8"/>
  <c r="K108" i="8"/>
  <c r="I108" i="8"/>
  <c r="K107" i="8"/>
  <c r="I107" i="8"/>
  <c r="K106" i="8"/>
  <c r="I106" i="8"/>
  <c r="K105" i="8"/>
  <c r="I105" i="8"/>
  <c r="K104" i="8"/>
  <c r="I104" i="8"/>
  <c r="K103" i="8"/>
  <c r="I103" i="8"/>
  <c r="K102" i="8"/>
  <c r="I102" i="8"/>
  <c r="K101" i="8"/>
  <c r="I101" i="8"/>
  <c r="K100" i="8"/>
  <c r="I100" i="8"/>
  <c r="K99" i="8"/>
  <c r="I99" i="8"/>
  <c r="K98" i="8"/>
  <c r="I98" i="8"/>
  <c r="K97" i="8"/>
  <c r="I97" i="8"/>
  <c r="K96" i="8"/>
  <c r="I96" i="8"/>
  <c r="K95" i="8"/>
  <c r="I95" i="8"/>
  <c r="K94" i="8"/>
  <c r="I94" i="8"/>
  <c r="K93" i="8"/>
  <c r="I93" i="8"/>
  <c r="K92" i="8"/>
  <c r="I92" i="8"/>
  <c r="K91" i="8"/>
  <c r="I91" i="8"/>
  <c r="K90" i="8"/>
  <c r="I90" i="8"/>
  <c r="K89" i="8"/>
  <c r="I89" i="8"/>
  <c r="K88" i="8"/>
  <c r="I88" i="8"/>
  <c r="K87" i="8"/>
  <c r="I87" i="8"/>
  <c r="K86" i="8"/>
  <c r="I86" i="8"/>
  <c r="K85" i="8"/>
  <c r="I85" i="8"/>
  <c r="K84" i="8"/>
  <c r="I84" i="8"/>
  <c r="K83" i="8"/>
  <c r="I83" i="8"/>
  <c r="K82" i="8"/>
  <c r="I82" i="8"/>
  <c r="K81" i="8"/>
  <c r="I81" i="8"/>
  <c r="K80" i="8"/>
  <c r="I80" i="8"/>
  <c r="K79" i="8"/>
  <c r="I79" i="8"/>
  <c r="K78" i="8"/>
  <c r="I78" i="8"/>
  <c r="K77" i="8"/>
  <c r="I77" i="8"/>
  <c r="K76" i="8"/>
  <c r="I76" i="8"/>
  <c r="K75" i="8"/>
  <c r="I75" i="8"/>
  <c r="K74" i="8"/>
  <c r="I74" i="8"/>
  <c r="K73" i="8"/>
  <c r="I73" i="8"/>
  <c r="K72" i="8"/>
  <c r="I72" i="8"/>
  <c r="K71" i="8"/>
  <c r="I71" i="8"/>
  <c r="K70" i="8"/>
  <c r="I70" i="8"/>
  <c r="K69" i="8"/>
  <c r="I69" i="8"/>
  <c r="K68" i="8"/>
  <c r="I68" i="8"/>
  <c r="K67" i="8"/>
  <c r="I67" i="8"/>
  <c r="K66" i="8"/>
  <c r="I66" i="8"/>
  <c r="K65" i="8"/>
  <c r="I65" i="8"/>
  <c r="K64" i="8"/>
  <c r="I64" i="8"/>
  <c r="K63" i="8"/>
  <c r="I63" i="8"/>
  <c r="K62" i="8"/>
  <c r="I62" i="8"/>
  <c r="K61" i="8"/>
  <c r="I61" i="8"/>
  <c r="K60" i="8"/>
  <c r="I60" i="8"/>
  <c r="K59" i="8"/>
  <c r="I59" i="8"/>
  <c r="K58" i="8"/>
  <c r="I58" i="8"/>
  <c r="K57" i="8"/>
  <c r="I57" i="8"/>
  <c r="K56" i="8"/>
  <c r="I56" i="8"/>
  <c r="K55" i="8"/>
  <c r="I55" i="8"/>
  <c r="K54" i="8"/>
  <c r="I54" i="8"/>
  <c r="K53" i="8"/>
  <c r="I53" i="8"/>
  <c r="K52" i="8"/>
  <c r="I52" i="8"/>
  <c r="K51" i="8"/>
  <c r="I51" i="8"/>
  <c r="K50" i="8"/>
  <c r="I50" i="8"/>
  <c r="K49" i="8"/>
  <c r="I49" i="8"/>
  <c r="K48" i="8"/>
  <c r="I48" i="8"/>
  <c r="K47" i="8"/>
  <c r="I47" i="8"/>
  <c r="K46" i="8"/>
  <c r="I46" i="8"/>
  <c r="K45" i="8"/>
  <c r="I45" i="8"/>
  <c r="K44" i="8"/>
  <c r="I44" i="8"/>
  <c r="K43" i="8"/>
  <c r="I43" i="8"/>
  <c r="K42" i="8"/>
  <c r="I42" i="8"/>
  <c r="K41" i="8"/>
  <c r="I41" i="8"/>
  <c r="K40" i="8"/>
  <c r="I40" i="8"/>
  <c r="K39" i="8"/>
  <c r="I39" i="8"/>
  <c r="K38" i="8"/>
  <c r="I38" i="8"/>
  <c r="K37" i="8"/>
  <c r="I37" i="8"/>
  <c r="K36" i="8"/>
  <c r="I36" i="8"/>
  <c r="K35" i="8"/>
  <c r="I35" i="8"/>
  <c r="K34" i="8"/>
  <c r="I34" i="8"/>
  <c r="K33" i="8"/>
  <c r="I33" i="8"/>
  <c r="K32" i="8"/>
  <c r="I32" i="8"/>
  <c r="K31" i="8"/>
  <c r="I31" i="8"/>
  <c r="K30" i="8"/>
  <c r="I30" i="8"/>
  <c r="K29" i="8"/>
  <c r="I29" i="8"/>
  <c r="K28" i="8"/>
  <c r="I28" i="8"/>
  <c r="K27" i="8"/>
  <c r="I27" i="8"/>
  <c r="K26" i="8"/>
  <c r="I26" i="8"/>
  <c r="K25" i="8"/>
  <c r="I25" i="8"/>
  <c r="K24" i="8"/>
  <c r="I24" i="8"/>
  <c r="K23" i="8"/>
  <c r="I23" i="8"/>
  <c r="K22" i="8"/>
  <c r="I22" i="8"/>
  <c r="K21" i="8"/>
  <c r="I21" i="8"/>
  <c r="K20" i="8"/>
  <c r="I20" i="8"/>
  <c r="K19" i="8"/>
  <c r="I19" i="8"/>
  <c r="K18" i="8"/>
  <c r="I18" i="8"/>
  <c r="K17" i="8"/>
  <c r="I17" i="8"/>
  <c r="K16" i="8"/>
  <c r="I16" i="8"/>
  <c r="K15" i="8"/>
  <c r="I15" i="8"/>
  <c r="K14" i="8"/>
  <c r="I14" i="8"/>
  <c r="K13" i="8"/>
  <c r="I13" i="8"/>
  <c r="K12" i="8"/>
  <c r="I12" i="8"/>
  <c r="K11" i="8"/>
  <c r="I11" i="8"/>
  <c r="K10" i="8"/>
  <c r="I10" i="8"/>
  <c r="K9" i="8"/>
  <c r="I9" i="8"/>
  <c r="K8" i="8"/>
  <c r="I8" i="8"/>
  <c r="E8" i="8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E88" i="8" s="1"/>
  <c r="E89" i="8" s="1"/>
  <c r="E90" i="8" s="1"/>
  <c r="E91" i="8" s="1"/>
  <c r="E92" i="8" s="1"/>
  <c r="E93" i="8" s="1"/>
  <c r="E94" i="8" s="1"/>
  <c r="E95" i="8" s="1"/>
  <c r="E96" i="8" s="1"/>
  <c r="E97" i="8" s="1"/>
  <c r="E98" i="8" s="1"/>
  <c r="E99" i="8" s="1"/>
  <c r="E100" i="8" s="1"/>
  <c r="E101" i="8" s="1"/>
  <c r="E102" i="8" s="1"/>
  <c r="E103" i="8" s="1"/>
  <c r="E104" i="8" s="1"/>
  <c r="E105" i="8" s="1"/>
  <c r="E106" i="8" s="1"/>
  <c r="E107" i="8" s="1"/>
  <c r="E108" i="8" s="1"/>
  <c r="E109" i="8" s="1"/>
  <c r="E110" i="8" s="1"/>
  <c r="E111" i="8" s="1"/>
  <c r="E112" i="8" s="1"/>
  <c r="E113" i="8" s="1"/>
  <c r="E114" i="8" s="1"/>
  <c r="E115" i="8" s="1"/>
  <c r="E116" i="8" s="1"/>
  <c r="E117" i="8" s="1"/>
  <c r="E118" i="8" s="1"/>
  <c r="E119" i="8" s="1"/>
  <c r="E120" i="8" s="1"/>
  <c r="E121" i="8" s="1"/>
  <c r="E122" i="8" s="1"/>
  <c r="E123" i="8" s="1"/>
  <c r="E124" i="8" s="1"/>
  <c r="E125" i="8" s="1"/>
  <c r="E126" i="8" s="1"/>
  <c r="E127" i="8" s="1"/>
  <c r="E128" i="8" s="1"/>
  <c r="E129" i="8" s="1"/>
  <c r="E130" i="8" s="1"/>
  <c r="E131" i="8" s="1"/>
  <c r="E132" i="8" s="1"/>
  <c r="E133" i="8" s="1"/>
  <c r="E134" i="8" s="1"/>
  <c r="E135" i="8" s="1"/>
  <c r="E136" i="8" s="1"/>
  <c r="E137" i="8" s="1"/>
  <c r="E138" i="8" s="1"/>
  <c r="E139" i="8" s="1"/>
  <c r="E140" i="8" s="1"/>
  <c r="E141" i="8" s="1"/>
  <c r="E142" i="8" s="1"/>
  <c r="E143" i="8" s="1"/>
  <c r="E144" i="8" s="1"/>
  <c r="E145" i="8" s="1"/>
  <c r="E146" i="8" s="1"/>
  <c r="E147" i="8" s="1"/>
  <c r="E148" i="8" s="1"/>
  <c r="E149" i="8" s="1"/>
  <c r="E150" i="8" s="1"/>
  <c r="E151" i="8" s="1"/>
  <c r="E152" i="8" s="1"/>
  <c r="E153" i="8" s="1"/>
  <c r="E154" i="8" s="1"/>
  <c r="E155" i="8" s="1"/>
  <c r="E156" i="8" s="1"/>
  <c r="E157" i="8" s="1"/>
  <c r="E158" i="8" s="1"/>
  <c r="E159" i="8" s="1"/>
  <c r="E160" i="8" s="1"/>
  <c r="E161" i="8" s="1"/>
  <c r="E162" i="8" s="1"/>
  <c r="E163" i="8" s="1"/>
  <c r="E164" i="8" s="1"/>
  <c r="E165" i="8" s="1"/>
  <c r="E166" i="8" s="1"/>
  <c r="E167" i="8" s="1"/>
  <c r="E168" i="8" s="1"/>
  <c r="E169" i="8" s="1"/>
  <c r="E170" i="8" s="1"/>
  <c r="E171" i="8" s="1"/>
  <c r="E172" i="8" s="1"/>
  <c r="E173" i="8" s="1"/>
  <c r="E174" i="8" s="1"/>
  <c r="K7" i="8"/>
  <c r="I7" i="8"/>
  <c r="D8" i="6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K139" i="5"/>
  <c r="I139" i="5"/>
  <c r="K138" i="5"/>
  <c r="I138" i="5"/>
  <c r="K137" i="5"/>
  <c r="I137" i="5"/>
  <c r="K136" i="5"/>
  <c r="I136" i="5"/>
  <c r="K135" i="5"/>
  <c r="I135" i="5"/>
  <c r="K134" i="5"/>
  <c r="I134" i="5"/>
  <c r="K133" i="5"/>
  <c r="I133" i="5"/>
  <c r="K132" i="5"/>
  <c r="I132" i="5"/>
  <c r="K131" i="5"/>
  <c r="I131" i="5"/>
  <c r="K130" i="5"/>
  <c r="I130" i="5"/>
  <c r="K129" i="5"/>
  <c r="I129" i="5"/>
  <c r="K128" i="5"/>
  <c r="I128" i="5"/>
  <c r="K127" i="5"/>
  <c r="I127" i="5"/>
  <c r="K126" i="5"/>
  <c r="I126" i="5"/>
  <c r="K125" i="5"/>
  <c r="I125" i="5"/>
  <c r="K124" i="5"/>
  <c r="I124" i="5"/>
  <c r="K123" i="5"/>
  <c r="I123" i="5"/>
  <c r="K122" i="5"/>
  <c r="I122" i="5"/>
  <c r="K121" i="5"/>
  <c r="I121" i="5"/>
  <c r="K120" i="5"/>
  <c r="I120" i="5"/>
  <c r="K119" i="5"/>
  <c r="I119" i="5"/>
  <c r="K118" i="5"/>
  <c r="I118" i="5"/>
  <c r="K117" i="5"/>
  <c r="I117" i="5"/>
  <c r="K116" i="5"/>
  <c r="I116" i="5"/>
  <c r="K115" i="5"/>
  <c r="I115" i="5"/>
  <c r="K114" i="5"/>
  <c r="I114" i="5"/>
  <c r="K113" i="5"/>
  <c r="I113" i="5"/>
  <c r="K112" i="5"/>
  <c r="I112" i="5"/>
  <c r="K111" i="5"/>
  <c r="I111" i="5"/>
  <c r="K110" i="5"/>
  <c r="I110" i="5"/>
  <c r="K109" i="5"/>
  <c r="I109" i="5"/>
  <c r="K108" i="5"/>
  <c r="I108" i="5"/>
  <c r="K107" i="5"/>
  <c r="I107" i="5"/>
  <c r="K106" i="5"/>
  <c r="I106" i="5"/>
  <c r="K105" i="5"/>
  <c r="I105" i="5"/>
  <c r="K104" i="5"/>
  <c r="I104" i="5"/>
  <c r="K103" i="5"/>
  <c r="I103" i="5"/>
  <c r="K102" i="5"/>
  <c r="I102" i="5"/>
  <c r="K101" i="5"/>
  <c r="I101" i="5"/>
  <c r="K100" i="5"/>
  <c r="I100" i="5"/>
  <c r="K99" i="5"/>
  <c r="I99" i="5"/>
  <c r="K98" i="5"/>
  <c r="I98" i="5"/>
  <c r="K97" i="5"/>
  <c r="I97" i="5"/>
  <c r="K96" i="5"/>
  <c r="I96" i="5"/>
  <c r="K95" i="5"/>
  <c r="I95" i="5"/>
  <c r="K94" i="5"/>
  <c r="I94" i="5"/>
  <c r="K93" i="5"/>
  <c r="I93" i="5"/>
  <c r="K92" i="5"/>
  <c r="I92" i="5"/>
  <c r="K91" i="5"/>
  <c r="I91" i="5"/>
  <c r="K90" i="5"/>
  <c r="I90" i="5"/>
  <c r="K89" i="5"/>
  <c r="I89" i="5"/>
  <c r="K88" i="5"/>
  <c r="I88" i="5"/>
  <c r="K87" i="5"/>
  <c r="I87" i="5"/>
  <c r="K86" i="5"/>
  <c r="I86" i="5"/>
  <c r="K85" i="5"/>
  <c r="I85" i="5"/>
  <c r="K84" i="5"/>
  <c r="I84" i="5"/>
  <c r="K83" i="5"/>
  <c r="I83" i="5"/>
  <c r="K82" i="5"/>
  <c r="I82" i="5"/>
  <c r="K81" i="5"/>
  <c r="I81" i="5"/>
  <c r="K80" i="5"/>
  <c r="I80" i="5"/>
  <c r="K79" i="5"/>
  <c r="I79" i="5"/>
  <c r="K78" i="5"/>
  <c r="I78" i="5"/>
  <c r="K77" i="5"/>
  <c r="I77" i="5"/>
  <c r="K76" i="5"/>
  <c r="I76" i="5"/>
  <c r="K75" i="5"/>
  <c r="I75" i="5"/>
  <c r="K74" i="5"/>
  <c r="I74" i="5"/>
  <c r="K73" i="5"/>
  <c r="I73" i="5"/>
  <c r="K72" i="5"/>
  <c r="I72" i="5"/>
  <c r="K71" i="5"/>
  <c r="I71" i="5"/>
  <c r="K70" i="5"/>
  <c r="I70" i="5"/>
  <c r="K69" i="5"/>
  <c r="I69" i="5"/>
  <c r="K68" i="5"/>
  <c r="I68" i="5"/>
  <c r="K67" i="5"/>
  <c r="I67" i="5"/>
  <c r="K66" i="5"/>
  <c r="I66" i="5"/>
  <c r="K65" i="5"/>
  <c r="I65" i="5"/>
  <c r="K64" i="5"/>
  <c r="I64" i="5"/>
  <c r="K63" i="5"/>
  <c r="I63" i="5"/>
  <c r="K62" i="5"/>
  <c r="I62" i="5"/>
  <c r="K61" i="5"/>
  <c r="I61" i="5"/>
  <c r="K60" i="5"/>
  <c r="I60" i="5"/>
  <c r="K59" i="5"/>
  <c r="I59" i="5"/>
  <c r="K58" i="5"/>
  <c r="I58" i="5"/>
  <c r="K57" i="5"/>
  <c r="I57" i="5"/>
  <c r="K56" i="5"/>
  <c r="I56" i="5"/>
  <c r="K55" i="5"/>
  <c r="I55" i="5"/>
  <c r="K54" i="5"/>
  <c r="I54" i="5"/>
  <c r="K53" i="5"/>
  <c r="I53" i="5"/>
  <c r="K52" i="5"/>
  <c r="I52" i="5"/>
  <c r="K51" i="5"/>
  <c r="I51" i="5"/>
  <c r="K50" i="5"/>
  <c r="I50" i="5"/>
  <c r="K49" i="5"/>
  <c r="I49" i="5"/>
  <c r="K48" i="5"/>
  <c r="I48" i="5"/>
  <c r="K47" i="5"/>
  <c r="I47" i="5"/>
  <c r="K46" i="5"/>
  <c r="I46" i="5"/>
  <c r="K45" i="5"/>
  <c r="I45" i="5"/>
  <c r="K44" i="5"/>
  <c r="I44" i="5"/>
  <c r="K43" i="5"/>
  <c r="I43" i="5"/>
  <c r="K42" i="5"/>
  <c r="I42" i="5"/>
  <c r="K41" i="5"/>
  <c r="I41" i="5"/>
  <c r="K40" i="5"/>
  <c r="I40" i="5"/>
  <c r="K39" i="5"/>
  <c r="I39" i="5"/>
  <c r="K38" i="5"/>
  <c r="I38" i="5"/>
  <c r="K37" i="5"/>
  <c r="I37" i="5"/>
  <c r="K36" i="5"/>
  <c r="I36" i="5"/>
  <c r="K35" i="5"/>
  <c r="I35" i="5"/>
  <c r="K34" i="5"/>
  <c r="I34" i="5"/>
  <c r="K33" i="5"/>
  <c r="I33" i="5"/>
  <c r="K32" i="5"/>
  <c r="I32" i="5"/>
  <c r="K31" i="5"/>
  <c r="I31" i="5"/>
  <c r="K30" i="5"/>
  <c r="I30" i="5"/>
  <c r="K29" i="5"/>
  <c r="I29" i="5"/>
  <c r="K28" i="5"/>
  <c r="I28" i="5"/>
  <c r="K27" i="5"/>
  <c r="I27" i="5"/>
  <c r="K26" i="5"/>
  <c r="I26" i="5"/>
  <c r="K25" i="5"/>
  <c r="I25" i="5"/>
  <c r="K24" i="5"/>
  <c r="I24" i="5"/>
  <c r="K23" i="5"/>
  <c r="I23" i="5"/>
  <c r="K22" i="5"/>
  <c r="I22" i="5"/>
  <c r="K21" i="5"/>
  <c r="I21" i="5"/>
  <c r="K20" i="5"/>
  <c r="I20" i="5"/>
  <c r="K19" i="5"/>
  <c r="I19" i="5"/>
  <c r="K18" i="5"/>
  <c r="I18" i="5"/>
  <c r="K17" i="5"/>
  <c r="I17" i="5"/>
  <c r="K16" i="5"/>
  <c r="I16" i="5"/>
  <c r="K15" i="5"/>
  <c r="I15" i="5"/>
  <c r="K14" i="5"/>
  <c r="I14" i="5"/>
  <c r="K13" i="5"/>
  <c r="I13" i="5"/>
  <c r="K12" i="5"/>
  <c r="I12" i="5"/>
  <c r="K11" i="5"/>
  <c r="I11" i="5"/>
  <c r="K10" i="5"/>
  <c r="I10" i="5"/>
  <c r="K9" i="5"/>
  <c r="I9" i="5"/>
  <c r="E9" i="5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K8" i="5"/>
  <c r="L7" i="5" s="1"/>
  <c r="I8" i="5"/>
  <c r="E8" i="5"/>
  <c r="K7" i="5"/>
  <c r="I7" i="5"/>
  <c r="K139" i="3"/>
  <c r="I139" i="3"/>
  <c r="K138" i="3"/>
  <c r="I138" i="3"/>
  <c r="K137" i="3"/>
  <c r="I137" i="3"/>
  <c r="K136" i="3"/>
  <c r="I136" i="3"/>
  <c r="K135" i="3"/>
  <c r="I135" i="3"/>
  <c r="K134" i="3"/>
  <c r="I134" i="3"/>
  <c r="K133" i="3"/>
  <c r="I133" i="3"/>
  <c r="K132" i="3"/>
  <c r="I132" i="3"/>
  <c r="K131" i="3"/>
  <c r="I131" i="3"/>
  <c r="K130" i="3"/>
  <c r="I130" i="3"/>
  <c r="K129" i="3"/>
  <c r="I129" i="3"/>
  <c r="K128" i="3"/>
  <c r="I128" i="3"/>
  <c r="K127" i="3"/>
  <c r="I127" i="3"/>
  <c r="K126" i="3"/>
  <c r="I126" i="3"/>
  <c r="K125" i="3"/>
  <c r="I125" i="3"/>
  <c r="K124" i="3"/>
  <c r="I124" i="3"/>
  <c r="K123" i="3"/>
  <c r="I123" i="3"/>
  <c r="K122" i="3"/>
  <c r="I122" i="3"/>
  <c r="K121" i="3"/>
  <c r="I121" i="3"/>
  <c r="K120" i="3"/>
  <c r="I120" i="3"/>
  <c r="K119" i="3"/>
  <c r="I119" i="3"/>
  <c r="K118" i="3"/>
  <c r="I118" i="3"/>
  <c r="K117" i="3"/>
  <c r="I117" i="3"/>
  <c r="K116" i="3"/>
  <c r="I116" i="3"/>
  <c r="K115" i="3"/>
  <c r="I115" i="3"/>
  <c r="K114" i="3"/>
  <c r="I114" i="3"/>
  <c r="K113" i="3"/>
  <c r="I113" i="3"/>
  <c r="K112" i="3"/>
  <c r="I112" i="3"/>
  <c r="K111" i="3"/>
  <c r="I111" i="3"/>
  <c r="K110" i="3"/>
  <c r="I110" i="3"/>
  <c r="K109" i="3"/>
  <c r="I109" i="3"/>
  <c r="K108" i="3"/>
  <c r="I108" i="3"/>
  <c r="K107" i="3"/>
  <c r="I107" i="3"/>
  <c r="K106" i="3"/>
  <c r="I106" i="3"/>
  <c r="K105" i="3"/>
  <c r="I105" i="3"/>
  <c r="K104" i="3"/>
  <c r="I104" i="3"/>
  <c r="K103" i="3"/>
  <c r="I103" i="3"/>
  <c r="K102" i="3"/>
  <c r="I102" i="3"/>
  <c r="K101" i="3"/>
  <c r="I101" i="3"/>
  <c r="K100" i="3"/>
  <c r="I100" i="3"/>
  <c r="K99" i="3"/>
  <c r="I99" i="3"/>
  <c r="K98" i="3"/>
  <c r="I98" i="3"/>
  <c r="K97" i="3"/>
  <c r="I97" i="3"/>
  <c r="K96" i="3"/>
  <c r="I96" i="3"/>
  <c r="K95" i="3"/>
  <c r="I95" i="3"/>
  <c r="K94" i="3"/>
  <c r="I94" i="3"/>
  <c r="K93" i="3"/>
  <c r="I93" i="3"/>
  <c r="K92" i="3"/>
  <c r="I92" i="3"/>
  <c r="K91" i="3"/>
  <c r="I91" i="3"/>
  <c r="K90" i="3"/>
  <c r="I90" i="3"/>
  <c r="K89" i="3"/>
  <c r="I89" i="3"/>
  <c r="K88" i="3"/>
  <c r="I88" i="3"/>
  <c r="K87" i="3"/>
  <c r="I87" i="3"/>
  <c r="K86" i="3"/>
  <c r="I86" i="3"/>
  <c r="K85" i="3"/>
  <c r="I85" i="3"/>
  <c r="K84" i="3"/>
  <c r="I84" i="3"/>
  <c r="K83" i="3"/>
  <c r="I83" i="3"/>
  <c r="K82" i="3"/>
  <c r="I82" i="3"/>
  <c r="K81" i="3"/>
  <c r="I81" i="3"/>
  <c r="K80" i="3"/>
  <c r="I80" i="3"/>
  <c r="K79" i="3"/>
  <c r="I79" i="3"/>
  <c r="K78" i="3"/>
  <c r="I78" i="3"/>
  <c r="K77" i="3"/>
  <c r="I77" i="3"/>
  <c r="K76" i="3"/>
  <c r="I76" i="3"/>
  <c r="K75" i="3"/>
  <c r="I75" i="3"/>
  <c r="K74" i="3"/>
  <c r="I74" i="3"/>
  <c r="K73" i="3"/>
  <c r="I73" i="3"/>
  <c r="K72" i="3"/>
  <c r="I72" i="3"/>
  <c r="K71" i="3"/>
  <c r="I71" i="3"/>
  <c r="K70" i="3"/>
  <c r="I70" i="3"/>
  <c r="K69" i="3"/>
  <c r="I69" i="3"/>
  <c r="K68" i="3"/>
  <c r="I68" i="3"/>
  <c r="K67" i="3"/>
  <c r="I67" i="3"/>
  <c r="K66" i="3"/>
  <c r="I66" i="3"/>
  <c r="K65" i="3"/>
  <c r="I65" i="3"/>
  <c r="K64" i="3"/>
  <c r="I64" i="3"/>
  <c r="K63" i="3"/>
  <c r="I63" i="3"/>
  <c r="K62" i="3"/>
  <c r="I62" i="3"/>
  <c r="K61" i="3"/>
  <c r="I61" i="3"/>
  <c r="K60" i="3"/>
  <c r="I60" i="3"/>
  <c r="K59" i="3"/>
  <c r="I59" i="3"/>
  <c r="K58" i="3"/>
  <c r="I58" i="3"/>
  <c r="K57" i="3"/>
  <c r="I57" i="3"/>
  <c r="K56" i="3"/>
  <c r="I56" i="3"/>
  <c r="K55" i="3"/>
  <c r="I55" i="3"/>
  <c r="K54" i="3"/>
  <c r="I54" i="3"/>
  <c r="K53" i="3"/>
  <c r="I53" i="3"/>
  <c r="K52" i="3"/>
  <c r="I52" i="3"/>
  <c r="K51" i="3"/>
  <c r="I51" i="3"/>
  <c r="K50" i="3"/>
  <c r="I50" i="3"/>
  <c r="K49" i="3"/>
  <c r="I49" i="3"/>
  <c r="K48" i="3"/>
  <c r="I48" i="3"/>
  <c r="K47" i="3"/>
  <c r="I47" i="3"/>
  <c r="K46" i="3"/>
  <c r="I46" i="3"/>
  <c r="K45" i="3"/>
  <c r="I45" i="3"/>
  <c r="K44" i="3"/>
  <c r="I44" i="3"/>
  <c r="K43" i="3"/>
  <c r="I43" i="3"/>
  <c r="K42" i="3"/>
  <c r="I42" i="3"/>
  <c r="K41" i="3"/>
  <c r="I41" i="3"/>
  <c r="K40" i="3"/>
  <c r="I40" i="3"/>
  <c r="K39" i="3"/>
  <c r="I39" i="3"/>
  <c r="K38" i="3"/>
  <c r="I38" i="3"/>
  <c r="K37" i="3"/>
  <c r="I37" i="3"/>
  <c r="K36" i="3"/>
  <c r="I36" i="3"/>
  <c r="K35" i="3"/>
  <c r="I35" i="3"/>
  <c r="K34" i="3"/>
  <c r="I34" i="3"/>
  <c r="K33" i="3"/>
  <c r="I33" i="3"/>
  <c r="K32" i="3"/>
  <c r="I32" i="3"/>
  <c r="K31" i="3"/>
  <c r="I31" i="3"/>
  <c r="K30" i="3"/>
  <c r="I30" i="3"/>
  <c r="K29" i="3"/>
  <c r="I29" i="3"/>
  <c r="K28" i="3"/>
  <c r="I28" i="3"/>
  <c r="K27" i="3"/>
  <c r="I27" i="3"/>
  <c r="K26" i="3"/>
  <c r="I26" i="3"/>
  <c r="K25" i="3"/>
  <c r="I25" i="3"/>
  <c r="K24" i="3"/>
  <c r="I24" i="3"/>
  <c r="K23" i="3"/>
  <c r="I23" i="3"/>
  <c r="K22" i="3"/>
  <c r="I22" i="3"/>
  <c r="K21" i="3"/>
  <c r="I21" i="3"/>
  <c r="K20" i="3"/>
  <c r="I20" i="3"/>
  <c r="K19" i="3"/>
  <c r="I19" i="3"/>
  <c r="K18" i="3"/>
  <c r="I18" i="3"/>
  <c r="K17" i="3"/>
  <c r="I17" i="3"/>
  <c r="K16" i="3"/>
  <c r="I16" i="3"/>
  <c r="K15" i="3"/>
  <c r="I15" i="3"/>
  <c r="K14" i="3"/>
  <c r="I14" i="3"/>
  <c r="K13" i="3"/>
  <c r="I13" i="3"/>
  <c r="K12" i="3"/>
  <c r="I12" i="3"/>
  <c r="K11" i="3"/>
  <c r="I11" i="3"/>
  <c r="K10" i="3"/>
  <c r="I10" i="3"/>
  <c r="K9" i="3"/>
  <c r="I9" i="3"/>
  <c r="K8" i="3"/>
  <c r="I8" i="3"/>
  <c r="E8" i="3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K7" i="3"/>
  <c r="I7" i="3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7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E8" i="2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I7" i="2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7" i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K7" i="1" l="1"/>
  <c r="M7" i="1"/>
  <c r="J7" i="8"/>
  <c r="L7" i="8"/>
  <c r="J7" i="5"/>
  <c r="J7" i="3"/>
  <c r="L7" i="3"/>
  <c r="J7" i="2"/>
  <c r="L7" i="2"/>
  <c r="C8" i="25"/>
  <c r="G4" i="25"/>
  <c r="I11" i="1" l="1"/>
  <c r="D8" i="25"/>
</calcChain>
</file>

<file path=xl/sharedStrings.xml><?xml version="1.0" encoding="utf-8"?>
<sst xmlns="http://schemas.openxmlformats.org/spreadsheetml/2006/main" count="185" uniqueCount="124">
  <si>
    <t>2020 Demand - Forecast Data IESO</t>
  </si>
  <si>
    <t>Date</t>
  </si>
  <si>
    <t>Demand</t>
  </si>
  <si>
    <t>Forecast Manual*</t>
  </si>
  <si>
    <t>Differece*</t>
  </si>
  <si>
    <t>Differece**</t>
  </si>
  <si>
    <t>Differece***</t>
  </si>
  <si>
    <t>Average Difference*</t>
  </si>
  <si>
    <t>Average Difference**</t>
  </si>
  <si>
    <t>Average Difference***</t>
  </si>
  <si>
    <t>Model Forecast**</t>
  </si>
  <si>
    <t>2019 Demand - Forecast Data IESO</t>
  </si>
  <si>
    <t>2018 Demand - Forecast Data IESO</t>
  </si>
  <si>
    <t>Demand 2020</t>
  </si>
  <si>
    <t>2017 Demand - Forecast Data IESO</t>
  </si>
  <si>
    <t>Demand 2017</t>
  </si>
  <si>
    <t>Demand 2018</t>
  </si>
  <si>
    <t>Demand 2019</t>
  </si>
  <si>
    <t>Average</t>
  </si>
  <si>
    <t>2016 Demand - Forecast Data IESO</t>
  </si>
  <si>
    <t>Demand 2016</t>
  </si>
  <si>
    <t>Time</t>
  </si>
  <si>
    <t>Time (Hour)</t>
  </si>
  <si>
    <t>2020 Demand Shape</t>
  </si>
  <si>
    <t>16'19' Demand Shape</t>
  </si>
  <si>
    <t>Special Time</t>
  </si>
  <si>
    <t>Month</t>
  </si>
  <si>
    <t>Total Energy Demand (TWh)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</si>
  <si>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</si>
  <si>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</si>
  <si>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</si>
  <si>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</si>
  <si>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</si>
  <si>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</si>
  <si>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</si>
  <si>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</si>
  <si>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</si>
  <si>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</si>
  <si>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</si>
  <si>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</si>
  <si>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Forecast Website</t>
  </si>
  <si>
    <t>Model Forecast</t>
  </si>
  <si>
    <t>Website Differece</t>
  </si>
  <si>
    <t>Average Difference</t>
  </si>
  <si>
    <t>Model Differece</t>
  </si>
  <si>
    <t>10-10.5</t>
  </si>
  <si>
    <t>10.5-11</t>
  </si>
  <si>
    <t>11-11.5</t>
  </si>
  <si>
    <t>11.5-12</t>
  </si>
  <si>
    <t>12-12.5</t>
  </si>
  <si>
    <t>12.5-13</t>
  </si>
  <si>
    <t>13-13.5</t>
  </si>
  <si>
    <t>14-14.5</t>
  </si>
  <si>
    <t>14.5-15</t>
  </si>
  <si>
    <t>15-15.5</t>
  </si>
  <si>
    <t>15.5-16</t>
  </si>
  <si>
    <t>16-16.5</t>
  </si>
  <si>
    <t>16.5-17</t>
  </si>
  <si>
    <t>17-17.5</t>
  </si>
  <si>
    <t>17.5-18</t>
  </si>
  <si>
    <t>18-18.5</t>
  </si>
  <si>
    <t>18.5-19</t>
  </si>
  <si>
    <t>19-19.5</t>
  </si>
  <si>
    <t>13.5-14</t>
  </si>
  <si>
    <t>RunID</t>
  </si>
  <si>
    <t>Algorithm Name</t>
  </si>
  <si>
    <t>NRMS</t>
  </si>
  <si>
    <t>Explained Variance</t>
  </si>
  <si>
    <t>MAE</t>
  </si>
  <si>
    <t>MAPE</t>
  </si>
  <si>
    <t>NMAE</t>
  </si>
  <si>
    <t>R2 Score</t>
  </si>
  <si>
    <t>RMSE</t>
  </si>
  <si>
    <t>Spearman</t>
  </si>
  <si>
    <t>Dataset Name</t>
  </si>
  <si>
    <t>SparseNormalizer, LightGBM</t>
  </si>
  <si>
    <t>Link</t>
  </si>
  <si>
    <t>https://ml.azure.com/automl/experiments/id/2f12c34e-283a-4441-8f9c-6b49273c32e7/rundetails/AutoML_e1954383-4ed9-41df-ab38-17f690195575_57?wsid=/subscriptions/69ef4864-1a45-4779-b2c8-b0253913cbd1/resourcegroups/AI-Challenge-2/workspaces/SmartForecasting2&amp;tid=ad93a64d-ad0d-4ecd-b2fd-e53ce15965be#visualizations</t>
  </si>
  <si>
    <t>AutoML_e1954383-4ed9-41df-ab38-17f690195575</t>
  </si>
  <si>
    <t>basic_toronto_april3</t>
  </si>
  <si>
    <t>MaxAbsScaler, LightGBM</t>
  </si>
  <si>
    <t>AutoML_12d8949a-a9dd-4c40-9174-d92755bc668a</t>
  </si>
  <si>
    <t>basicOntario</t>
  </si>
  <si>
    <t>https://ml.azure.com/automl/experiments/id/c8b9ad45-1791-43df-b82e-56bbc5cdf9a3/rundetails/AutoML_12d8949a-a9dd-4c40-9174-d92755bc668a_48?wsid=/subscriptions/69ef4864-1a45-4779-b2c8-b0253913cbd1/resourceGroups/AI-Challenge-2/workspaces/SmartForecasting2&amp;tid=ad93a64d-ad0d-4ecd-b2fd-e53ce15965be</t>
  </si>
  <si>
    <t>AutoML_fbacb03d-c378-4d0c-9fdf-3c1a13e42716</t>
  </si>
  <si>
    <t>basicOntario-04-04-0400</t>
  </si>
  <si>
    <t>https://ml.azure.com/automl/experiments/id/5e2d6e63-bee4-4ef6-b539-1a3ce32d4962/rundetails/AutoML_fbacb03d-c378-4d0c-9fdf-3c1a13e42716_78?wsid=/subscriptions/69ef4864-1a45-4779-b2c8-b0253913cbd1/resourcegroups/AI-Challenge-2/workspaces/SmartForecasting2&amp;tid=ad93a64d-ad0d-4ecd-b2fd-e53ce15965be</t>
  </si>
  <si>
    <t>AutoML_7d69910e-873f-4fad-b283-bc2d7e3570f3</t>
  </si>
  <si>
    <t>https://ml.azure.com/automl/experiments/id/c8b9ad45-1791-43df-b82e-56bbc5cdf9a3/rundetails/AutoML_7d69910e-873f-4fad-b283-bc2d7e3570f3?wsid=/subscriptions/69ef4864-1a45-4779-b2c8-b0253913cbd1/resourceGroups/AI-Challenge-2/workspaces/SmartForecasting2&amp;tid=ad93a64d-ad0d-4ecd-b2fd-e53ce15965be</t>
  </si>
  <si>
    <t>AutoML_58cb8e99-7894-4f30-a091-9bd9b83e9549_175</t>
  </si>
  <si>
    <t>https://ml.azure.com/experiments/id/4df62391-9355-44e8-b298-b54d3b6c75f3/runs/AutoML_58cb8e99-7894-4f30-a091-9bd9b83e9549_175?wsid=/subscriptions/69ef4864-1a45-4779-b2c8-b0253913cbd1/resourceGroups/AI-Challenge-2/workspaces/SmartForecasting2&amp;tid=ad93a64d-ad0d-4ecd-b2fd-e53ce15965be#details</t>
  </si>
  <si>
    <t>Ontario Demand</t>
  </si>
  <si>
    <t>Ontario Predicted</t>
  </si>
  <si>
    <t>MAPE Reported</t>
  </si>
  <si>
    <t>MAPE Calculated</t>
  </si>
  <si>
    <t>Subscription</t>
  </si>
  <si>
    <t>SmartForecasting2</t>
  </si>
  <si>
    <t>Smart_Forecasting</t>
  </si>
  <si>
    <t>Model Difference</t>
  </si>
  <si>
    <t>Forecast Differece**</t>
  </si>
  <si>
    <t>Toronto Predicted</t>
  </si>
  <si>
    <t>Toronto Demand 2020</t>
  </si>
  <si>
    <t>MAE Adjusted</t>
  </si>
  <si>
    <t>MAPE Adjusted</t>
  </si>
  <si>
    <t>Ontario Adjusted Predicted</t>
  </si>
  <si>
    <t>Toronto Adjusted Predicted</t>
  </si>
  <si>
    <t>Smart_Forecasting2</t>
  </si>
  <si>
    <t>https://ml.azure.com/automl/experiments/id/be057e6f-00c8-4201-9eba-5771ca876970/rundetails/AutoML_aa2c1bf7-d8e3-4f67-9027-5ddc064b3b57_31?wsid=/subscriptions/6785c053-d742-4377-b00b-b88f97a94577/resourcegroups/AI-Forecasting/workspaces/Smart_Forecasting&amp;tid=78029262-b249-4fc0-a467-8a00cd3e3355#details</t>
  </si>
  <si>
    <t>AutoML_2ab4c21f-25dc-4d6a-9ae7-bb08eedfe23b</t>
  </si>
  <si>
    <t>bruce_april_3_v2</t>
  </si>
  <si>
    <t>StandardScalerWrapper, LightGBM</t>
  </si>
  <si>
    <t>StackEnsemble</t>
  </si>
  <si>
    <t>AutoML_aa2c1bf7-d8e3-4f67-9027-5ddc064b3b57_31</t>
  </si>
  <si>
    <t>ottawa_april_3_v2</t>
  </si>
  <si>
    <t>Ottawa Demand 2020</t>
  </si>
  <si>
    <t>Ottawa Predicted</t>
  </si>
  <si>
    <t>Ottawa Adjusted Predicted</t>
  </si>
  <si>
    <t>Bruce Demand 2020</t>
  </si>
  <si>
    <t>Bruce Predicted</t>
  </si>
  <si>
    <t>Bruce Adjusted Predicted</t>
  </si>
  <si>
    <t>background workT</t>
  </si>
  <si>
    <t>background work)</t>
  </si>
  <si>
    <t>IESO Website Forecast</t>
  </si>
  <si>
    <t>IESO Manual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</si>
</sst>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Tahoma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ourier New"/>
      <family val="3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2"/>
      <color rgb="FF000000"/>
      <name val="Segoe UI"/>
      <family val="2"/>
    </font>
    <font>
      <sz val="12"/>
      <color rgb="FF373737"/>
      <name val="Segoe U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1" xfId="0" applyBorder="1"/>
    <xf numFmtId="22" fontId="0" fillId="0" borderId="1" xfId="0" applyNumberFormat="1" applyBorder="1"/>
    <xf numFmtId="0" fontId="3" fillId="2" borderId="1" xfId="0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right" vertical="center" wrapText="1"/>
    </xf>
    <xf numFmtId="22" fontId="0" fillId="0" borderId="1" xfId="0" applyNumberFormat="1" applyFill="1" applyBorder="1"/>
    <xf numFmtId="0" fontId="0" fillId="0" borderId="1" xfId="0" applyFill="1" applyBorder="1"/>
    <xf numFmtId="0" fontId="0" fillId="0" borderId="0" xfId="0" applyFill="1" applyBorder="1"/>
    <xf numFmtId="0" fontId="2" fillId="0" borderId="1" xfId="0" applyFont="1" applyFill="1" applyBorder="1" applyAlignment="1">
      <alignment horizontal="right" vertical="center" wrapText="1"/>
    </xf>
    <xf numFmtId="0" fontId="0" fillId="3" borderId="1" xfId="0" applyFill="1" applyBorder="1"/>
    <xf numFmtId="0" fontId="3" fillId="0" borderId="0" xfId="0" applyFont="1" applyFill="1" applyBorder="1" applyAlignment="1">
      <alignment horizontal="right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0" fillId="0" borderId="0" xfId="0" applyFont="1"/>
    <xf numFmtId="0" fontId="0" fillId="0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/>
    <xf numFmtId="1" fontId="0" fillId="0" borderId="1" xfId="0" applyNumberFormat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center" wrapText="1"/>
    </xf>
    <xf numFmtId="0" fontId="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" fillId="0" borderId="0" xfId="0" applyFont="1"/>
    <xf numFmtId="20" fontId="0" fillId="0" borderId="0" xfId="0" applyNumberFormat="1"/>
    <xf numFmtId="1" fontId="0" fillId="0" borderId="0" xfId="0" applyNumberFormat="1"/>
    <xf numFmtId="0" fontId="1" fillId="3" borderId="0" xfId="0" applyFont="1" applyFill="1"/>
    <xf numFmtId="1" fontId="3" fillId="0" borderId="1" xfId="0" applyNumberFormat="1" applyFont="1" applyFill="1" applyBorder="1" applyAlignment="1">
      <alignment horizontal="right" vertical="center" wrapText="1"/>
    </xf>
    <xf numFmtId="0" fontId="5" fillId="0" borderId="0" xfId="0" applyFont="1" applyAlignment="1">
      <alignment horizontal="left" vertical="center"/>
    </xf>
    <xf numFmtId="0" fontId="7" fillId="0" borderId="1" xfId="0" applyFont="1" applyBorder="1"/>
    <xf numFmtId="1" fontId="6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left" vertical="center"/>
    </xf>
    <xf numFmtId="0" fontId="7" fillId="0" borderId="0" xfId="0" applyFont="1"/>
    <xf numFmtId="0" fontId="7" fillId="3" borderId="1" xfId="0" applyFont="1" applyFill="1" applyBorder="1"/>
    <xf numFmtId="0" fontId="7" fillId="0" borderId="1" xfId="0" applyFont="1" applyFill="1" applyBorder="1"/>
    <xf numFmtId="0" fontId="7" fillId="0" borderId="0" xfId="0" applyFont="1" applyFill="1" applyBorder="1"/>
    <xf numFmtId="0" fontId="7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right" vertical="center" wrapText="1"/>
    </xf>
    <xf numFmtId="0" fontId="7" fillId="0" borderId="1" xfId="0" applyFont="1" applyFill="1" applyBorder="1" applyAlignment="1">
      <alignment horizontal="center" vertical="center"/>
    </xf>
    <xf numFmtId="14" fontId="7" fillId="0" borderId="0" xfId="0" applyNumberFormat="1" applyFont="1"/>
    <xf numFmtId="22" fontId="7" fillId="0" borderId="1" xfId="0" applyNumberFormat="1" applyFont="1" applyBorder="1"/>
    <xf numFmtId="0" fontId="6" fillId="2" borderId="1" xfId="0" applyFont="1" applyFill="1" applyBorder="1" applyAlignment="1">
      <alignment horizontal="right" vertical="center" wrapText="1"/>
    </xf>
    <xf numFmtId="1" fontId="6" fillId="0" borderId="1" xfId="0" applyNumberFormat="1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right" vertical="center" wrapText="1"/>
    </xf>
    <xf numFmtId="0" fontId="7" fillId="0" borderId="0" xfId="0" applyNumberFormat="1" applyFont="1"/>
    <xf numFmtId="22" fontId="7" fillId="0" borderId="1" xfId="0" applyNumberFormat="1" applyFont="1" applyFill="1" applyBorder="1"/>
    <xf numFmtId="0" fontId="6" fillId="0" borderId="1" xfId="0" applyFont="1" applyFill="1" applyBorder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1" applyAlignment="1">
      <alignment horizontal="left" vertical="center"/>
    </xf>
    <xf numFmtId="0" fontId="11" fillId="0" borderId="0" xfId="0" applyFont="1"/>
    <xf numFmtId="0" fontId="10" fillId="0" borderId="0" xfId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2" fontId="8" fillId="0" borderId="0" xfId="0" applyNumberFormat="1" applyFont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22" fontId="0" fillId="0" borderId="7" xfId="0" applyNumberFormat="1" applyBorder="1"/>
    <xf numFmtId="0" fontId="0" fillId="0" borderId="0" xfId="0" applyBorder="1"/>
    <xf numFmtId="1" fontId="0" fillId="0" borderId="0" xfId="0" applyNumberFormat="1" applyBorder="1"/>
    <xf numFmtId="164" fontId="0" fillId="0" borderId="0" xfId="0" applyNumberFormat="1" applyBorder="1"/>
    <xf numFmtId="165" fontId="0" fillId="0" borderId="0" xfId="0" applyNumberFormat="1" applyBorder="1"/>
    <xf numFmtId="0" fontId="0" fillId="0" borderId="8" xfId="0" applyBorder="1"/>
    <xf numFmtId="166" fontId="0" fillId="0" borderId="0" xfId="0" applyNumberFormat="1" applyBorder="1"/>
    <xf numFmtId="22" fontId="0" fillId="0" borderId="9" xfId="0" applyNumberFormat="1" applyBorder="1"/>
    <xf numFmtId="0" fontId="0" fillId="0" borderId="10" xfId="0" applyBorder="1"/>
    <xf numFmtId="1" fontId="0" fillId="0" borderId="10" xfId="0" applyNumberFormat="1" applyBorder="1"/>
    <xf numFmtId="166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12" xfId="0" applyFill="1" applyBorder="1"/>
    <xf numFmtId="0" fontId="0" fillId="0" borderId="13" xfId="0" applyBorder="1"/>
    <xf numFmtId="165" fontId="0" fillId="0" borderId="10" xfId="0" applyNumberFormat="1" applyBorder="1"/>
    <xf numFmtId="0" fontId="0" fillId="0" borderId="7" xfId="0" applyBorder="1"/>
    <xf numFmtId="0" fontId="0" fillId="0" borderId="9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worksheet" Target="worksheets/sheet2.xml"/><Relationship Id="rId18" Type="http://schemas.openxmlformats.org/officeDocument/2006/relationships/worksheet" Target="worksheets/sheet7.xml"/><Relationship Id="rId26" Type="http://schemas.openxmlformats.org/officeDocument/2006/relationships/styles" Target="styles.xml"/><Relationship Id="rId3" Type="http://schemas.openxmlformats.org/officeDocument/2006/relationships/chartsheet" Target="chartsheets/sheet3.xml"/><Relationship Id="rId21" Type="http://schemas.openxmlformats.org/officeDocument/2006/relationships/chartsheet" Target="chartsheets/sheet13.xml"/><Relationship Id="rId7" Type="http://schemas.openxmlformats.org/officeDocument/2006/relationships/chartsheet" Target="chartsheets/sheet7.xml"/><Relationship Id="rId12" Type="http://schemas.openxmlformats.org/officeDocument/2006/relationships/chartsheet" Target="chartsheets/sheet11.xml"/><Relationship Id="rId17" Type="http://schemas.openxmlformats.org/officeDocument/2006/relationships/worksheet" Target="worksheets/sheet6.xml"/><Relationship Id="rId25" Type="http://schemas.openxmlformats.org/officeDocument/2006/relationships/theme" Target="theme/theme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5.xml"/><Relationship Id="rId20" Type="http://schemas.openxmlformats.org/officeDocument/2006/relationships/chartsheet" Target="chartsheets/sheet1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worksheet" Target="worksheets/sheet1.xml"/><Relationship Id="rId24" Type="http://schemas.openxmlformats.org/officeDocument/2006/relationships/worksheet" Target="worksheets/sheet10.xml"/><Relationship Id="rId5" Type="http://schemas.openxmlformats.org/officeDocument/2006/relationships/chartsheet" Target="chartsheets/sheet5.xml"/><Relationship Id="rId15" Type="http://schemas.openxmlformats.org/officeDocument/2006/relationships/worksheet" Target="worksheets/sheet4.xml"/><Relationship Id="rId23" Type="http://schemas.openxmlformats.org/officeDocument/2006/relationships/worksheet" Target="worksheets/sheet9.xml"/><Relationship Id="rId28" Type="http://schemas.openxmlformats.org/officeDocument/2006/relationships/calcChain" Target="calcChain.xml"/><Relationship Id="rId10" Type="http://schemas.openxmlformats.org/officeDocument/2006/relationships/chartsheet" Target="chartsheets/sheet10.xml"/><Relationship Id="rId19" Type="http://schemas.openxmlformats.org/officeDocument/2006/relationships/worksheet" Target="worksheets/sheet8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9.xml"/><Relationship Id="rId14" Type="http://schemas.openxmlformats.org/officeDocument/2006/relationships/worksheet" Target="worksheets/sheet3.xml"/><Relationship Id="rId22" Type="http://schemas.openxmlformats.org/officeDocument/2006/relationships/chartsheet" Target="chartsheets/sheet14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Fill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76FB-45BC-AC33-766E6D4CC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168447"/>
        <c:axId val="818232511"/>
      </c:scatterChart>
      <c:valAx>
        <c:axId val="81816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232511"/>
        <c:crosses val="autoZero"/>
        <c:crossBetween val="midCat"/>
      </c:valAx>
      <c:valAx>
        <c:axId val="81823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16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 Electricity Demand on April 10th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'PreCOVID average'!$E$6</c:f>
              <c:strCache>
                <c:ptCount val="1"/>
                <c:pt idx="0">
                  <c:v>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average'!$E$152:$E$174</c:f>
              <c:numCache>
                <c:formatCode>General</c:formatCode>
                <c:ptCount val="23"/>
                <c:pt idx="0">
                  <c:v>11278</c:v>
                </c:pt>
                <c:pt idx="1">
                  <c:v>11127</c:v>
                </c:pt>
                <c:pt idx="2">
                  <c:v>11095</c:v>
                </c:pt>
                <c:pt idx="3">
                  <c:v>11241</c:v>
                </c:pt>
                <c:pt idx="4">
                  <c:v>11537</c:v>
                </c:pt>
                <c:pt idx="5">
                  <c:v>11925</c:v>
                </c:pt>
                <c:pt idx="6">
                  <c:v>12287</c:v>
                </c:pt>
                <c:pt idx="7">
                  <c:v>12309</c:v>
                </c:pt>
                <c:pt idx="8">
                  <c:v>12192</c:v>
                </c:pt>
                <c:pt idx="9">
                  <c:v>11989</c:v>
                </c:pt>
                <c:pt idx="10">
                  <c:v>12029</c:v>
                </c:pt>
                <c:pt idx="11">
                  <c:v>11835</c:v>
                </c:pt>
                <c:pt idx="12">
                  <c:v>11754</c:v>
                </c:pt>
                <c:pt idx="13">
                  <c:v>11842</c:v>
                </c:pt>
                <c:pt idx="14">
                  <c:v>12349</c:v>
                </c:pt>
                <c:pt idx="15">
                  <c:v>12981</c:v>
                </c:pt>
                <c:pt idx="16">
                  <c:v>13354</c:v>
                </c:pt>
                <c:pt idx="17">
                  <c:v>13709</c:v>
                </c:pt>
                <c:pt idx="18">
                  <c:v>14174</c:v>
                </c:pt>
                <c:pt idx="19">
                  <c:v>13900</c:v>
                </c:pt>
                <c:pt idx="20">
                  <c:v>13228</c:v>
                </c:pt>
                <c:pt idx="21">
                  <c:v>12405</c:v>
                </c:pt>
                <c:pt idx="22">
                  <c:v>11918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C2-40BF-ADA5-BE40F5B621B2}"/>
            </c:ext>
          </c:extLst>
        </c:ser>
        <c:ser>
          <c:idx val="1"/>
          <c:order val="1"/>
          <c:tx>
            <c:v>Demand Average ('16-19')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average'!$G$151:$G$174</c:f>
              <c:numCache>
                <c:formatCode>0</c:formatCode>
                <c:ptCount val="24"/>
                <c:pt idx="0">
                  <c:v>12847.75</c:v>
                </c:pt>
                <c:pt idx="1">
                  <c:v>12668</c:v>
                </c:pt>
                <c:pt idx="2">
                  <c:v>12591.75</c:v>
                </c:pt>
                <c:pt idx="3">
                  <c:v>12699.5</c:v>
                </c:pt>
                <c:pt idx="4">
                  <c:v>13208.25</c:v>
                </c:pt>
                <c:pt idx="5">
                  <c:v>14315.25</c:v>
                </c:pt>
                <c:pt idx="6">
                  <c:v>15272</c:v>
                </c:pt>
                <c:pt idx="7">
                  <c:v>15399</c:v>
                </c:pt>
                <c:pt idx="8">
                  <c:v>15157.5</c:v>
                </c:pt>
                <c:pt idx="9">
                  <c:v>14997.25</c:v>
                </c:pt>
                <c:pt idx="10">
                  <c:v>14975.25</c:v>
                </c:pt>
                <c:pt idx="11">
                  <c:v>14932</c:v>
                </c:pt>
                <c:pt idx="12">
                  <c:v>14866</c:v>
                </c:pt>
                <c:pt idx="13">
                  <c:v>14670.5</c:v>
                </c:pt>
                <c:pt idx="14">
                  <c:v>14803.75</c:v>
                </c:pt>
                <c:pt idx="15">
                  <c:v>15179.25</c:v>
                </c:pt>
                <c:pt idx="16">
                  <c:v>15685.75</c:v>
                </c:pt>
                <c:pt idx="17">
                  <c:v>15940.5</c:v>
                </c:pt>
                <c:pt idx="18">
                  <c:v>16379.5</c:v>
                </c:pt>
                <c:pt idx="19">
                  <c:v>16893.5</c:v>
                </c:pt>
                <c:pt idx="20">
                  <c:v>16287.5</c:v>
                </c:pt>
                <c:pt idx="21">
                  <c:v>15277</c:v>
                </c:pt>
                <c:pt idx="22">
                  <c:v>14232.25</c:v>
                </c:pt>
                <c:pt idx="23">
                  <c:v>13480.5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C2-40BF-ADA5-BE40F5B62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08440"/>
        <c:axId val="535806840"/>
      </c:scatterChart>
      <c:valAx>
        <c:axId val="535808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of Day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6840"/>
        <c:crosses val="autoZero"/>
        <c:crossBetween val="midCat"/>
        <c:majorUnit val="0.125"/>
      </c:valAx>
      <c:valAx>
        <c:axId val="53580684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 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8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'PreCOVID average'!$N$6</c:f>
              <c:strCache>
                <c:ptCount val="1"/>
                <c:pt idx="0">
                  <c:v>2020 Demand Shape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'PreCOVID average'!$M$7:$M$30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average'!$N$7:$N$30</c:f>
              <c:numCache>
                <c:formatCode>0</c:formatCode>
                <c:ptCount val="24"/>
                <c:pt idx="0">
                  <c:v>11541.571428571429</c:v>
                </c:pt>
                <c:pt idx="1">
                  <c:v>11318.571428571429</c:v>
                </c:pt>
                <c:pt idx="2">
                  <c:v>11188.857142857143</c:v>
                </c:pt>
                <c:pt idx="3">
                  <c:v>11233.142857142857</c:v>
                </c:pt>
                <c:pt idx="4">
                  <c:v>11530.857142857143</c:v>
                </c:pt>
                <c:pt idx="5">
                  <c:v>12212.428571428571</c:v>
                </c:pt>
                <c:pt idx="6">
                  <c:v>12770.285714285714</c:v>
                </c:pt>
                <c:pt idx="7">
                  <c:v>13120.571428571429</c:v>
                </c:pt>
                <c:pt idx="8">
                  <c:v>13116</c:v>
                </c:pt>
                <c:pt idx="9">
                  <c:v>12927.142857142857</c:v>
                </c:pt>
                <c:pt idx="10">
                  <c:v>12903.428571428571</c:v>
                </c:pt>
                <c:pt idx="11">
                  <c:v>13039.714285714286</c:v>
                </c:pt>
                <c:pt idx="12">
                  <c:v>12837</c:v>
                </c:pt>
                <c:pt idx="13">
                  <c:v>12642.428571428571</c:v>
                </c:pt>
                <c:pt idx="14">
                  <c:v>12599.142857142857</c:v>
                </c:pt>
                <c:pt idx="15">
                  <c:v>12950</c:v>
                </c:pt>
                <c:pt idx="16">
                  <c:v>13650.428571428571</c:v>
                </c:pt>
                <c:pt idx="17">
                  <c:v>13975.285714285714</c:v>
                </c:pt>
                <c:pt idx="18">
                  <c:v>14275.857142857143</c:v>
                </c:pt>
                <c:pt idx="19">
                  <c:v>14434.142857142857</c:v>
                </c:pt>
                <c:pt idx="20">
                  <c:v>13918.571428571429</c:v>
                </c:pt>
                <c:pt idx="21">
                  <c:v>13230.428571428571</c:v>
                </c:pt>
                <c:pt idx="22">
                  <c:v>12438.857142857143</c:v>
                </c:pt>
                <c:pt idx="23">
                  <c:v>11878.285714285714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90-4B6E-8B14-155006A7CBF0}"/>
            </c:ext>
          </c:extLst>
        </c:ser>
        <c:ser>
          <c:idx val="1"/>
          <c:order val="1"/>
          <c:tx>
            <c:strRef>
              <c:f>'PreCOVID average'!$O$6</c:f>
              <c:strCache>
                <c:ptCount val="1"/>
                <c:pt idx="0">
                  <c:v>16'19' Demand Shape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'PreCOVID average'!$M$7:$M$30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average'!$O$7:$O$30</c:f>
              <c:numCache>
                <c:formatCode>0</c:formatCode>
                <c:ptCount val="24"/>
                <c:pt idx="0">
                  <c:v>13126.928571428571</c:v>
                </c:pt>
                <c:pt idx="1">
                  <c:v>12944.178571428571</c:v>
                </c:pt>
                <c:pt idx="2">
                  <c:v>12868.75</c:v>
                </c:pt>
                <c:pt idx="3">
                  <c:v>12953.321428571429</c:v>
                </c:pt>
                <c:pt idx="4">
                  <c:v>13470.214285714286</c:v>
                </c:pt>
                <c:pt idx="5">
                  <c:v>14544.035714285714</c:v>
                </c:pt>
                <c:pt idx="6">
                  <c:v>15533.642857142857</c:v>
                </c:pt>
                <c:pt idx="7">
                  <c:v>15723.285714285714</c:v>
                </c:pt>
                <c:pt idx="8">
                  <c:v>15646.392857142857</c:v>
                </c:pt>
                <c:pt idx="9">
                  <c:v>15545.035714285714</c:v>
                </c:pt>
                <c:pt idx="10">
                  <c:v>15424.821428571429</c:v>
                </c:pt>
                <c:pt idx="11">
                  <c:v>15229.035714285714</c:v>
                </c:pt>
                <c:pt idx="12">
                  <c:v>15088.5</c:v>
                </c:pt>
                <c:pt idx="13">
                  <c:v>14910.714285714286</c:v>
                </c:pt>
                <c:pt idx="14">
                  <c:v>14927.535714285714</c:v>
                </c:pt>
                <c:pt idx="15">
                  <c:v>15220.535714285714</c:v>
                </c:pt>
                <c:pt idx="16">
                  <c:v>15614.214285714286</c:v>
                </c:pt>
                <c:pt idx="17">
                  <c:v>15820.75</c:v>
                </c:pt>
                <c:pt idx="18">
                  <c:v>16240.892857142857</c:v>
                </c:pt>
                <c:pt idx="19">
                  <c:v>16791.821428571428</c:v>
                </c:pt>
                <c:pt idx="20">
                  <c:v>16268.892857142857</c:v>
                </c:pt>
                <c:pt idx="21">
                  <c:v>15318.571428571429</c:v>
                </c:pt>
                <c:pt idx="22">
                  <c:v>14243</c:v>
                </c:pt>
                <c:pt idx="23">
                  <c:v>13495.035714285714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0-4B6E-8B14-155006A7C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001808"/>
        <c:axId val="478005008"/>
      </c:scatterChart>
      <c:valAx>
        <c:axId val="47800180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05008"/>
        <c:crosses val="autoZero"/>
        <c:crossBetween val="midCat"/>
        <c:majorUnit val="0.125"/>
      </c:valAx>
      <c:valAx>
        <c:axId val="478005008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0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'2020Data'!$F$6</c:f>
              <c:strCache>
                <c:ptCount val="1"/>
                <c:pt idx="0">
                  <c:v>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'2020Data'!$E$7:$E$174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'2020Data'!$F$7:$F$174</c:f>
              <c:numCache>
                <c:formatCode>General</c:formatCode>
                <c:ptCount val="168"/>
                <c:pt idx="0">
                  <c:v>11746</c:v>
                </c:pt>
                <c:pt idx="1">
                  <c:v>11564</c:v>
                </c:pt>
                <c:pt idx="2">
                  <c:v>11367</c:v>
                </c:pt>
                <c:pt idx="3">
                  <c:v>11379</c:v>
                </c:pt>
                <c:pt idx="4">
                  <c:v>11603</c:v>
                </c:pt>
                <c:pt idx="5">
                  <c:v>12008</c:v>
                </c:pt>
                <c:pt idx="6">
                  <c:v>12312</c:v>
                </c:pt>
                <c:pt idx="7">
                  <c:v>12488</c:v>
                </c:pt>
                <c:pt idx="8">
                  <c:v>12557</c:v>
                </c:pt>
                <c:pt idx="9">
                  <c:v>12598</c:v>
                </c:pt>
                <c:pt idx="10">
                  <c:v>12541</c:v>
                </c:pt>
                <c:pt idx="11">
                  <c:v>12747</c:v>
                </c:pt>
                <c:pt idx="12">
                  <c:v>12581</c:v>
                </c:pt>
                <c:pt idx="13">
                  <c:v>12491</c:v>
                </c:pt>
                <c:pt idx="14">
                  <c:v>12745</c:v>
                </c:pt>
                <c:pt idx="15">
                  <c:v>13023</c:v>
                </c:pt>
                <c:pt idx="16">
                  <c:v>13784</c:v>
                </c:pt>
                <c:pt idx="17">
                  <c:v>13997</c:v>
                </c:pt>
                <c:pt idx="18">
                  <c:v>14126</c:v>
                </c:pt>
                <c:pt idx="19">
                  <c:v>14189</c:v>
                </c:pt>
                <c:pt idx="20">
                  <c:v>13494</c:v>
                </c:pt>
                <c:pt idx="21">
                  <c:v>13004</c:v>
                </c:pt>
                <c:pt idx="22">
                  <c:v>12137</c:v>
                </c:pt>
                <c:pt idx="23">
                  <c:v>11531</c:v>
                </c:pt>
                <c:pt idx="24">
                  <c:v>11084</c:v>
                </c:pt>
                <c:pt idx="25">
                  <c:v>10847</c:v>
                </c:pt>
                <c:pt idx="26">
                  <c:v>10711</c:v>
                </c:pt>
                <c:pt idx="27">
                  <c:v>10768</c:v>
                </c:pt>
                <c:pt idx="28">
                  <c:v>10988</c:v>
                </c:pt>
                <c:pt idx="29">
                  <c:v>11318</c:v>
                </c:pt>
                <c:pt idx="30">
                  <c:v>11749</c:v>
                </c:pt>
                <c:pt idx="31">
                  <c:v>12225</c:v>
                </c:pt>
                <c:pt idx="32">
                  <c:v>12532</c:v>
                </c:pt>
                <c:pt idx="33">
                  <c:v>12744</c:v>
                </c:pt>
                <c:pt idx="34">
                  <c:v>12897</c:v>
                </c:pt>
                <c:pt idx="35">
                  <c:v>12960</c:v>
                </c:pt>
                <c:pt idx="36">
                  <c:v>12696</c:v>
                </c:pt>
                <c:pt idx="37">
                  <c:v>12438</c:v>
                </c:pt>
                <c:pt idx="38">
                  <c:v>12288</c:v>
                </c:pt>
                <c:pt idx="39">
                  <c:v>12462</c:v>
                </c:pt>
                <c:pt idx="40">
                  <c:v>13042</c:v>
                </c:pt>
                <c:pt idx="41">
                  <c:v>13457</c:v>
                </c:pt>
                <c:pt idx="42">
                  <c:v>13917</c:v>
                </c:pt>
                <c:pt idx="43">
                  <c:v>14240</c:v>
                </c:pt>
                <c:pt idx="44">
                  <c:v>13861</c:v>
                </c:pt>
                <c:pt idx="45">
                  <c:v>13288</c:v>
                </c:pt>
                <c:pt idx="46">
                  <c:v>12542</c:v>
                </c:pt>
                <c:pt idx="47">
                  <c:v>12066</c:v>
                </c:pt>
                <c:pt idx="48">
                  <c:v>11688</c:v>
                </c:pt>
                <c:pt idx="49">
                  <c:v>11552</c:v>
                </c:pt>
                <c:pt idx="50">
                  <c:v>11442</c:v>
                </c:pt>
                <c:pt idx="51">
                  <c:v>11641</c:v>
                </c:pt>
                <c:pt idx="52">
                  <c:v>12111</c:v>
                </c:pt>
                <c:pt idx="53">
                  <c:v>13113</c:v>
                </c:pt>
                <c:pt idx="54">
                  <c:v>13759</c:v>
                </c:pt>
                <c:pt idx="55">
                  <c:v>13858</c:v>
                </c:pt>
                <c:pt idx="56">
                  <c:v>13382</c:v>
                </c:pt>
                <c:pt idx="57">
                  <c:v>12942</c:v>
                </c:pt>
                <c:pt idx="58">
                  <c:v>12857</c:v>
                </c:pt>
                <c:pt idx="59">
                  <c:v>13041</c:v>
                </c:pt>
                <c:pt idx="60">
                  <c:v>12894</c:v>
                </c:pt>
                <c:pt idx="61">
                  <c:v>12584</c:v>
                </c:pt>
                <c:pt idx="62">
                  <c:v>12568</c:v>
                </c:pt>
                <c:pt idx="63">
                  <c:v>13039</c:v>
                </c:pt>
                <c:pt idx="64">
                  <c:v>13897</c:v>
                </c:pt>
                <c:pt idx="65">
                  <c:v>14376</c:v>
                </c:pt>
                <c:pt idx="66">
                  <c:v>14801</c:v>
                </c:pt>
                <c:pt idx="67">
                  <c:v>14841</c:v>
                </c:pt>
                <c:pt idx="68">
                  <c:v>14121</c:v>
                </c:pt>
                <c:pt idx="69">
                  <c:v>13379</c:v>
                </c:pt>
                <c:pt idx="70">
                  <c:v>12598</c:v>
                </c:pt>
                <c:pt idx="71">
                  <c:v>11979</c:v>
                </c:pt>
                <c:pt idx="72">
                  <c:v>11702</c:v>
                </c:pt>
                <c:pt idx="73">
                  <c:v>11375</c:v>
                </c:pt>
                <c:pt idx="74">
                  <c:v>11302</c:v>
                </c:pt>
                <c:pt idx="75">
                  <c:v>11488</c:v>
                </c:pt>
                <c:pt idx="76">
                  <c:v>11946</c:v>
                </c:pt>
                <c:pt idx="77">
                  <c:v>12708</c:v>
                </c:pt>
                <c:pt idx="78">
                  <c:v>13047</c:v>
                </c:pt>
                <c:pt idx="79">
                  <c:v>13273</c:v>
                </c:pt>
                <c:pt idx="80">
                  <c:v>13099</c:v>
                </c:pt>
                <c:pt idx="81">
                  <c:v>12947</c:v>
                </c:pt>
                <c:pt idx="82">
                  <c:v>13025</c:v>
                </c:pt>
                <c:pt idx="83">
                  <c:v>13393</c:v>
                </c:pt>
                <c:pt idx="84">
                  <c:v>13360</c:v>
                </c:pt>
                <c:pt idx="85">
                  <c:v>13138</c:v>
                </c:pt>
                <c:pt idx="86">
                  <c:v>13092</c:v>
                </c:pt>
                <c:pt idx="87">
                  <c:v>13580</c:v>
                </c:pt>
                <c:pt idx="88">
                  <c:v>14478</c:v>
                </c:pt>
                <c:pt idx="89">
                  <c:v>14807</c:v>
                </c:pt>
                <c:pt idx="90">
                  <c:v>14716</c:v>
                </c:pt>
                <c:pt idx="91">
                  <c:v>14591</c:v>
                </c:pt>
                <c:pt idx="92">
                  <c:v>14064</c:v>
                </c:pt>
                <c:pt idx="93">
                  <c:v>13201</c:v>
                </c:pt>
                <c:pt idx="94">
                  <c:v>12481</c:v>
                </c:pt>
                <c:pt idx="95">
                  <c:v>11875</c:v>
                </c:pt>
                <c:pt idx="96">
                  <c:v>11579</c:v>
                </c:pt>
                <c:pt idx="97">
                  <c:v>11418</c:v>
                </c:pt>
                <c:pt idx="98">
                  <c:v>11319</c:v>
                </c:pt>
                <c:pt idx="99">
                  <c:v>11283</c:v>
                </c:pt>
                <c:pt idx="100">
                  <c:v>11427</c:v>
                </c:pt>
                <c:pt idx="101">
                  <c:v>12420</c:v>
                </c:pt>
                <c:pt idx="102">
                  <c:v>13404</c:v>
                </c:pt>
                <c:pt idx="103">
                  <c:v>13941</c:v>
                </c:pt>
                <c:pt idx="104">
                  <c:v>14188</c:v>
                </c:pt>
                <c:pt idx="105">
                  <c:v>13860</c:v>
                </c:pt>
                <c:pt idx="106">
                  <c:v>13863</c:v>
                </c:pt>
                <c:pt idx="107">
                  <c:v>13814</c:v>
                </c:pt>
                <c:pt idx="108">
                  <c:v>13347</c:v>
                </c:pt>
                <c:pt idx="109">
                  <c:v>13023</c:v>
                </c:pt>
                <c:pt idx="110">
                  <c:v>12786</c:v>
                </c:pt>
                <c:pt idx="111">
                  <c:v>13034</c:v>
                </c:pt>
                <c:pt idx="112">
                  <c:v>13762</c:v>
                </c:pt>
                <c:pt idx="113">
                  <c:v>13952</c:v>
                </c:pt>
                <c:pt idx="114">
                  <c:v>14452</c:v>
                </c:pt>
                <c:pt idx="115">
                  <c:v>14550</c:v>
                </c:pt>
                <c:pt idx="116">
                  <c:v>13994</c:v>
                </c:pt>
                <c:pt idx="117">
                  <c:v>13205</c:v>
                </c:pt>
                <c:pt idx="118">
                  <c:v>12368</c:v>
                </c:pt>
                <c:pt idx="119">
                  <c:v>11811</c:v>
                </c:pt>
                <c:pt idx="120">
                  <c:v>11457</c:v>
                </c:pt>
                <c:pt idx="121">
                  <c:v>11196</c:v>
                </c:pt>
                <c:pt idx="122">
                  <c:v>11054</c:v>
                </c:pt>
                <c:pt idx="123">
                  <c:v>10978</c:v>
                </c:pt>
                <c:pt idx="124">
                  <c:v>11400</c:v>
                </c:pt>
                <c:pt idx="125">
                  <c:v>12383</c:v>
                </c:pt>
                <c:pt idx="126">
                  <c:v>13196</c:v>
                </c:pt>
                <c:pt idx="127">
                  <c:v>13772</c:v>
                </c:pt>
                <c:pt idx="128">
                  <c:v>13745</c:v>
                </c:pt>
                <c:pt idx="129">
                  <c:v>13207</c:v>
                </c:pt>
                <c:pt idx="130">
                  <c:v>13152</c:v>
                </c:pt>
                <c:pt idx="131">
                  <c:v>13294</c:v>
                </c:pt>
                <c:pt idx="132">
                  <c:v>13146</c:v>
                </c:pt>
                <c:pt idx="133">
                  <c:v>13069</c:v>
                </c:pt>
                <c:pt idx="134">
                  <c:v>12873</c:v>
                </c:pt>
                <c:pt idx="135">
                  <c:v>13163</c:v>
                </c:pt>
                <c:pt idx="136">
                  <c:v>13609</c:v>
                </c:pt>
                <c:pt idx="137">
                  <c:v>13884</c:v>
                </c:pt>
                <c:pt idx="138">
                  <c:v>14210</c:v>
                </c:pt>
                <c:pt idx="139">
                  <c:v>14454</c:v>
                </c:pt>
                <c:pt idx="140">
                  <c:v>13996</c:v>
                </c:pt>
                <c:pt idx="141">
                  <c:v>13308</c:v>
                </c:pt>
                <c:pt idx="142">
                  <c:v>12541</c:v>
                </c:pt>
                <c:pt idx="143">
                  <c:v>11968</c:v>
                </c:pt>
                <c:pt idx="144">
                  <c:v>11535</c:v>
                </c:pt>
                <c:pt idx="145">
                  <c:v>11278</c:v>
                </c:pt>
                <c:pt idx="146">
                  <c:v>11127</c:v>
                </c:pt>
                <c:pt idx="147">
                  <c:v>11095</c:v>
                </c:pt>
                <c:pt idx="148">
                  <c:v>11241</c:v>
                </c:pt>
                <c:pt idx="149">
                  <c:v>11537</c:v>
                </c:pt>
                <c:pt idx="150">
                  <c:v>11925</c:v>
                </c:pt>
                <c:pt idx="151">
                  <c:v>12287</c:v>
                </c:pt>
                <c:pt idx="152">
                  <c:v>12309</c:v>
                </c:pt>
                <c:pt idx="153">
                  <c:v>12192</c:v>
                </c:pt>
                <c:pt idx="154">
                  <c:v>11989</c:v>
                </c:pt>
                <c:pt idx="155">
                  <c:v>12029</c:v>
                </c:pt>
                <c:pt idx="156">
                  <c:v>11835</c:v>
                </c:pt>
                <c:pt idx="157">
                  <c:v>11754</c:v>
                </c:pt>
                <c:pt idx="158">
                  <c:v>11842</c:v>
                </c:pt>
                <c:pt idx="159">
                  <c:v>12349</c:v>
                </c:pt>
                <c:pt idx="160">
                  <c:v>12981</c:v>
                </c:pt>
                <c:pt idx="161">
                  <c:v>13354</c:v>
                </c:pt>
                <c:pt idx="162">
                  <c:v>13709</c:v>
                </c:pt>
                <c:pt idx="163">
                  <c:v>14174</c:v>
                </c:pt>
                <c:pt idx="164">
                  <c:v>13900</c:v>
                </c:pt>
                <c:pt idx="165">
                  <c:v>13228</c:v>
                </c:pt>
                <c:pt idx="166">
                  <c:v>12405</c:v>
                </c:pt>
                <c:pt idx="167">
                  <c:v>11918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A4-4BA1-B3D6-E911D772A70A}"/>
            </c:ext>
          </c:extLst>
        </c:ser>
        <c:ser>
          <c:idx val="2"/>
          <c:order val="2"/>
          <c:tx>
            <c:strRef>
              <c:f>'2020Data'!$H$6</c:f>
              <c:strCache>
                <c:ptCount val="1"/>
                <c:pt idx="0">
                  <c:v>IESO Website Forecast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'2020Data'!$E$7:$E$174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'2020Data'!$H$7:$H$174</c:f>
              <c:numCache>
                <c:formatCode>General</c:formatCode>
                <c:ptCount val="168"/>
                <c:pt idx="0">
                  <c:v>11611</c:v>
                </c:pt>
                <c:pt idx="1">
                  <c:v>11368</c:v>
                </c:pt>
                <c:pt idx="2">
                  <c:v>11386</c:v>
                </c:pt>
                <c:pt idx="3">
                  <c:v>11434</c:v>
                </c:pt>
                <c:pt idx="4">
                  <c:v>11628</c:v>
                </c:pt>
                <c:pt idx="5">
                  <c:v>12148</c:v>
                </c:pt>
                <c:pt idx="6">
                  <c:v>12685</c:v>
                </c:pt>
                <c:pt idx="7">
                  <c:v>13247</c:v>
                </c:pt>
                <c:pt idx="8">
                  <c:v>12984</c:v>
                </c:pt>
                <c:pt idx="9">
                  <c:v>12777</c:v>
                </c:pt>
                <c:pt idx="10">
                  <c:v>12732</c:v>
                </c:pt>
                <c:pt idx="11">
                  <c:v>12679</c:v>
                </c:pt>
                <c:pt idx="12">
                  <c:v>12568</c:v>
                </c:pt>
                <c:pt idx="13">
                  <c:v>12397</c:v>
                </c:pt>
                <c:pt idx="14">
                  <c:v>12413</c:v>
                </c:pt>
                <c:pt idx="15">
                  <c:v>12723</c:v>
                </c:pt>
                <c:pt idx="16">
                  <c:v>13117</c:v>
                </c:pt>
                <c:pt idx="17">
                  <c:v>13523</c:v>
                </c:pt>
                <c:pt idx="18">
                  <c:v>13738</c:v>
                </c:pt>
                <c:pt idx="19">
                  <c:v>13986</c:v>
                </c:pt>
                <c:pt idx="20">
                  <c:v>13544</c:v>
                </c:pt>
                <c:pt idx="21">
                  <c:v>12824</c:v>
                </c:pt>
                <c:pt idx="22">
                  <c:v>12101</c:v>
                </c:pt>
                <c:pt idx="23">
                  <c:v>11553</c:v>
                </c:pt>
                <c:pt idx="24">
                  <c:v>11274</c:v>
                </c:pt>
                <c:pt idx="25">
                  <c:v>11087</c:v>
                </c:pt>
                <c:pt idx="26">
                  <c:v>11016</c:v>
                </c:pt>
                <c:pt idx="27">
                  <c:v>11038</c:v>
                </c:pt>
                <c:pt idx="28">
                  <c:v>11218</c:v>
                </c:pt>
                <c:pt idx="29">
                  <c:v>11581</c:v>
                </c:pt>
                <c:pt idx="30">
                  <c:v>12024</c:v>
                </c:pt>
                <c:pt idx="31">
                  <c:v>12581</c:v>
                </c:pt>
                <c:pt idx="32">
                  <c:v>12667</c:v>
                </c:pt>
                <c:pt idx="33">
                  <c:v>12828</c:v>
                </c:pt>
                <c:pt idx="34">
                  <c:v>12952</c:v>
                </c:pt>
                <c:pt idx="35">
                  <c:v>13002</c:v>
                </c:pt>
                <c:pt idx="36">
                  <c:v>12781</c:v>
                </c:pt>
                <c:pt idx="37">
                  <c:v>12532</c:v>
                </c:pt>
                <c:pt idx="38">
                  <c:v>12474</c:v>
                </c:pt>
                <c:pt idx="39">
                  <c:v>13182</c:v>
                </c:pt>
                <c:pt idx="40">
                  <c:v>13501</c:v>
                </c:pt>
                <c:pt idx="41">
                  <c:v>13927</c:v>
                </c:pt>
                <c:pt idx="42">
                  <c:v>14241</c:v>
                </c:pt>
                <c:pt idx="43">
                  <c:v>14511</c:v>
                </c:pt>
                <c:pt idx="44">
                  <c:v>14069</c:v>
                </c:pt>
                <c:pt idx="45">
                  <c:v>13400</c:v>
                </c:pt>
                <c:pt idx="46">
                  <c:v>12741</c:v>
                </c:pt>
                <c:pt idx="47">
                  <c:v>12263</c:v>
                </c:pt>
                <c:pt idx="48">
                  <c:v>11960</c:v>
                </c:pt>
                <c:pt idx="49">
                  <c:v>11815</c:v>
                </c:pt>
                <c:pt idx="50">
                  <c:v>11768</c:v>
                </c:pt>
                <c:pt idx="51">
                  <c:v>11925</c:v>
                </c:pt>
                <c:pt idx="52">
                  <c:v>12418</c:v>
                </c:pt>
                <c:pt idx="53">
                  <c:v>13311</c:v>
                </c:pt>
                <c:pt idx="54">
                  <c:v>14039</c:v>
                </c:pt>
                <c:pt idx="55">
                  <c:v>14245</c:v>
                </c:pt>
                <c:pt idx="56">
                  <c:v>14042</c:v>
                </c:pt>
                <c:pt idx="57">
                  <c:v>13741</c:v>
                </c:pt>
                <c:pt idx="58">
                  <c:v>13582</c:v>
                </c:pt>
                <c:pt idx="59">
                  <c:v>13545</c:v>
                </c:pt>
                <c:pt idx="60">
                  <c:v>13581</c:v>
                </c:pt>
                <c:pt idx="61">
                  <c:v>13558</c:v>
                </c:pt>
                <c:pt idx="62">
                  <c:v>13693</c:v>
                </c:pt>
                <c:pt idx="63">
                  <c:v>14193</c:v>
                </c:pt>
                <c:pt idx="64">
                  <c:v>14864</c:v>
                </c:pt>
                <c:pt idx="65">
                  <c:v>15121</c:v>
                </c:pt>
                <c:pt idx="66">
                  <c:v>15276</c:v>
                </c:pt>
                <c:pt idx="67">
                  <c:v>15331</c:v>
                </c:pt>
                <c:pt idx="68">
                  <c:v>14802</c:v>
                </c:pt>
                <c:pt idx="69">
                  <c:v>13959</c:v>
                </c:pt>
                <c:pt idx="70">
                  <c:v>13136</c:v>
                </c:pt>
                <c:pt idx="71">
                  <c:v>12501</c:v>
                </c:pt>
                <c:pt idx="72">
                  <c:v>12046</c:v>
                </c:pt>
                <c:pt idx="73">
                  <c:v>11772</c:v>
                </c:pt>
                <c:pt idx="74">
                  <c:v>11671</c:v>
                </c:pt>
                <c:pt idx="75">
                  <c:v>11786</c:v>
                </c:pt>
                <c:pt idx="76">
                  <c:v>12246</c:v>
                </c:pt>
                <c:pt idx="77">
                  <c:v>13136</c:v>
                </c:pt>
                <c:pt idx="78">
                  <c:v>13861</c:v>
                </c:pt>
                <c:pt idx="79">
                  <c:v>14079</c:v>
                </c:pt>
                <c:pt idx="80">
                  <c:v>13984</c:v>
                </c:pt>
                <c:pt idx="81">
                  <c:v>13837</c:v>
                </c:pt>
                <c:pt idx="82">
                  <c:v>13788</c:v>
                </c:pt>
                <c:pt idx="83">
                  <c:v>13800</c:v>
                </c:pt>
                <c:pt idx="84">
                  <c:v>13754</c:v>
                </c:pt>
                <c:pt idx="85">
                  <c:v>13672</c:v>
                </c:pt>
                <c:pt idx="86">
                  <c:v>13669</c:v>
                </c:pt>
                <c:pt idx="87">
                  <c:v>14074</c:v>
                </c:pt>
                <c:pt idx="88">
                  <c:v>14698</c:v>
                </c:pt>
                <c:pt idx="89">
                  <c:v>14982</c:v>
                </c:pt>
                <c:pt idx="90">
                  <c:v>15155</c:v>
                </c:pt>
                <c:pt idx="91">
                  <c:v>15228</c:v>
                </c:pt>
                <c:pt idx="92">
                  <c:v>14710</c:v>
                </c:pt>
                <c:pt idx="93">
                  <c:v>13862</c:v>
                </c:pt>
                <c:pt idx="94">
                  <c:v>13016</c:v>
                </c:pt>
                <c:pt idx="95">
                  <c:v>12428</c:v>
                </c:pt>
                <c:pt idx="96">
                  <c:v>12011</c:v>
                </c:pt>
                <c:pt idx="97">
                  <c:v>11757</c:v>
                </c:pt>
                <c:pt idx="98">
                  <c:v>11651</c:v>
                </c:pt>
                <c:pt idx="99">
                  <c:v>11759</c:v>
                </c:pt>
                <c:pt idx="100">
                  <c:v>12196</c:v>
                </c:pt>
                <c:pt idx="101">
                  <c:v>13058</c:v>
                </c:pt>
                <c:pt idx="102">
                  <c:v>13769</c:v>
                </c:pt>
                <c:pt idx="103">
                  <c:v>14055</c:v>
                </c:pt>
                <c:pt idx="104">
                  <c:v>14016</c:v>
                </c:pt>
                <c:pt idx="105">
                  <c:v>13914</c:v>
                </c:pt>
                <c:pt idx="106">
                  <c:v>13880</c:v>
                </c:pt>
                <c:pt idx="107">
                  <c:v>13866</c:v>
                </c:pt>
                <c:pt idx="108">
                  <c:v>13795</c:v>
                </c:pt>
                <c:pt idx="109">
                  <c:v>13651</c:v>
                </c:pt>
                <c:pt idx="110">
                  <c:v>13601</c:v>
                </c:pt>
                <c:pt idx="111">
                  <c:v>13943</c:v>
                </c:pt>
                <c:pt idx="112">
                  <c:v>14522</c:v>
                </c:pt>
                <c:pt idx="113">
                  <c:v>14793</c:v>
                </c:pt>
                <c:pt idx="114">
                  <c:v>14987</c:v>
                </c:pt>
                <c:pt idx="115">
                  <c:v>15117</c:v>
                </c:pt>
                <c:pt idx="116">
                  <c:v>14636</c:v>
                </c:pt>
                <c:pt idx="117">
                  <c:v>13807</c:v>
                </c:pt>
                <c:pt idx="118">
                  <c:v>13003</c:v>
                </c:pt>
                <c:pt idx="119">
                  <c:v>12453</c:v>
                </c:pt>
                <c:pt idx="120">
                  <c:v>12090</c:v>
                </c:pt>
                <c:pt idx="121">
                  <c:v>11869</c:v>
                </c:pt>
                <c:pt idx="122">
                  <c:v>11795</c:v>
                </c:pt>
                <c:pt idx="123">
                  <c:v>11912</c:v>
                </c:pt>
                <c:pt idx="124">
                  <c:v>12348</c:v>
                </c:pt>
                <c:pt idx="125">
                  <c:v>13220</c:v>
                </c:pt>
                <c:pt idx="126">
                  <c:v>13976</c:v>
                </c:pt>
                <c:pt idx="127">
                  <c:v>14372</c:v>
                </c:pt>
                <c:pt idx="128">
                  <c:v>14523</c:v>
                </c:pt>
                <c:pt idx="129">
                  <c:v>14565</c:v>
                </c:pt>
                <c:pt idx="130">
                  <c:v>14645</c:v>
                </c:pt>
                <c:pt idx="131">
                  <c:v>14672</c:v>
                </c:pt>
                <c:pt idx="132">
                  <c:v>14583</c:v>
                </c:pt>
                <c:pt idx="133">
                  <c:v>13810</c:v>
                </c:pt>
                <c:pt idx="134">
                  <c:v>13749</c:v>
                </c:pt>
                <c:pt idx="135">
                  <c:v>14041</c:v>
                </c:pt>
                <c:pt idx="136">
                  <c:v>14561</c:v>
                </c:pt>
                <c:pt idx="137">
                  <c:v>14882</c:v>
                </c:pt>
                <c:pt idx="138">
                  <c:v>15109</c:v>
                </c:pt>
                <c:pt idx="139">
                  <c:v>15201</c:v>
                </c:pt>
                <c:pt idx="140">
                  <c:v>14835</c:v>
                </c:pt>
                <c:pt idx="141">
                  <c:v>14095</c:v>
                </c:pt>
                <c:pt idx="142">
                  <c:v>13223</c:v>
                </c:pt>
                <c:pt idx="143">
                  <c:v>12541</c:v>
                </c:pt>
                <c:pt idx="144">
                  <c:v>11890</c:v>
                </c:pt>
                <c:pt idx="145">
                  <c:v>11629</c:v>
                </c:pt>
                <c:pt idx="146">
                  <c:v>11400</c:v>
                </c:pt>
                <c:pt idx="147">
                  <c:v>11525</c:v>
                </c:pt>
                <c:pt idx="148">
                  <c:v>11514</c:v>
                </c:pt>
                <c:pt idx="149">
                  <c:v>11865</c:v>
                </c:pt>
                <c:pt idx="150">
                  <c:v>12174</c:v>
                </c:pt>
                <c:pt idx="151">
                  <c:v>12673</c:v>
                </c:pt>
                <c:pt idx="152">
                  <c:v>12981</c:v>
                </c:pt>
                <c:pt idx="153">
                  <c:v>12616</c:v>
                </c:pt>
                <c:pt idx="154">
                  <c:v>12714</c:v>
                </c:pt>
                <c:pt idx="155">
                  <c:v>12843</c:v>
                </c:pt>
                <c:pt idx="156">
                  <c:v>12792</c:v>
                </c:pt>
                <c:pt idx="157">
                  <c:v>12732</c:v>
                </c:pt>
                <c:pt idx="158">
                  <c:v>12757</c:v>
                </c:pt>
                <c:pt idx="159">
                  <c:v>12980</c:v>
                </c:pt>
                <c:pt idx="160">
                  <c:v>13547</c:v>
                </c:pt>
                <c:pt idx="161">
                  <c:v>13951</c:v>
                </c:pt>
                <c:pt idx="162">
                  <c:v>14405</c:v>
                </c:pt>
                <c:pt idx="163">
                  <c:v>14798</c:v>
                </c:pt>
                <c:pt idx="164">
                  <c:v>14389</c:v>
                </c:pt>
                <c:pt idx="165">
                  <c:v>13674</c:v>
                </c:pt>
                <c:pt idx="166">
                  <c:v>12954</c:v>
                </c:pt>
                <c:pt idx="167">
                  <c:v>12354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A4-4BA1-B3D6-E911D772A70A}"/>
            </c:ext>
          </c:extLst>
        </c:ser>
        <c:ser>
          <c:idx val="3"/>
          <c:order val="3"/>
          <c:tx>
            <c:strRef>
              <c:f>ModelValues!$D$3</c:f>
              <c:strCache>
                <c:ptCount val="1"/>
                <c:pt idx="0">
                  <c:v>Ontario Adjusted Predicted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ModelValues!$A$4:$A$171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ModelValues!$D$4:$D$171</c:f>
              <c:numCache>
                <c:formatCode>0</c:formatCode>
                <c:ptCount val="168"/>
                <c:pt idx="0">
                  <c:v>12269.305244589646</c:v>
                </c:pt>
                <c:pt idx="1">
                  <c:v>11448.05625888</c:v>
                </c:pt>
                <c:pt idx="2">
                  <c:v>11269.586217168</c:v>
                </c:pt>
                <c:pt idx="3">
                  <c:v>11257.6029475536</c:v>
                </c:pt>
                <c:pt idx="4">
                  <c:v>11644.284656359161</c:v>
                </c:pt>
                <c:pt idx="5">
                  <c:v>11699.694979739019</c:v>
                </c:pt>
                <c:pt idx="6">
                  <c:v>11998.78479343712</c:v>
                </c:pt>
                <c:pt idx="7">
                  <c:v>12171.942053999177</c:v>
                </c:pt>
                <c:pt idx="8">
                  <c:v>12239.827570924075</c:v>
                </c:pt>
                <c:pt idx="9">
                  <c:v>12280.165341850465</c:v>
                </c:pt>
                <c:pt idx="10">
                  <c:v>12224.086001782071</c:v>
                </c:pt>
                <c:pt idx="11">
                  <c:v>12560.788327248851</c:v>
                </c:pt>
                <c:pt idx="12">
                  <c:v>12263.439924637083</c:v>
                </c:pt>
                <c:pt idx="13">
                  <c:v>12174.893598213304</c:v>
                </c:pt>
                <c:pt idx="14">
                  <c:v>12558.8206311061</c:v>
                </c:pt>
                <c:pt idx="15">
                  <c:v>12832.330394948442</c:v>
                </c:pt>
                <c:pt idx="16">
                  <c:v>13342.319784697098</c:v>
                </c:pt>
                <c:pt idx="17">
                  <c:v>13548.494633372409</c:v>
                </c:pt>
                <c:pt idx="18">
                  <c:v>13673.361091020837</c:v>
                </c:pt>
                <c:pt idx="19">
                  <c:v>13734.342384291</c:v>
                </c:pt>
                <c:pt idx="20">
                  <c:v>13061.612244247146</c:v>
                </c:pt>
                <c:pt idx="21">
                  <c:v>12813.637281592311</c:v>
                </c:pt>
                <c:pt idx="22">
                  <c:v>11826.611380946437</c:v>
                </c:pt>
                <c:pt idx="23">
                  <c:v>11161.512582511772</c:v>
                </c:pt>
                <c:pt idx="24">
                  <c:v>10728.835787404429</c:v>
                </c:pt>
                <c:pt idx="25">
                  <c:v>10499.429969864294</c:v>
                </c:pt>
                <c:pt idx="26">
                  <c:v>10367.787812963626</c:v>
                </c:pt>
                <c:pt idx="27">
                  <c:v>10422.961364017583</c:v>
                </c:pt>
                <c:pt idx="28">
                  <c:v>10635.911911945133</c:v>
                </c:pt>
                <c:pt idx="29">
                  <c:v>10955.337733836461</c:v>
                </c:pt>
                <c:pt idx="30">
                  <c:v>11787.926474779959</c:v>
                </c:pt>
                <c:pt idx="31">
                  <c:v>11913.190011227465</c:v>
                </c:pt>
                <c:pt idx="32">
                  <c:v>12215.231369139692</c:v>
                </c:pt>
                <c:pt idx="33">
                  <c:v>12557.836783034725</c:v>
                </c:pt>
                <c:pt idx="34">
                  <c:v>12708.365537955151</c:v>
                </c:pt>
                <c:pt idx="35">
                  <c:v>12770.347966451796</c:v>
                </c:pt>
                <c:pt idx="36">
                  <c:v>12510.612075608709</c:v>
                </c:pt>
                <c:pt idx="37">
                  <c:v>12122.749650430411</c:v>
                </c:pt>
                <c:pt idx="38">
                  <c:v>11975.172439724111</c:v>
                </c:pt>
                <c:pt idx="39">
                  <c:v>12146.362004143419</c:v>
                </c:pt>
                <c:pt idx="40">
                  <c:v>12851.023508304574</c:v>
                </c:pt>
                <c:pt idx="41">
                  <c:v>13313.432101850978</c:v>
                </c:pt>
                <c:pt idx="42">
                  <c:v>13471.058070489664</c:v>
                </c:pt>
                <c:pt idx="43">
                  <c:v>13783.70819312875</c:v>
                </c:pt>
                <c:pt idx="44">
                  <c:v>13416.852476471742</c:v>
                </c:pt>
                <c:pt idx="45">
                  <c:v>13147.161777788548</c:v>
                </c:pt>
                <c:pt idx="46">
                  <c:v>12225.069849853446</c:v>
                </c:pt>
                <c:pt idx="47">
                  <c:v>11756.758167878788</c:v>
                </c:pt>
                <c:pt idx="48">
                  <c:v>11727.911742426064</c:v>
                </c:pt>
                <c:pt idx="49">
                  <c:v>11181.839680268493</c:v>
                </c:pt>
                <c:pt idx="50">
                  <c:v>11075.364406304716</c:v>
                </c:pt>
                <c:pt idx="51">
                  <c:v>11681.670883071423</c:v>
                </c:pt>
                <c:pt idx="52">
                  <c:v>11801.031331090679</c:v>
                </c:pt>
                <c:pt idx="53">
                  <c:v>12974.988365297864</c:v>
                </c:pt>
                <c:pt idx="54">
                  <c:v>13318.120858796241</c:v>
                </c:pt>
                <c:pt idx="55">
                  <c:v>13413.948605363639</c:v>
                </c:pt>
                <c:pt idx="56">
                  <c:v>13239.643496497829</c:v>
                </c:pt>
                <c:pt idx="57">
                  <c:v>12752.638701167041</c:v>
                </c:pt>
                <c:pt idx="58">
                  <c:v>12669.011615100137</c:v>
                </c:pt>
                <c:pt idx="59">
                  <c:v>12850.039660233198</c:v>
                </c:pt>
                <c:pt idx="60">
                  <c:v>12705.413993741025</c:v>
                </c:pt>
                <c:pt idx="61">
                  <c:v>12266.391468851209</c:v>
                </c:pt>
                <c:pt idx="62">
                  <c:v>12250.649899709204</c:v>
                </c:pt>
                <c:pt idx="63">
                  <c:v>12848.071964090448</c:v>
                </c:pt>
                <c:pt idx="64">
                  <c:v>13451.698929768978</c:v>
                </c:pt>
                <c:pt idx="65">
                  <c:v>13915.350350029417</c:v>
                </c:pt>
                <c:pt idx="66">
                  <c:v>14326.732090344005</c:v>
                </c:pt>
                <c:pt idx="67">
                  <c:v>14365.450371785377</c:v>
                </c:pt>
                <c:pt idx="68">
                  <c:v>13668.521305840666</c:v>
                </c:pt>
                <c:pt idx="69">
                  <c:v>13236.691952283702</c:v>
                </c:pt>
                <c:pt idx="70">
                  <c:v>12280.165341850465</c:v>
                </c:pt>
                <c:pt idx="71">
                  <c:v>12014.211531196286</c:v>
                </c:pt>
                <c:pt idx="72">
                  <c:v>11741.685615425318</c:v>
                </c:pt>
                <c:pt idx="73">
                  <c:v>11010.511284890417</c:v>
                </c:pt>
                <c:pt idx="74">
                  <c:v>10939.850421259911</c:v>
                </c:pt>
                <c:pt idx="75">
                  <c:v>11119.890429962295</c:v>
                </c:pt>
                <c:pt idx="76">
                  <c:v>11981.7445448409</c:v>
                </c:pt>
                <c:pt idx="77">
                  <c:v>12522.418252465213</c:v>
                </c:pt>
                <c:pt idx="78">
                  <c:v>12855.94274866145</c:v>
                </c:pt>
                <c:pt idx="79">
                  <c:v>13132.404056717916</c:v>
                </c:pt>
                <c:pt idx="80">
                  <c:v>12961.21449229861</c:v>
                </c:pt>
                <c:pt idx="81">
                  <c:v>12757.557941523917</c:v>
                </c:pt>
                <c:pt idx="82">
                  <c:v>12834.298091091194</c:v>
                </c:pt>
                <c:pt idx="83">
                  <c:v>13250.465825282958</c:v>
                </c:pt>
                <c:pt idx="84">
                  <c:v>13217.998838927571</c:v>
                </c:pt>
                <c:pt idx="85">
                  <c:v>12999.584567082247</c:v>
                </c:pt>
                <c:pt idx="86">
                  <c:v>12954.327555798982</c:v>
                </c:pt>
                <c:pt idx="87">
                  <c:v>13144.856549346097</c:v>
                </c:pt>
                <c:pt idx="88">
                  <c:v>14014.081967704918</c:v>
                </c:pt>
                <c:pt idx="89">
                  <c:v>14332.539832560211</c:v>
                </c:pt>
                <c:pt idx="90">
                  <c:v>14244.455742281087</c:v>
                </c:pt>
                <c:pt idx="91">
                  <c:v>14123.461112776797</c:v>
                </c:pt>
                <c:pt idx="92">
                  <c:v>13613.34775478671</c:v>
                </c:pt>
                <c:pt idx="93">
                  <c:v>13061.566995578893</c:v>
                </c:pt>
                <c:pt idx="94">
                  <c:v>12165.055117499551</c:v>
                </c:pt>
                <c:pt idx="95">
                  <c:v>11911.891331773251</c:v>
                </c:pt>
                <c:pt idx="96">
                  <c:v>11620.672302646153</c:v>
                </c:pt>
                <c:pt idx="97">
                  <c:v>11052.133437439892</c:v>
                </c:pt>
                <c:pt idx="98">
                  <c:v>10956.305690872494</c:v>
                </c:pt>
                <c:pt idx="99">
                  <c:v>10921.459237575258</c:v>
                </c:pt>
                <c:pt idx="100">
                  <c:v>11060.845050764201</c:v>
                </c:pt>
                <c:pt idx="101">
                  <c:v>12105.040385145656</c:v>
                </c:pt>
                <c:pt idx="102">
                  <c:v>13261.288154068085</c:v>
                </c:pt>
                <c:pt idx="103">
                  <c:v>13494.289039354488</c:v>
                </c:pt>
                <c:pt idx="104">
                  <c:v>13733.374427254965</c:v>
                </c:pt>
                <c:pt idx="105">
                  <c:v>13415.884519435707</c:v>
                </c:pt>
                <c:pt idx="106">
                  <c:v>13418.78839054381</c:v>
                </c:pt>
                <c:pt idx="107">
                  <c:v>13371.35849577813</c:v>
                </c:pt>
                <c:pt idx="108">
                  <c:v>13205.208813999692</c:v>
                </c:pt>
                <c:pt idx="109">
                  <c:v>12832.330394948442</c:v>
                </c:pt>
                <c:pt idx="110">
                  <c:v>12599.158402032488</c:v>
                </c:pt>
                <c:pt idx="111">
                  <c:v>12843.15272373357</c:v>
                </c:pt>
                <c:pt idx="112">
                  <c:v>13321.024729904344</c:v>
                </c:pt>
                <c:pt idx="113">
                  <c:v>13504.936566750866</c:v>
                </c:pt>
                <c:pt idx="114">
                  <c:v>13988.915084768027</c:v>
                </c:pt>
                <c:pt idx="115">
                  <c:v>14083.77487429939</c:v>
                </c:pt>
                <c:pt idx="116">
                  <c:v>13545.590762264306</c:v>
                </c:pt>
                <c:pt idx="117">
                  <c:v>13065.502387864395</c:v>
                </c:pt>
                <c:pt idx="118">
                  <c:v>12053.880285434137</c:v>
                </c:pt>
                <c:pt idx="119">
                  <c:v>11848.925055205229</c:v>
                </c:pt>
                <c:pt idx="120">
                  <c:v>11089.883761845233</c:v>
                </c:pt>
                <c:pt idx="121">
                  <c:v>10837.246975440274</c:v>
                </c:pt>
                <c:pt idx="122">
                  <c:v>10699.797076323399</c:v>
                </c:pt>
                <c:pt idx="123">
                  <c:v>10626.23234158479</c:v>
                </c:pt>
                <c:pt idx="124">
                  <c:v>11034.710210791274</c:v>
                </c:pt>
                <c:pt idx="125">
                  <c:v>12068.638006504769</c:v>
                </c:pt>
                <c:pt idx="126">
                  <c:v>13056.647755222017</c:v>
                </c:pt>
                <c:pt idx="127">
                  <c:v>13330.704300264686</c:v>
                </c:pt>
                <c:pt idx="128">
                  <c:v>13304.569460291759</c:v>
                </c:pt>
                <c:pt idx="129">
                  <c:v>13067.470084007145</c:v>
                </c:pt>
                <c:pt idx="130">
                  <c:v>13013.358440081502</c:v>
                </c:pt>
                <c:pt idx="131">
                  <c:v>13153.064866216799</c:v>
                </c:pt>
                <c:pt idx="132">
                  <c:v>13007.455351653251</c:v>
                </c:pt>
                <c:pt idx="133">
                  <c:v>12931.699050157349</c:v>
                </c:pt>
                <c:pt idx="134">
                  <c:v>12684.753184242143</c:v>
                </c:pt>
                <c:pt idx="135">
                  <c:v>13024.18076886663</c:v>
                </c:pt>
                <c:pt idx="136">
                  <c:v>13172.927303391092</c:v>
                </c:pt>
                <c:pt idx="137">
                  <c:v>13439.115488300531</c:v>
                </c:pt>
                <c:pt idx="138">
                  <c:v>13754.669482047721</c:v>
                </c:pt>
                <c:pt idx="139">
                  <c:v>13990.850998840095</c:v>
                </c:pt>
                <c:pt idx="140">
                  <c:v>13547.526676336374</c:v>
                </c:pt>
                <c:pt idx="141">
                  <c:v>13166.838739216053</c:v>
                </c:pt>
                <c:pt idx="142">
                  <c:v>12224.086001782071</c:v>
                </c:pt>
                <c:pt idx="143">
                  <c:v>12003.389202411157</c:v>
                </c:pt>
                <c:pt idx="144">
                  <c:v>11165.384410655908</c:v>
                </c:pt>
                <c:pt idx="145">
                  <c:v>10916.619452395087</c:v>
                </c:pt>
                <c:pt idx="146">
                  <c:v>10770.457939953905</c:v>
                </c:pt>
                <c:pt idx="147">
                  <c:v>10739.483314800806</c:v>
                </c:pt>
                <c:pt idx="148">
                  <c:v>10880.805042061816</c:v>
                </c:pt>
                <c:pt idx="149">
                  <c:v>11167.320324727976</c:v>
                </c:pt>
                <c:pt idx="150">
                  <c:v>11961.083735342017</c:v>
                </c:pt>
                <c:pt idx="151">
                  <c:v>11974.188591652735</c:v>
                </c:pt>
                <c:pt idx="152">
                  <c:v>11995.833249222993</c:v>
                </c:pt>
                <c:pt idx="153">
                  <c:v>11880.723024872079</c:v>
                </c:pt>
                <c:pt idx="154">
                  <c:v>12024.050011910038</c:v>
                </c:pt>
                <c:pt idx="155">
                  <c:v>11720.355789237901</c:v>
                </c:pt>
                <c:pt idx="156">
                  <c:v>11872.537408918237</c:v>
                </c:pt>
                <c:pt idx="157">
                  <c:v>11792.845715136837</c:v>
                </c:pt>
                <c:pt idx="158">
                  <c:v>11879.424345417865</c:v>
                </c:pt>
                <c:pt idx="159">
                  <c:v>12035.187172078007</c:v>
                </c:pt>
                <c:pt idx="160">
                  <c:v>12791.008775950679</c:v>
                </c:pt>
                <c:pt idx="161">
                  <c:v>13212.095750499318</c:v>
                </c:pt>
                <c:pt idx="162">
                  <c:v>13269.723006994525</c:v>
                </c:pt>
                <c:pt idx="163">
                  <c:v>13719.823028750485</c:v>
                </c:pt>
                <c:pt idx="164">
                  <c:v>13454.602800877079</c:v>
                </c:pt>
                <c:pt idx="165">
                  <c:v>13088.130893506028</c:v>
                </c:pt>
                <c:pt idx="166">
                  <c:v>12090.282664075025</c:v>
                </c:pt>
                <c:pt idx="167">
                  <c:v>11954.196798842389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5A4-4BA1-B3D6-E911D772A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420816"/>
        <c:axId val="122734961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'2020Data'!$I$6</c15:sqref>
                        </c15:formulaRef>
                      </c:ext>
                    </c:extLst>
                    <c:strCache>
                      <c:ptCount val="1"/>
                      <c:pt idx="0">
                        <c:v>Model Forecast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'2020Data'!$E$7:$E$174</c15:sqref>
                        </c15:formulaRef>
                      </c:ext>
                    </c:extLst>
                    <c:numCache>
                      <c:formatCode>m/d/yyyy\ h:mm</c:formatCode>
                      <c:ptCount val="168"/>
                      <c:pt idx="0">
                        <c:v>43925</c:v>
                      </c:pt>
                      <c:pt idx="1">
                        <c:v>43925.041666666664</c:v>
                      </c:pt>
                      <c:pt idx="2">
                        <c:v>43925.083333333328</c:v>
                      </c:pt>
                      <c:pt idx="3">
                        <c:v>43925.124999999993</c:v>
                      </c:pt>
                      <c:pt idx="4">
                        <c:v>43925.166666666657</c:v>
                      </c:pt>
                      <c:pt idx="5">
                        <c:v>43925.208333333321</c:v>
                      </c:pt>
                      <c:pt idx="6">
                        <c:v>43925.249999999985</c:v>
                      </c:pt>
                      <c:pt idx="7">
                        <c:v>43925.29166666665</c:v>
                      </c:pt>
                      <c:pt idx="8">
                        <c:v>43925.333333333314</c:v>
                      </c:pt>
                      <c:pt idx="9">
                        <c:v>43925.374999999978</c:v>
                      </c:pt>
                      <c:pt idx="10">
                        <c:v>43925.416666666642</c:v>
                      </c:pt>
                      <c:pt idx="11">
                        <c:v>43925.458333333307</c:v>
                      </c:pt>
                      <c:pt idx="12">
                        <c:v>43925.499999999971</c:v>
                      </c:pt>
                      <c:pt idx="13">
                        <c:v>43925.541666666635</c:v>
                      </c:pt>
                      <c:pt idx="14">
                        <c:v>43925.583333333299</c:v>
                      </c:pt>
                      <c:pt idx="15">
                        <c:v>43925.624999999964</c:v>
                      </c:pt>
                      <c:pt idx="16">
                        <c:v>43925.666666666628</c:v>
                      </c:pt>
                      <c:pt idx="17">
                        <c:v>43925.708333333292</c:v>
                      </c:pt>
                      <c:pt idx="18">
                        <c:v>43925.749999999956</c:v>
                      </c:pt>
                      <c:pt idx="19">
                        <c:v>43925.791666666621</c:v>
                      </c:pt>
                      <c:pt idx="20">
                        <c:v>43925.833333333285</c:v>
                      </c:pt>
                      <c:pt idx="21">
                        <c:v>43925.874999999949</c:v>
                      </c:pt>
                      <c:pt idx="22">
                        <c:v>43925.916666666613</c:v>
                      </c:pt>
                      <c:pt idx="23">
                        <c:v>43925.958333333278</c:v>
                      </c:pt>
                      <c:pt idx="24">
                        <c:v>43925.999999999942</c:v>
                      </c:pt>
                      <c:pt idx="25">
                        <c:v>43926.041666666606</c:v>
                      </c:pt>
                      <c:pt idx="26">
                        <c:v>43926.08333333327</c:v>
                      </c:pt>
                      <c:pt idx="27">
                        <c:v>43926.124999999935</c:v>
                      </c:pt>
                      <c:pt idx="28">
                        <c:v>43926.166666666599</c:v>
                      </c:pt>
                      <c:pt idx="29">
                        <c:v>43926.208333333263</c:v>
                      </c:pt>
                      <c:pt idx="30">
                        <c:v>43926.249999999927</c:v>
                      </c:pt>
                      <c:pt idx="31">
                        <c:v>43926.291666666591</c:v>
                      </c:pt>
                      <c:pt idx="32">
                        <c:v>43926.333333333256</c:v>
                      </c:pt>
                      <c:pt idx="33">
                        <c:v>43926.37499999992</c:v>
                      </c:pt>
                      <c:pt idx="34">
                        <c:v>43926.416666666584</c:v>
                      </c:pt>
                      <c:pt idx="35">
                        <c:v>43926.458333333248</c:v>
                      </c:pt>
                      <c:pt idx="36">
                        <c:v>43926.499999999913</c:v>
                      </c:pt>
                      <c:pt idx="37">
                        <c:v>43926.541666666577</c:v>
                      </c:pt>
                      <c:pt idx="38">
                        <c:v>43926.583333333241</c:v>
                      </c:pt>
                      <c:pt idx="39">
                        <c:v>43926.624999999905</c:v>
                      </c:pt>
                      <c:pt idx="40">
                        <c:v>43926.66666666657</c:v>
                      </c:pt>
                      <c:pt idx="41">
                        <c:v>43926.708333333234</c:v>
                      </c:pt>
                      <c:pt idx="42">
                        <c:v>43926.749999999898</c:v>
                      </c:pt>
                      <c:pt idx="43">
                        <c:v>43926.791666666562</c:v>
                      </c:pt>
                      <c:pt idx="44">
                        <c:v>43926.833333333227</c:v>
                      </c:pt>
                      <c:pt idx="45">
                        <c:v>43926.874999999891</c:v>
                      </c:pt>
                      <c:pt idx="46">
                        <c:v>43926.916666666555</c:v>
                      </c:pt>
                      <c:pt idx="47">
                        <c:v>43926.958333333219</c:v>
                      </c:pt>
                      <c:pt idx="48">
                        <c:v>43926.999999999884</c:v>
                      </c:pt>
                      <c:pt idx="49">
                        <c:v>43927.041666666548</c:v>
                      </c:pt>
                      <c:pt idx="50">
                        <c:v>43927.083333333212</c:v>
                      </c:pt>
                      <c:pt idx="51">
                        <c:v>43927.124999999876</c:v>
                      </c:pt>
                      <c:pt idx="52">
                        <c:v>43927.166666666541</c:v>
                      </c:pt>
                      <c:pt idx="53">
                        <c:v>43927.208333333205</c:v>
                      </c:pt>
                      <c:pt idx="54">
                        <c:v>43927.249999999869</c:v>
                      </c:pt>
                      <c:pt idx="55">
                        <c:v>43927.291666666533</c:v>
                      </c:pt>
                      <c:pt idx="56">
                        <c:v>43927.333333333198</c:v>
                      </c:pt>
                      <c:pt idx="57">
                        <c:v>43927.374999999862</c:v>
                      </c:pt>
                      <c:pt idx="58">
                        <c:v>43927.416666666526</c:v>
                      </c:pt>
                      <c:pt idx="59">
                        <c:v>43927.45833333319</c:v>
                      </c:pt>
                      <c:pt idx="60">
                        <c:v>43927.499999999854</c:v>
                      </c:pt>
                      <c:pt idx="61">
                        <c:v>43927.541666666519</c:v>
                      </c:pt>
                      <c:pt idx="62">
                        <c:v>43927.583333333183</c:v>
                      </c:pt>
                      <c:pt idx="63">
                        <c:v>43927.624999999847</c:v>
                      </c:pt>
                      <c:pt idx="64">
                        <c:v>43927.666666666511</c:v>
                      </c:pt>
                      <c:pt idx="65">
                        <c:v>43927.708333333176</c:v>
                      </c:pt>
                      <c:pt idx="66">
                        <c:v>43927.74999999984</c:v>
                      </c:pt>
                      <c:pt idx="67">
                        <c:v>43927.791666666504</c:v>
                      </c:pt>
                      <c:pt idx="68">
                        <c:v>43927.833333333168</c:v>
                      </c:pt>
                      <c:pt idx="69">
                        <c:v>43927.874999999833</c:v>
                      </c:pt>
                      <c:pt idx="70">
                        <c:v>43927.916666666497</c:v>
                      </c:pt>
                      <c:pt idx="71">
                        <c:v>43927.958333333161</c:v>
                      </c:pt>
                      <c:pt idx="72">
                        <c:v>43927.999999999825</c:v>
                      </c:pt>
                      <c:pt idx="73">
                        <c:v>43928.04166666649</c:v>
                      </c:pt>
                      <c:pt idx="74">
                        <c:v>43928.083333333154</c:v>
                      </c:pt>
                      <c:pt idx="75">
                        <c:v>43928.124999999818</c:v>
                      </c:pt>
                      <c:pt idx="76">
                        <c:v>43928.166666666482</c:v>
                      </c:pt>
                      <c:pt idx="77">
                        <c:v>43928.208333333147</c:v>
                      </c:pt>
                      <c:pt idx="78">
                        <c:v>43928.249999999811</c:v>
                      </c:pt>
                      <c:pt idx="79">
                        <c:v>43928.291666666475</c:v>
                      </c:pt>
                      <c:pt idx="80">
                        <c:v>43928.333333333139</c:v>
                      </c:pt>
                      <c:pt idx="81">
                        <c:v>43928.374999999804</c:v>
                      </c:pt>
                      <c:pt idx="82">
                        <c:v>43928.416666666468</c:v>
                      </c:pt>
                      <c:pt idx="83">
                        <c:v>43928.458333333132</c:v>
                      </c:pt>
                      <c:pt idx="84">
                        <c:v>43928.499999999796</c:v>
                      </c:pt>
                      <c:pt idx="85">
                        <c:v>43928.541666666461</c:v>
                      </c:pt>
                      <c:pt idx="86">
                        <c:v>43928.583333333125</c:v>
                      </c:pt>
                      <c:pt idx="87">
                        <c:v>43928.624999999789</c:v>
                      </c:pt>
                      <c:pt idx="88">
                        <c:v>43928.666666666453</c:v>
                      </c:pt>
                      <c:pt idx="89">
                        <c:v>43928.708333333117</c:v>
                      </c:pt>
                      <c:pt idx="90">
                        <c:v>43928.749999999782</c:v>
                      </c:pt>
                      <c:pt idx="91">
                        <c:v>43928.791666666446</c:v>
                      </c:pt>
                      <c:pt idx="92">
                        <c:v>43928.83333333311</c:v>
                      </c:pt>
                      <c:pt idx="93">
                        <c:v>43928.874999999774</c:v>
                      </c:pt>
                      <c:pt idx="94">
                        <c:v>43928.916666666439</c:v>
                      </c:pt>
                      <c:pt idx="95">
                        <c:v>43928.958333333103</c:v>
                      </c:pt>
                      <c:pt idx="96">
                        <c:v>43928.999999999767</c:v>
                      </c:pt>
                      <c:pt idx="97">
                        <c:v>43929.041666666431</c:v>
                      </c:pt>
                      <c:pt idx="98">
                        <c:v>43929.083333333096</c:v>
                      </c:pt>
                      <c:pt idx="99">
                        <c:v>43929.12499999976</c:v>
                      </c:pt>
                      <c:pt idx="100">
                        <c:v>43929.166666666424</c:v>
                      </c:pt>
                      <c:pt idx="101">
                        <c:v>43929.208333333088</c:v>
                      </c:pt>
                      <c:pt idx="102">
                        <c:v>43929.249999999753</c:v>
                      </c:pt>
                      <c:pt idx="103">
                        <c:v>43929.291666666417</c:v>
                      </c:pt>
                      <c:pt idx="104">
                        <c:v>43929.333333333081</c:v>
                      </c:pt>
                      <c:pt idx="105">
                        <c:v>43929.374999999745</c:v>
                      </c:pt>
                      <c:pt idx="106">
                        <c:v>43929.41666666641</c:v>
                      </c:pt>
                      <c:pt idx="107">
                        <c:v>43929.458333333074</c:v>
                      </c:pt>
                      <c:pt idx="108">
                        <c:v>43929.499999999738</c:v>
                      </c:pt>
                      <c:pt idx="109">
                        <c:v>43929.541666666402</c:v>
                      </c:pt>
                      <c:pt idx="110">
                        <c:v>43929.583333333067</c:v>
                      </c:pt>
                      <c:pt idx="111">
                        <c:v>43929.624999999731</c:v>
                      </c:pt>
                      <c:pt idx="112">
                        <c:v>43929.666666666395</c:v>
                      </c:pt>
                      <c:pt idx="113">
                        <c:v>43929.708333333059</c:v>
                      </c:pt>
                      <c:pt idx="114">
                        <c:v>43929.749999999724</c:v>
                      </c:pt>
                      <c:pt idx="115">
                        <c:v>43929.791666666388</c:v>
                      </c:pt>
                      <c:pt idx="116">
                        <c:v>43929.833333333052</c:v>
                      </c:pt>
                      <c:pt idx="117">
                        <c:v>43929.874999999716</c:v>
                      </c:pt>
                      <c:pt idx="118">
                        <c:v>43929.91666666638</c:v>
                      </c:pt>
                      <c:pt idx="119">
                        <c:v>43929.958333333045</c:v>
                      </c:pt>
                      <c:pt idx="120">
                        <c:v>43929.999999999709</c:v>
                      </c:pt>
                      <c:pt idx="121">
                        <c:v>43930.041666666373</c:v>
                      </c:pt>
                      <c:pt idx="122">
                        <c:v>43930.083333333037</c:v>
                      </c:pt>
                      <c:pt idx="123">
                        <c:v>43930.124999999702</c:v>
                      </c:pt>
                      <c:pt idx="124">
                        <c:v>43930.166666666366</c:v>
                      </c:pt>
                      <c:pt idx="125">
                        <c:v>43930.20833333303</c:v>
                      </c:pt>
                      <c:pt idx="126">
                        <c:v>43930.249999999694</c:v>
                      </c:pt>
                      <c:pt idx="127">
                        <c:v>43930.291666666359</c:v>
                      </c:pt>
                      <c:pt idx="128">
                        <c:v>43930.333333333023</c:v>
                      </c:pt>
                      <c:pt idx="129">
                        <c:v>43930.374999999687</c:v>
                      </c:pt>
                      <c:pt idx="130">
                        <c:v>43930.416666666351</c:v>
                      </c:pt>
                      <c:pt idx="131">
                        <c:v>43930.458333333016</c:v>
                      </c:pt>
                      <c:pt idx="132">
                        <c:v>43930.49999999968</c:v>
                      </c:pt>
                      <c:pt idx="133">
                        <c:v>43930.541666666344</c:v>
                      </c:pt>
                      <c:pt idx="134">
                        <c:v>43930.583333333008</c:v>
                      </c:pt>
                      <c:pt idx="135">
                        <c:v>43930.624999999673</c:v>
                      </c:pt>
                      <c:pt idx="136">
                        <c:v>43930.666666666337</c:v>
                      </c:pt>
                      <c:pt idx="137">
                        <c:v>43930.708333333001</c:v>
                      </c:pt>
                      <c:pt idx="138">
                        <c:v>43930.749999999665</c:v>
                      </c:pt>
                      <c:pt idx="139">
                        <c:v>43930.79166666633</c:v>
                      </c:pt>
                      <c:pt idx="140">
                        <c:v>43930.833333332994</c:v>
                      </c:pt>
                      <c:pt idx="141">
                        <c:v>43930.874999999658</c:v>
                      </c:pt>
                      <c:pt idx="142">
                        <c:v>43930.916666666322</c:v>
                      </c:pt>
                      <c:pt idx="143">
                        <c:v>43930.958333332987</c:v>
                      </c:pt>
                      <c:pt idx="144">
                        <c:v>43930.999999999651</c:v>
                      </c:pt>
                      <c:pt idx="145">
                        <c:v>43931.041666666315</c:v>
                      </c:pt>
                      <c:pt idx="146">
                        <c:v>43931.083333332979</c:v>
                      </c:pt>
                      <c:pt idx="147">
                        <c:v>43931.124999999643</c:v>
                      </c:pt>
                      <c:pt idx="148">
                        <c:v>43931.166666666308</c:v>
                      </c:pt>
                      <c:pt idx="149">
                        <c:v>43931.208333332972</c:v>
                      </c:pt>
                      <c:pt idx="150">
                        <c:v>43931.249999999636</c:v>
                      </c:pt>
                      <c:pt idx="151">
                        <c:v>43931.2916666663</c:v>
                      </c:pt>
                      <c:pt idx="152">
                        <c:v>43931.333333332965</c:v>
                      </c:pt>
                      <c:pt idx="153">
                        <c:v>43931.374999999629</c:v>
                      </c:pt>
                      <c:pt idx="154">
                        <c:v>43931.416666666293</c:v>
                      </c:pt>
                      <c:pt idx="155">
                        <c:v>43931.458333332957</c:v>
                      </c:pt>
                      <c:pt idx="156">
                        <c:v>43931.499999999622</c:v>
                      </c:pt>
                      <c:pt idx="157">
                        <c:v>43931.541666666286</c:v>
                      </c:pt>
                      <c:pt idx="158">
                        <c:v>43931.58333333295</c:v>
                      </c:pt>
                      <c:pt idx="159">
                        <c:v>43931.624999999614</c:v>
                      </c:pt>
                      <c:pt idx="160">
                        <c:v>43931.666666666279</c:v>
                      </c:pt>
                      <c:pt idx="161">
                        <c:v>43931.708333332943</c:v>
                      </c:pt>
                      <c:pt idx="162">
                        <c:v>43931.749999999607</c:v>
                      </c:pt>
                      <c:pt idx="163">
                        <c:v>43931.791666666271</c:v>
                      </c:pt>
                      <c:pt idx="164">
                        <c:v>43931.833333332936</c:v>
                      </c:pt>
                      <c:pt idx="165">
                        <c:v>43931.8749999996</c:v>
                      </c:pt>
                      <c:pt idx="166">
                        <c:v>43931.916666666264</c:v>
                      </c:pt>
                      <c:pt idx="167">
                        <c:v>43931.958333332928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'2020Data'!$I$7:$I$174</c15:sqref>
                        </c15:formulaRef>
                      </c:ext>
                    </c:extLst>
                    <c:numCache>
                      <c:formatCode>0</c:formatCode>
                      <c:ptCount val="168"/>
                      <c:pt idx="0">
                        <c:v>12031.210999999999</c:v>
                      </c:pt>
                      <c:pt idx="1">
                        <c:v>11636</c:v>
                      </c:pt>
                      <c:pt idx="2">
                        <c:v>11454.6</c:v>
                      </c:pt>
                      <c:pt idx="3">
                        <c:v>11442.42</c:v>
                      </c:pt>
                      <c:pt idx="4">
                        <c:v>11415.589172167965</c:v>
                      </c:pt>
                      <c:pt idx="5">
                        <c:v>11814.047641074974</c:v>
                      </c:pt>
                      <c:pt idx="6">
                        <c:v>12113.137454773076</c:v>
                      </c:pt>
                      <c:pt idx="7">
                        <c:v>12286.294715335132</c:v>
                      </c:pt>
                      <c:pt idx="8">
                        <c:v>12354.180232260031</c:v>
                      </c:pt>
                      <c:pt idx="9">
                        <c:v>12394.51800318642</c:v>
                      </c:pt>
                      <c:pt idx="10">
                        <c:v>12338.438663118026</c:v>
                      </c:pt>
                      <c:pt idx="11">
                        <c:v>12541.111365821343</c:v>
                      </c:pt>
                      <c:pt idx="12">
                        <c:v>12377.792585973039</c:v>
                      </c:pt>
                      <c:pt idx="13">
                        <c:v>12289.24625954926</c:v>
                      </c:pt>
                      <c:pt idx="14">
                        <c:v>12539.143669678593</c:v>
                      </c:pt>
                      <c:pt idx="15">
                        <c:v>12812.653433520934</c:v>
                      </c:pt>
                      <c:pt idx="16">
                        <c:v>13561.361815837561</c:v>
                      </c:pt>
                      <c:pt idx="17">
                        <c:v>13770.921455040507</c:v>
                      </c:pt>
                      <c:pt idx="18">
                        <c:v>13897.837856247925</c:v>
                      </c:pt>
                      <c:pt idx="19">
                        <c:v>13959.820284744572</c:v>
                      </c:pt>
                      <c:pt idx="20">
                        <c:v>13276.045875138716</c:v>
                      </c:pt>
                      <c:pt idx="21">
                        <c:v>12793.960320164804</c:v>
                      </c:pt>
                      <c:pt idx="22">
                        <c:v>11940.964042282392</c:v>
                      </c:pt>
                      <c:pt idx="23">
                        <c:v>11344.752111028942</c:v>
                      </c:pt>
                      <c:pt idx="24">
                        <c:v>10904.972023124168</c:v>
                      </c:pt>
                      <c:pt idx="25">
                        <c:v>10671.800030208215</c:v>
                      </c:pt>
                      <c:pt idx="26">
                        <c:v>10537.99669250117</c:v>
                      </c:pt>
                      <c:pt idx="27">
                        <c:v>10594.076032569565</c:v>
                      </c:pt>
                      <c:pt idx="28">
                        <c:v>10810.522608272136</c:v>
                      </c:pt>
                      <c:pt idx="29">
                        <c:v>11135.192471825996</c:v>
                      </c:pt>
                      <c:pt idx="30">
                        <c:v>11559.230990588763</c:v>
                      </c:pt>
                      <c:pt idx="31">
                        <c:v>12027.542672563421</c:v>
                      </c:pt>
                      <c:pt idx="32">
                        <c:v>12329.584030475648</c:v>
                      </c:pt>
                      <c:pt idx="33">
                        <c:v>12538.159821607218</c:v>
                      </c:pt>
                      <c:pt idx="34">
                        <c:v>12688.688576527644</c:v>
                      </c:pt>
                      <c:pt idx="35">
                        <c:v>12750.671005024289</c:v>
                      </c:pt>
                      <c:pt idx="36">
                        <c:v>12490.935114181202</c:v>
                      </c:pt>
                      <c:pt idx="37">
                        <c:v>12237.102311766366</c:v>
                      </c:pt>
                      <c:pt idx="38">
                        <c:v>12089.525101060066</c:v>
                      </c:pt>
                      <c:pt idx="39">
                        <c:v>12260.714665479374</c:v>
                      </c:pt>
                      <c:pt idx="40">
                        <c:v>12831.346546877066</c:v>
                      </c:pt>
                      <c:pt idx="41">
                        <c:v>13239.643496497829</c:v>
                      </c:pt>
                      <c:pt idx="42">
                        <c:v>13692.213609330482</c:v>
                      </c:pt>
                      <c:pt idx="43">
                        <c:v>14009.996536384713</c:v>
                      </c:pt>
                      <c:pt idx="44">
                        <c:v>13637.118117333463</c:v>
                      </c:pt>
                      <c:pt idx="45">
                        <c:v>13073.373172435398</c:v>
                      </c:pt>
                      <c:pt idx="46">
                        <c:v>12339.422511189401</c:v>
                      </c:pt>
                      <c:pt idx="47">
                        <c:v>11871.110829214744</c:v>
                      </c:pt>
                      <c:pt idx="48">
                        <c:v>11499.216258234868</c:v>
                      </c:pt>
                      <c:pt idx="49">
                        <c:v>11365.412920527824</c:v>
                      </c:pt>
                      <c:pt idx="50">
                        <c:v>11257.189632676536</c:v>
                      </c:pt>
                      <c:pt idx="51">
                        <c:v>11452.975398880228</c:v>
                      </c:pt>
                      <c:pt idx="52">
                        <c:v>11915.383992426634</c:v>
                      </c:pt>
                      <c:pt idx="53">
                        <c:v>12901.199759944715</c:v>
                      </c:pt>
                      <c:pt idx="54">
                        <c:v>13536.765614053178</c:v>
                      </c:pt>
                      <c:pt idx="55">
                        <c:v>13634.166573119337</c:v>
                      </c:pt>
                      <c:pt idx="56">
                        <c:v>13165.85489114468</c:v>
                      </c:pt>
                      <c:pt idx="57">
                        <c:v>12732.961739739534</c:v>
                      </c:pt>
                      <c:pt idx="58">
                        <c:v>12649.334653672629</c:v>
                      </c:pt>
                      <c:pt idx="59">
                        <c:v>12830.362698805691</c:v>
                      </c:pt>
                      <c:pt idx="60">
                        <c:v>12685.737032313518</c:v>
                      </c:pt>
                      <c:pt idx="61">
                        <c:v>12380.744130187164</c:v>
                      </c:pt>
                      <c:pt idx="62">
                        <c:v>12365.002561045159</c:v>
                      </c:pt>
                      <c:pt idx="63">
                        <c:v>12828.395002662941</c:v>
                      </c:pt>
                      <c:pt idx="64">
                        <c:v>13672.536647902974</c:v>
                      </c:pt>
                      <c:pt idx="65">
                        <c:v>14143.799874091757</c:v>
                      </c:pt>
                      <c:pt idx="66">
                        <c:v>14561.935304426273</c:v>
                      </c:pt>
                      <c:pt idx="67">
                        <c:v>14601.289227281286</c:v>
                      </c:pt>
                      <c:pt idx="68">
                        <c:v>13892.918615891049</c:v>
                      </c:pt>
                      <c:pt idx="69">
                        <c:v>13162.903346930552</c:v>
                      </c:pt>
                      <c:pt idx="70">
                        <c:v>12394.51800318642</c:v>
                      </c:pt>
                      <c:pt idx="71">
                        <c:v>11785.516047005091</c:v>
                      </c:pt>
                      <c:pt idx="72">
                        <c:v>11512.990131234123</c:v>
                      </c:pt>
                      <c:pt idx="73">
                        <c:v>11191.27181189439</c:v>
                      </c:pt>
                      <c:pt idx="74">
                        <c:v>11119.450902683991</c:v>
                      </c:pt>
                      <c:pt idx="75">
                        <c:v>11302.446643959802</c:v>
                      </c:pt>
                      <c:pt idx="76">
                        <c:v>11753.049060649704</c:v>
                      </c:pt>
                      <c:pt idx="77">
                        <c:v>12502.741291037706</c:v>
                      </c:pt>
                      <c:pt idx="78">
                        <c:v>12836.265787233942</c:v>
                      </c:pt>
                      <c:pt idx="79">
                        <c:v>13058.615451364767</c:v>
                      </c:pt>
                      <c:pt idx="80">
                        <c:v>12887.425886945461</c:v>
                      </c:pt>
                      <c:pt idx="81">
                        <c:v>12737.88098009641</c:v>
                      </c:pt>
                      <c:pt idx="82">
                        <c:v>12814.621129663687</c:v>
                      </c:pt>
                      <c:pt idx="83">
                        <c:v>13176.677219929808</c:v>
                      </c:pt>
                      <c:pt idx="84">
                        <c:v>13144.210233574422</c:v>
                      </c:pt>
                      <c:pt idx="85">
                        <c:v>12925.795961729098</c:v>
                      </c:pt>
                      <c:pt idx="86">
                        <c:v>12880.538950445833</c:v>
                      </c:pt>
                      <c:pt idx="87">
                        <c:v>13360.656809276994</c:v>
                      </c:pt>
                      <c:pt idx="88">
                        <c:v>14244.152377372042</c:v>
                      </c:pt>
                      <c:pt idx="89">
                        <c:v>14567.838392854526</c:v>
                      </c:pt>
                      <c:pt idx="90">
                        <c:v>14478.308218359371</c:v>
                      </c:pt>
                      <c:pt idx="91">
                        <c:v>14355.327209437453</c:v>
                      </c:pt>
                      <c:pt idx="92">
                        <c:v>13836.839275822655</c:v>
                      </c:pt>
                      <c:pt idx="93">
                        <c:v>12987.778390225743</c:v>
                      </c:pt>
                      <c:pt idx="94">
                        <c:v>12279.407778835506</c:v>
                      </c:pt>
                      <c:pt idx="95">
                        <c:v>11683.195847582056</c:v>
                      </c:pt>
                      <c:pt idx="96">
                        <c:v>11391.976818454958</c:v>
                      </c:pt>
                      <c:pt idx="97">
                        <c:v>11233.577278963528</c:v>
                      </c:pt>
                      <c:pt idx="98">
                        <c:v>11136.176319897371</c:v>
                      </c:pt>
                      <c:pt idx="99">
                        <c:v>11100.757789327859</c:v>
                      </c:pt>
                      <c:pt idx="100">
                        <c:v>11242.431911605907</c:v>
                      </c:pt>
                      <c:pt idx="101">
                        <c:v>12219.393046481611</c:v>
                      </c:pt>
                      <c:pt idx="102">
                        <c:v>13187.499548714935</c:v>
                      </c:pt>
                      <c:pt idx="103">
                        <c:v>13715.82596304349</c:v>
                      </c:pt>
                      <c:pt idx="104">
                        <c:v>13958.836436673195</c:v>
                      </c:pt>
                      <c:pt idx="105">
                        <c:v>13636.134269262087</c:v>
                      </c:pt>
                      <c:pt idx="106">
                        <c:v>13639.085813476213</c:v>
                      </c:pt>
                      <c:pt idx="107">
                        <c:v>13590.877257978822</c:v>
                      </c:pt>
                      <c:pt idx="108">
                        <c:v>13131.420208646543</c:v>
                      </c:pt>
                      <c:pt idx="109">
                        <c:v>12812.653433520934</c:v>
                      </c:pt>
                      <c:pt idx="110">
                        <c:v>12579.481440604981</c:v>
                      </c:pt>
                      <c:pt idx="111">
                        <c:v>12823.475762306063</c:v>
                      </c:pt>
                      <c:pt idx="112">
                        <c:v>13539.717158267305</c:v>
                      </c:pt>
                      <c:pt idx="113">
                        <c:v>13726.648291828618</c:v>
                      </c:pt>
                      <c:pt idx="114">
                        <c:v>14218.572327516284</c:v>
                      </c:pt>
                      <c:pt idx="115">
                        <c:v>14314.989438511066</c:v>
                      </c:pt>
                      <c:pt idx="116">
                        <c:v>13767.969910826381</c:v>
                      </c:pt>
                      <c:pt idx="117">
                        <c:v>12991.713782511246</c:v>
                      </c:pt>
                      <c:pt idx="118">
                        <c:v>12168.232946770093</c:v>
                      </c:pt>
                      <c:pt idx="119">
                        <c:v>11620.229571014033</c:v>
                      </c:pt>
                      <c:pt idx="120">
                        <c:v>11271.947353747168</c:v>
                      </c:pt>
                      <c:pt idx="121">
                        <c:v>11015.163007118206</c:v>
                      </c:pt>
                      <c:pt idx="122">
                        <c:v>10875.456580982909</c:v>
                      </c:pt>
                      <c:pt idx="123">
                        <c:v>10800.684127558383</c:v>
                      </c:pt>
                      <c:pt idx="124">
                        <c:v>11215.868013678773</c:v>
                      </c:pt>
                      <c:pt idx="125">
                        <c:v>12182.990667840724</c:v>
                      </c:pt>
                      <c:pt idx="126">
                        <c:v>12982.859149868867</c:v>
                      </c:pt>
                      <c:pt idx="127">
                        <c:v>13549.555638981057</c:v>
                      </c:pt>
                      <c:pt idx="128">
                        <c:v>13522.991741053924</c:v>
                      </c:pt>
                      <c:pt idx="129">
                        <c:v>12993.681478653996</c:v>
                      </c:pt>
                      <c:pt idx="130">
                        <c:v>12939.569834728352</c:v>
                      </c:pt>
                      <c:pt idx="131">
                        <c:v>13079.276260863649</c:v>
                      </c:pt>
                      <c:pt idx="132">
                        <c:v>12933.666746300101</c:v>
                      </c:pt>
                      <c:pt idx="133">
                        <c:v>12857.9104448042</c:v>
                      </c:pt>
                      <c:pt idx="134">
                        <c:v>12665.076222814636</c:v>
                      </c:pt>
                      <c:pt idx="135">
                        <c:v>12950.392163513481</c:v>
                      </c:pt>
                      <c:pt idx="136">
                        <c:v>13389.18840334688</c:v>
                      </c:pt>
                      <c:pt idx="137">
                        <c:v>13659.746622975095</c:v>
                      </c:pt>
                      <c:pt idx="138">
                        <c:v>13980.481094243452</c:v>
                      </c:pt>
                      <c:pt idx="139">
                        <c:v>14220.540023659034</c:v>
                      </c:pt>
                      <c:pt idx="140">
                        <c:v>13769.937606969132</c:v>
                      </c:pt>
                      <c:pt idx="141">
                        <c:v>13093.050133862904</c:v>
                      </c:pt>
                      <c:pt idx="142">
                        <c:v>12338.438663118026</c:v>
                      </c:pt>
                      <c:pt idx="143">
                        <c:v>11774.693718219962</c:v>
                      </c:pt>
                      <c:pt idx="144">
                        <c:v>11348.687503314442</c:v>
                      </c:pt>
                      <c:pt idx="145">
                        <c:v>11095.838548970982</c:v>
                      </c:pt>
                      <c:pt idx="146">
                        <c:v>10947.277490193308</c:v>
                      </c:pt>
                      <c:pt idx="147">
                        <c:v>10915.794351909297</c:v>
                      </c:pt>
                      <c:pt idx="148">
                        <c:v>11059.436170330095</c:v>
                      </c:pt>
                      <c:pt idx="149">
                        <c:v>11350.655199457193</c:v>
                      </c:pt>
                      <c:pt idx="150">
                        <c:v>11732.388251150822</c:v>
                      </c:pt>
                      <c:pt idx="151">
                        <c:v>12088.541252988691</c:v>
                      </c:pt>
                      <c:pt idx="152">
                        <c:v>12110.185910558948</c:v>
                      </c:pt>
                      <c:pt idx="153">
                        <c:v>11995.075686208034</c:v>
                      </c:pt>
                      <c:pt idx="154">
                        <c:v>11795.354527718842</c:v>
                      </c:pt>
                      <c:pt idx="155">
                        <c:v>11834.708450573857</c:v>
                      </c:pt>
                      <c:pt idx="156">
                        <c:v>11643.841924727041</c:v>
                      </c:pt>
                      <c:pt idx="157">
                        <c:v>11564.150230945641</c:v>
                      </c:pt>
                      <c:pt idx="158">
                        <c:v>11650.728861226669</c:v>
                      </c:pt>
                      <c:pt idx="159">
                        <c:v>12149.539833413963</c:v>
                      </c:pt>
                      <c:pt idx="160">
                        <c:v>12771.331814523171</c:v>
                      </c:pt>
                      <c:pt idx="161">
                        <c:v>13138.307145146169</c:v>
                      </c:pt>
                      <c:pt idx="162">
                        <c:v>13487.573210484412</c:v>
                      </c:pt>
                      <c:pt idx="163">
                        <c:v>13945.062563673941</c:v>
                      </c:pt>
                      <c:pt idx="164">
                        <c:v>13675.4881921171</c:v>
                      </c:pt>
                      <c:pt idx="165">
                        <c:v>13014.342288152879</c:v>
                      </c:pt>
                      <c:pt idx="166">
                        <c:v>12204.63532541098</c:v>
                      </c:pt>
                      <c:pt idx="167">
                        <c:v>11725.501314651194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B5A4-4BA1-B3D6-E911D772A70A}"/>
                  </c:ext>
                </c:extLst>
              </c15:ser>
            </c15:filteredScatterSeries>
          </c:ext>
        </c:extLst>
      </c:scatterChart>
      <c:valAx>
        <c:axId val="123042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349616"/>
        <c:crosses val="autoZero"/>
        <c:crossBetween val="midCat"/>
      </c:valAx>
      <c:valAx>
        <c:axId val="1227349616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420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'2019EnergyDemand'!$H$11</c:f>
              <c:strCache>
                <c:ptCount val="1"/>
                <c:pt idx="0">
                  <c:v>Total Energy Demand (TWh)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'2019EnergyDemand'!$G$12:$G$23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'2019EnergyDemand'!$H$12:$H$23</c:f>
              <c:numCache>
                <c:formatCode>General</c:formatCode>
                <c:ptCount val="12"/>
                <c:pt idx="0">
                  <c:v>12777216</c:v>
                </c:pt>
                <c:pt idx="1">
                  <c:v>11291744</c:v>
                </c:pt>
                <c:pt idx="2">
                  <c:v>11658678</c:v>
                </c:pt>
                <c:pt idx="3">
                  <c:v>10264505</c:v>
                </c:pt>
                <c:pt idx="4">
                  <c:v>10219560</c:v>
                </c:pt>
                <c:pt idx="5">
                  <c:v>10365619</c:v>
                </c:pt>
                <c:pt idx="6">
                  <c:v>12792766</c:v>
                </c:pt>
                <c:pt idx="7">
                  <c:v>11825052</c:v>
                </c:pt>
                <c:pt idx="8">
                  <c:v>10318533</c:v>
                </c:pt>
                <c:pt idx="9">
                  <c:v>10351050</c:v>
                </c:pt>
                <c:pt idx="10">
                  <c:v>11255325</c:v>
                </c:pt>
                <c:pt idx="11">
                  <c:v>11981407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D9-4526-B158-2E7E66C93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726607"/>
        <c:axId val="433441487"/>
      </c:lineChart>
      <c:catAx>
        <c:axId val="36872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41487"/>
        <c:crosses val="autoZero"/>
        <c:auto val="1"/>
        <c:lblAlgn val="ctr"/>
        <c:lblOffset val="100"/>
        <c:noMultiLvlLbl val="0"/>
      </c:catAx>
      <c:valAx>
        <c:axId val="433441487"/>
        <c:scaling>
          <c:orientation val="minMax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726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'2019EnergyDemand'!$AD$8:$AM$8</c:f>
              <c:strCache>
                <c:ptCount val="10"/>
                <c:pt idx="0">
                  <c:v>10-10.5</c:v>
                </c:pt>
                <c:pt idx="1">
                  <c:v>10.5-11</c:v>
                </c:pt>
                <c:pt idx="2">
                  <c:v>11-11.5</c:v>
                </c:pt>
                <c:pt idx="3">
                  <c:v>11.5-12</c:v>
                </c:pt>
                <c:pt idx="4">
                  <c:v>12-12.5</c:v>
                </c:pt>
                <c:pt idx="5">
                  <c:v>12.5-13</c:v>
                </c:pt>
                <c:pt idx="6">
                  <c:v>13-13.5</c:v>
                </c:pt>
                <c:pt idx="7">
                  <c:v>13.5-14</c:v>
                </c:pt>
                <c:pt idx="8">
                  <c:v>14-14.5</c:v>
                </c:pt>
                <c:pt idx="9">
                  <c:v>14.5-15</c:v>
                </c:pt>
              </c:strCache>
            </c:strRef>
          </c:cat>
          <c:val>
            <c:numRef>
              <c:f>'2019EnergyDemand'!$AD$9:$AM$9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20</c:v>
                </c:pt>
                <c:pt idx="3">
                  <c:v>23</c:v>
                </c:pt>
                <c:pt idx="4">
                  <c:v>21</c:v>
                </c:pt>
                <c:pt idx="5">
                  <c:v>24</c:v>
                </c:pt>
                <c:pt idx="6">
                  <c:v>35</c:v>
                </c:pt>
                <c:pt idx="7">
                  <c:v>22</c:v>
                </c:pt>
                <c:pt idx="8">
                  <c:v>12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8E-43D4-9DC0-1F372DA8B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1258672"/>
        <c:axId val="1165672592"/>
      </c:barChart>
      <c:catAx>
        <c:axId val="150125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672592"/>
        <c:crosses val="autoZero"/>
        <c:auto val="1"/>
        <c:lblAlgn val="ctr"/>
        <c:lblOffset val="100"/>
        <c:noMultiLvlLbl val="0"/>
      </c:catAx>
      <c:valAx>
        <c:axId val="116567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25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2020 Demand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Toronto_Forecasting!$D$5:$D$52</c:f>
              <c:numCache>
                <c:formatCode>m/d/yyyy\ h:mm</c:formatCode>
                <c:ptCount val="4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</c:numCache>
            </c:numRef>
          </c:xVal>
          <c:yVal>
            <c:numRef>
              <c:f>Toronto_Forecasting!$E$5:$E$52</c:f>
              <c:numCache>
                <c:formatCode>General</c:formatCode>
                <c:ptCount val="48"/>
                <c:pt idx="0">
                  <c:v>4212</c:v>
                </c:pt>
                <c:pt idx="1">
                  <c:v>4083</c:v>
                </c:pt>
                <c:pt idx="2">
                  <c:v>3997</c:v>
                </c:pt>
                <c:pt idx="3">
                  <c:v>3971</c:v>
                </c:pt>
                <c:pt idx="4">
                  <c:v>4010</c:v>
                </c:pt>
                <c:pt idx="5">
                  <c:v>4113</c:v>
                </c:pt>
                <c:pt idx="6">
                  <c:v>4212</c:v>
                </c:pt>
                <c:pt idx="7">
                  <c:v>4397</c:v>
                </c:pt>
                <c:pt idx="8">
                  <c:v>4589</c:v>
                </c:pt>
                <c:pt idx="9">
                  <c:v>4749</c:v>
                </c:pt>
                <c:pt idx="10">
                  <c:v>4902</c:v>
                </c:pt>
                <c:pt idx="11">
                  <c:v>5005</c:v>
                </c:pt>
                <c:pt idx="12">
                  <c:v>5021</c:v>
                </c:pt>
                <c:pt idx="13">
                  <c:v>4995</c:v>
                </c:pt>
                <c:pt idx="14">
                  <c:v>4970</c:v>
                </c:pt>
                <c:pt idx="15">
                  <c:v>4974</c:v>
                </c:pt>
                <c:pt idx="16">
                  <c:v>5072</c:v>
                </c:pt>
                <c:pt idx="17">
                  <c:v>5148</c:v>
                </c:pt>
                <c:pt idx="18">
                  <c:v>5185</c:v>
                </c:pt>
                <c:pt idx="19">
                  <c:v>5211</c:v>
                </c:pt>
                <c:pt idx="20">
                  <c:v>5034</c:v>
                </c:pt>
                <c:pt idx="21">
                  <c:v>4787</c:v>
                </c:pt>
                <c:pt idx="22">
                  <c:v>4515</c:v>
                </c:pt>
                <c:pt idx="23">
                  <c:v>4275</c:v>
                </c:pt>
                <c:pt idx="24">
                  <c:v>4127</c:v>
                </c:pt>
                <c:pt idx="25">
                  <c:v>4008</c:v>
                </c:pt>
                <c:pt idx="26">
                  <c:v>3901</c:v>
                </c:pt>
                <c:pt idx="27">
                  <c:v>3890</c:v>
                </c:pt>
                <c:pt idx="28">
                  <c:v>3908</c:v>
                </c:pt>
                <c:pt idx="29">
                  <c:v>3992</c:v>
                </c:pt>
                <c:pt idx="30">
                  <c:v>4052</c:v>
                </c:pt>
                <c:pt idx="31">
                  <c:v>4193</c:v>
                </c:pt>
                <c:pt idx="32">
                  <c:v>4365</c:v>
                </c:pt>
                <c:pt idx="33">
                  <c:v>4557</c:v>
                </c:pt>
                <c:pt idx="34">
                  <c:v>4707</c:v>
                </c:pt>
                <c:pt idx="35">
                  <c:v>4857</c:v>
                </c:pt>
                <c:pt idx="36">
                  <c:v>4856</c:v>
                </c:pt>
                <c:pt idx="37">
                  <c:v>4800</c:v>
                </c:pt>
                <c:pt idx="38">
                  <c:v>4756</c:v>
                </c:pt>
                <c:pt idx="39">
                  <c:v>4770</c:v>
                </c:pt>
                <c:pt idx="40">
                  <c:v>4960</c:v>
                </c:pt>
                <c:pt idx="41">
                  <c:v>5032</c:v>
                </c:pt>
                <c:pt idx="42">
                  <c:v>5064</c:v>
                </c:pt>
                <c:pt idx="43">
                  <c:v>5243</c:v>
                </c:pt>
                <c:pt idx="44">
                  <c:v>5093</c:v>
                </c:pt>
                <c:pt idx="45">
                  <c:v>4866</c:v>
                </c:pt>
                <c:pt idx="46">
                  <c:v>4599</c:v>
                </c:pt>
                <c:pt idx="47">
                  <c:v>4369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F4-45C4-8DFD-BAEF56A0294D}"/>
            </c:ext>
          </c:extLst>
        </c:ser>
        <c:ser>
          <c:idx val="1"/>
          <c:order val="1"/>
          <c:tx>
            <c:v>Model Forecast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Toronto_Forecasting!$D$5:$D$52</c:f>
              <c:numCache>
                <c:formatCode>m/d/yyyy\ h:mm</c:formatCode>
                <c:ptCount val="4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</c:numCache>
            </c:numRef>
          </c:xVal>
          <c:yVal>
            <c:numRef>
              <c:f>Toronto_Forecasting!$G$5:$G$52</c:f>
              <c:numCache>
                <c:formatCode>0</c:formatCode>
                <c:ptCount val="48"/>
                <c:pt idx="0">
                  <c:v>4743.5341867694196</c:v>
                </c:pt>
                <c:pt idx="1">
                  <c:v>4561.43727957397</c:v>
                </c:pt>
                <c:pt idx="2">
                  <c:v>4519.9832750512296</c:v>
                </c:pt>
                <c:pt idx="3">
                  <c:v>4484.8706939616504</c:v>
                </c:pt>
                <c:pt idx="4">
                  <c:v>4533.1634991609599</c:v>
                </c:pt>
                <c:pt idx="5">
                  <c:v>4826.3977485826999</c:v>
                </c:pt>
                <c:pt idx="6">
                  <c:v>4970.1657575561803</c:v>
                </c:pt>
                <c:pt idx="7">
                  <c:v>5327.0541120261796</c:v>
                </c:pt>
                <c:pt idx="8">
                  <c:v>5380.9849928243202</c:v>
                </c:pt>
                <c:pt idx="9">
                  <c:v>5601.1483431957504</c:v>
                </c:pt>
                <c:pt idx="10">
                  <c:v>5674.71008503759</c:v>
                </c:pt>
                <c:pt idx="11">
                  <c:v>5600.4087204304196</c:v>
                </c:pt>
                <c:pt idx="12">
                  <c:v>5618.4446468878796</c:v>
                </c:pt>
                <c:pt idx="13">
                  <c:v>5530.1254632739601</c:v>
                </c:pt>
                <c:pt idx="14">
                  <c:v>5478.0983609793602</c:v>
                </c:pt>
                <c:pt idx="15">
                  <c:v>5477.6738926991402</c:v>
                </c:pt>
                <c:pt idx="16">
                  <c:v>5433.8244771131604</c:v>
                </c:pt>
                <c:pt idx="17">
                  <c:v>5524.6617488421998</c:v>
                </c:pt>
                <c:pt idx="18">
                  <c:v>5586.00200115814</c:v>
                </c:pt>
                <c:pt idx="19">
                  <c:v>5590.7993935387703</c:v>
                </c:pt>
                <c:pt idx="20">
                  <c:v>5529.5861879102404</c:v>
                </c:pt>
                <c:pt idx="21">
                  <c:v>5318.5780643449998</c:v>
                </c:pt>
                <c:pt idx="22">
                  <c:v>5100.7915447955202</c:v>
                </c:pt>
                <c:pt idx="23">
                  <c:v>4794.5365830254104</c:v>
                </c:pt>
                <c:pt idx="24">
                  <c:v>4578.0345739003697</c:v>
                </c:pt>
                <c:pt idx="25">
                  <c:v>4337.9245043929404</c:v>
                </c:pt>
                <c:pt idx="26">
                  <c:v>4320.0656267567301</c:v>
                </c:pt>
                <c:pt idx="27">
                  <c:v>4225.4791693336902</c:v>
                </c:pt>
                <c:pt idx="28">
                  <c:v>4320.2669273746396</c:v>
                </c:pt>
                <c:pt idx="29">
                  <c:v>4494.0812270755796</c:v>
                </c:pt>
                <c:pt idx="30">
                  <c:v>4685.6099643690404</c:v>
                </c:pt>
                <c:pt idx="31">
                  <c:v>4936.10754176112</c:v>
                </c:pt>
                <c:pt idx="32">
                  <c:v>5070.3024727280999</c:v>
                </c:pt>
                <c:pt idx="33">
                  <c:v>5324.2734949073802</c:v>
                </c:pt>
                <c:pt idx="34">
                  <c:v>5401.1524646951002</c:v>
                </c:pt>
                <c:pt idx="35">
                  <c:v>5468.9316060206102</c:v>
                </c:pt>
                <c:pt idx="36">
                  <c:v>5486.7575067221696</c:v>
                </c:pt>
                <c:pt idx="37">
                  <c:v>5364.2709338701097</c:v>
                </c:pt>
                <c:pt idx="38">
                  <c:v>5320.3423781446199</c:v>
                </c:pt>
                <c:pt idx="39">
                  <c:v>5318.0481104397704</c:v>
                </c:pt>
                <c:pt idx="40">
                  <c:v>5346.9204507302602</c:v>
                </c:pt>
                <c:pt idx="41">
                  <c:v>5388.6866704157701</c:v>
                </c:pt>
                <c:pt idx="42">
                  <c:v>5596.2515978602596</c:v>
                </c:pt>
                <c:pt idx="43">
                  <c:v>5613.7448827421804</c:v>
                </c:pt>
                <c:pt idx="44">
                  <c:v>5684.3942765046804</c:v>
                </c:pt>
                <c:pt idx="45">
                  <c:v>5349.9534757983301</c:v>
                </c:pt>
                <c:pt idx="46">
                  <c:v>5115.3188839528902</c:v>
                </c:pt>
                <c:pt idx="47">
                  <c:v>4961.2634723989404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F4-45C4-8DFD-BAEF56A02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767824"/>
        <c:axId val="1081408800"/>
      </c:scatterChart>
      <c:valAx>
        <c:axId val="1224767824"/>
        <c:scaling>
          <c:orientation val="minMax"/>
          <c:max val="43927"/>
          <c:min val="439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408800"/>
        <c:crosses val="autoZero"/>
        <c:crossBetween val="midCat"/>
      </c:valAx>
      <c:valAx>
        <c:axId val="1081408800"/>
        <c:scaling>
          <c:orientation val="minMax"/>
          <c:min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76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ModelValues!$K$3</c:f>
              <c:strCache>
                <c:ptCount val="1"/>
                <c:pt idx="0">
                  <c:v>Toronto 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ModelValues!$A$4:$A$171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ModelValues!$K$4:$K$171</c:f>
              <c:numCache>
                <c:formatCode>General</c:formatCode>
                <c:ptCount val="168"/>
                <c:pt idx="0">
                  <c:v>4212</c:v>
                </c:pt>
                <c:pt idx="1">
                  <c:v>4083</c:v>
                </c:pt>
                <c:pt idx="2">
                  <c:v>3997</c:v>
                </c:pt>
                <c:pt idx="3">
                  <c:v>3971</c:v>
                </c:pt>
                <c:pt idx="4">
                  <c:v>4010</c:v>
                </c:pt>
                <c:pt idx="5">
                  <c:v>4113</c:v>
                </c:pt>
                <c:pt idx="6">
                  <c:v>4212</c:v>
                </c:pt>
                <c:pt idx="7">
                  <c:v>4397</c:v>
                </c:pt>
                <c:pt idx="8">
                  <c:v>4589</c:v>
                </c:pt>
                <c:pt idx="9">
                  <c:v>4749</c:v>
                </c:pt>
                <c:pt idx="10">
                  <c:v>4902</c:v>
                </c:pt>
                <c:pt idx="11">
                  <c:v>5005</c:v>
                </c:pt>
                <c:pt idx="12">
                  <c:v>5021</c:v>
                </c:pt>
                <c:pt idx="13">
                  <c:v>4995</c:v>
                </c:pt>
                <c:pt idx="14">
                  <c:v>4970</c:v>
                </c:pt>
                <c:pt idx="15">
                  <c:v>4974</c:v>
                </c:pt>
                <c:pt idx="16">
                  <c:v>5072</c:v>
                </c:pt>
                <c:pt idx="17">
                  <c:v>5148</c:v>
                </c:pt>
                <c:pt idx="18">
                  <c:v>5185</c:v>
                </c:pt>
                <c:pt idx="19">
                  <c:v>5211</c:v>
                </c:pt>
                <c:pt idx="20">
                  <c:v>5034</c:v>
                </c:pt>
                <c:pt idx="21">
                  <c:v>4787</c:v>
                </c:pt>
                <c:pt idx="22">
                  <c:v>4515</c:v>
                </c:pt>
                <c:pt idx="23">
                  <c:v>4275</c:v>
                </c:pt>
                <c:pt idx="24">
                  <c:v>4127</c:v>
                </c:pt>
                <c:pt idx="25">
                  <c:v>4008</c:v>
                </c:pt>
                <c:pt idx="26">
                  <c:v>3901</c:v>
                </c:pt>
                <c:pt idx="27">
                  <c:v>3890</c:v>
                </c:pt>
                <c:pt idx="28">
                  <c:v>3908</c:v>
                </c:pt>
                <c:pt idx="29">
                  <c:v>3992</c:v>
                </c:pt>
                <c:pt idx="30">
                  <c:v>4052</c:v>
                </c:pt>
                <c:pt idx="31">
                  <c:v>4193</c:v>
                </c:pt>
                <c:pt idx="32">
                  <c:v>4365</c:v>
                </c:pt>
                <c:pt idx="33">
                  <c:v>4557</c:v>
                </c:pt>
                <c:pt idx="34">
                  <c:v>4707</c:v>
                </c:pt>
                <c:pt idx="35">
                  <c:v>4857</c:v>
                </c:pt>
                <c:pt idx="36">
                  <c:v>4856</c:v>
                </c:pt>
                <c:pt idx="37">
                  <c:v>4800</c:v>
                </c:pt>
                <c:pt idx="38">
                  <c:v>4756</c:v>
                </c:pt>
                <c:pt idx="39">
                  <c:v>4770</c:v>
                </c:pt>
                <c:pt idx="40">
                  <c:v>4960</c:v>
                </c:pt>
                <c:pt idx="41">
                  <c:v>5032</c:v>
                </c:pt>
                <c:pt idx="42">
                  <c:v>5064</c:v>
                </c:pt>
                <c:pt idx="43">
                  <c:v>5243</c:v>
                </c:pt>
                <c:pt idx="44">
                  <c:v>5093</c:v>
                </c:pt>
                <c:pt idx="45">
                  <c:v>4866</c:v>
                </c:pt>
                <c:pt idx="46">
                  <c:v>4599</c:v>
                </c:pt>
                <c:pt idx="47">
                  <c:v>4369</c:v>
                </c:pt>
                <c:pt idx="48">
                  <c:v>4217</c:v>
                </c:pt>
                <c:pt idx="49">
                  <c:v>4118</c:v>
                </c:pt>
                <c:pt idx="50">
                  <c:v>4088</c:v>
                </c:pt>
                <c:pt idx="51">
                  <c:v>4127</c:v>
                </c:pt>
                <c:pt idx="52">
                  <c:v>4286</c:v>
                </c:pt>
                <c:pt idx="53">
                  <c:v>4529</c:v>
                </c:pt>
                <c:pt idx="54">
                  <c:v>4846</c:v>
                </c:pt>
                <c:pt idx="55">
                  <c:v>5098</c:v>
                </c:pt>
                <c:pt idx="56">
                  <c:v>5156</c:v>
                </c:pt>
                <c:pt idx="57">
                  <c:v>5175</c:v>
                </c:pt>
                <c:pt idx="58">
                  <c:v>5316</c:v>
                </c:pt>
                <c:pt idx="59">
                  <c:v>5386</c:v>
                </c:pt>
                <c:pt idx="60">
                  <c:v>5349</c:v>
                </c:pt>
                <c:pt idx="61">
                  <c:v>5261</c:v>
                </c:pt>
                <c:pt idx="62">
                  <c:v>5205</c:v>
                </c:pt>
                <c:pt idx="63">
                  <c:v>5245</c:v>
                </c:pt>
                <c:pt idx="64">
                  <c:v>5377</c:v>
                </c:pt>
                <c:pt idx="65">
                  <c:v>5445</c:v>
                </c:pt>
                <c:pt idx="66">
                  <c:v>5480</c:v>
                </c:pt>
                <c:pt idx="67">
                  <c:v>5486</c:v>
                </c:pt>
                <c:pt idx="68">
                  <c:v>5246</c:v>
                </c:pt>
                <c:pt idx="69">
                  <c:v>4959</c:v>
                </c:pt>
                <c:pt idx="70">
                  <c:v>4627</c:v>
                </c:pt>
                <c:pt idx="71">
                  <c:v>4370</c:v>
                </c:pt>
                <c:pt idx="72">
                  <c:v>4196</c:v>
                </c:pt>
                <c:pt idx="73">
                  <c:v>4093</c:v>
                </c:pt>
                <c:pt idx="74">
                  <c:v>4037</c:v>
                </c:pt>
                <c:pt idx="75">
                  <c:v>4063</c:v>
                </c:pt>
                <c:pt idx="76">
                  <c:v>4197</c:v>
                </c:pt>
                <c:pt idx="77">
                  <c:v>4472</c:v>
                </c:pt>
                <c:pt idx="78">
                  <c:v>4719</c:v>
                </c:pt>
                <c:pt idx="79">
                  <c:v>4996</c:v>
                </c:pt>
                <c:pt idx="80">
                  <c:v>5076</c:v>
                </c:pt>
                <c:pt idx="81">
                  <c:v>5145</c:v>
                </c:pt>
                <c:pt idx="82">
                  <c:v>5229</c:v>
                </c:pt>
                <c:pt idx="83">
                  <c:v>5338</c:v>
                </c:pt>
                <c:pt idx="84">
                  <c:v>5339</c:v>
                </c:pt>
                <c:pt idx="85">
                  <c:v>5308</c:v>
                </c:pt>
                <c:pt idx="86">
                  <c:v>5304</c:v>
                </c:pt>
                <c:pt idx="87">
                  <c:v>5326</c:v>
                </c:pt>
                <c:pt idx="88">
                  <c:v>5483</c:v>
                </c:pt>
                <c:pt idx="89">
                  <c:v>5553</c:v>
                </c:pt>
                <c:pt idx="90">
                  <c:v>5500</c:v>
                </c:pt>
                <c:pt idx="91">
                  <c:v>5451</c:v>
                </c:pt>
                <c:pt idx="92">
                  <c:v>5274</c:v>
                </c:pt>
                <c:pt idx="93">
                  <c:v>4981</c:v>
                </c:pt>
                <c:pt idx="94">
                  <c:v>4654</c:v>
                </c:pt>
                <c:pt idx="95">
                  <c:v>4390</c:v>
                </c:pt>
                <c:pt idx="96">
                  <c:v>4229</c:v>
                </c:pt>
                <c:pt idx="97">
                  <c:v>4123</c:v>
                </c:pt>
                <c:pt idx="98">
                  <c:v>4079</c:v>
                </c:pt>
                <c:pt idx="99">
                  <c:v>4036</c:v>
                </c:pt>
                <c:pt idx="100">
                  <c:v>4153</c:v>
                </c:pt>
                <c:pt idx="101">
                  <c:v>4441</c:v>
                </c:pt>
                <c:pt idx="102">
                  <c:v>4764</c:v>
                </c:pt>
                <c:pt idx="103">
                  <c:v>5075</c:v>
                </c:pt>
                <c:pt idx="104">
                  <c:v>5269</c:v>
                </c:pt>
                <c:pt idx="105">
                  <c:v>5365</c:v>
                </c:pt>
                <c:pt idx="106">
                  <c:v>5382</c:v>
                </c:pt>
                <c:pt idx="107">
                  <c:v>5421</c:v>
                </c:pt>
                <c:pt idx="108">
                  <c:v>5330</c:v>
                </c:pt>
                <c:pt idx="109">
                  <c:v>5211</c:v>
                </c:pt>
                <c:pt idx="110">
                  <c:v>5132</c:v>
                </c:pt>
                <c:pt idx="111">
                  <c:v>5115</c:v>
                </c:pt>
                <c:pt idx="112">
                  <c:v>5203</c:v>
                </c:pt>
                <c:pt idx="113">
                  <c:v>5219</c:v>
                </c:pt>
                <c:pt idx="114">
                  <c:v>5233</c:v>
                </c:pt>
                <c:pt idx="115">
                  <c:v>5344</c:v>
                </c:pt>
                <c:pt idx="116">
                  <c:v>5171</c:v>
                </c:pt>
                <c:pt idx="117">
                  <c:v>4884</c:v>
                </c:pt>
                <c:pt idx="118">
                  <c:v>4580</c:v>
                </c:pt>
                <c:pt idx="119">
                  <c:v>4327</c:v>
                </c:pt>
                <c:pt idx="120">
                  <c:v>4131</c:v>
                </c:pt>
                <c:pt idx="121">
                  <c:v>4024</c:v>
                </c:pt>
                <c:pt idx="122">
                  <c:v>3991</c:v>
                </c:pt>
                <c:pt idx="123">
                  <c:v>4001</c:v>
                </c:pt>
                <c:pt idx="124">
                  <c:v>4178</c:v>
                </c:pt>
                <c:pt idx="125">
                  <c:v>4533</c:v>
                </c:pt>
                <c:pt idx="126">
                  <c:v>4857</c:v>
                </c:pt>
                <c:pt idx="127">
                  <c:v>5106</c:v>
                </c:pt>
                <c:pt idx="128">
                  <c:v>5198</c:v>
                </c:pt>
                <c:pt idx="129">
                  <c:v>5186</c:v>
                </c:pt>
                <c:pt idx="130">
                  <c:v>5308</c:v>
                </c:pt>
                <c:pt idx="131">
                  <c:v>5348</c:v>
                </c:pt>
                <c:pt idx="132">
                  <c:v>5282</c:v>
                </c:pt>
                <c:pt idx="133">
                  <c:v>5191</c:v>
                </c:pt>
                <c:pt idx="134">
                  <c:v>5123</c:v>
                </c:pt>
                <c:pt idx="135">
                  <c:v>5126</c:v>
                </c:pt>
                <c:pt idx="136">
                  <c:v>5238</c:v>
                </c:pt>
                <c:pt idx="137">
                  <c:v>5270</c:v>
                </c:pt>
                <c:pt idx="138">
                  <c:v>5279</c:v>
                </c:pt>
                <c:pt idx="139">
                  <c:v>5417</c:v>
                </c:pt>
                <c:pt idx="140">
                  <c:v>5274</c:v>
                </c:pt>
                <c:pt idx="141">
                  <c:v>5012</c:v>
                </c:pt>
                <c:pt idx="142">
                  <c:v>4690</c:v>
                </c:pt>
                <c:pt idx="143">
                  <c:v>4424</c:v>
                </c:pt>
                <c:pt idx="144">
                  <c:v>4243</c:v>
                </c:pt>
                <c:pt idx="145">
                  <c:v>4115</c:v>
                </c:pt>
                <c:pt idx="146">
                  <c:v>4057</c:v>
                </c:pt>
                <c:pt idx="147">
                  <c:v>4050</c:v>
                </c:pt>
                <c:pt idx="148">
                  <c:v>4108</c:v>
                </c:pt>
                <c:pt idx="149">
                  <c:v>4204</c:v>
                </c:pt>
                <c:pt idx="150">
                  <c:v>4258</c:v>
                </c:pt>
                <c:pt idx="151">
                  <c:v>4379</c:v>
                </c:pt>
                <c:pt idx="152">
                  <c:v>4522</c:v>
                </c:pt>
                <c:pt idx="153">
                  <c:v>4613</c:v>
                </c:pt>
                <c:pt idx="154">
                  <c:v>4714</c:v>
                </c:pt>
                <c:pt idx="155">
                  <c:v>4796</c:v>
                </c:pt>
                <c:pt idx="156">
                  <c:v>4797</c:v>
                </c:pt>
                <c:pt idx="157">
                  <c:v>4768</c:v>
                </c:pt>
                <c:pt idx="158">
                  <c:v>4775</c:v>
                </c:pt>
                <c:pt idx="159">
                  <c:v>4809</c:v>
                </c:pt>
                <c:pt idx="160">
                  <c:v>4933</c:v>
                </c:pt>
                <c:pt idx="161">
                  <c:v>4975</c:v>
                </c:pt>
                <c:pt idx="162">
                  <c:v>5003</c:v>
                </c:pt>
                <c:pt idx="163">
                  <c:v>5153</c:v>
                </c:pt>
                <c:pt idx="164">
                  <c:v>5041</c:v>
                </c:pt>
                <c:pt idx="165">
                  <c:v>4822</c:v>
                </c:pt>
                <c:pt idx="166">
                  <c:v>4578</c:v>
                </c:pt>
                <c:pt idx="167">
                  <c:v>4353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BD-4220-955A-F53FC43E263C}"/>
            </c:ext>
          </c:extLst>
        </c:ser>
        <c:ser>
          <c:idx val="2"/>
          <c:order val="2"/>
          <c:tx>
            <c:strRef>
              <c:f>ModelValues!$M$3</c:f>
              <c:strCache>
                <c:ptCount val="1"/>
                <c:pt idx="0">
                  <c:v>Toronto Adjusted Predicted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ModelValues!$A$4:$A$171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ModelValues!$M$4:$M$171</c:f>
              <c:numCache>
                <c:formatCode>0</c:formatCode>
                <c:ptCount val="168"/>
                <c:pt idx="0">
                  <c:v>4162.7259180000001</c:v>
                </c:pt>
                <c:pt idx="1">
                  <c:v>4035.2350244999998</c:v>
                </c:pt>
                <c:pt idx="2">
                  <c:v>3950.2410955</c:v>
                </c:pt>
                <c:pt idx="3">
                  <c:v>3924.5452565000001</c:v>
                </c:pt>
                <c:pt idx="4">
                  <c:v>3963.089015</c:v>
                </c:pt>
                <c:pt idx="5">
                  <c:v>4064.8840694999999</c:v>
                </c:pt>
                <c:pt idx="6">
                  <c:v>4162.7259180000001</c:v>
                </c:pt>
                <c:pt idx="7">
                  <c:v>4594.2</c:v>
                </c:pt>
                <c:pt idx="8">
                  <c:v>4481.6311669999996</c:v>
                </c:pt>
                <c:pt idx="9">
                  <c:v>4637.8876469999996</c:v>
                </c:pt>
                <c:pt idx="10">
                  <c:v>4982</c:v>
                </c:pt>
                <c:pt idx="11">
                  <c:v>5065</c:v>
                </c:pt>
                <c:pt idx="12">
                  <c:v>5081</c:v>
                </c:pt>
                <c:pt idx="13">
                  <c:v>5055</c:v>
                </c:pt>
                <c:pt idx="14">
                  <c:v>5030</c:v>
                </c:pt>
                <c:pt idx="15">
                  <c:v>5034</c:v>
                </c:pt>
                <c:pt idx="16">
                  <c:v>5132</c:v>
                </c:pt>
                <c:pt idx="17">
                  <c:v>5208</c:v>
                </c:pt>
                <c:pt idx="18">
                  <c:v>5245</c:v>
                </c:pt>
                <c:pt idx="19">
                  <c:v>5271</c:v>
                </c:pt>
                <c:pt idx="20">
                  <c:v>5094</c:v>
                </c:pt>
                <c:pt idx="21">
                  <c:v>4674.9985610000003</c:v>
                </c:pt>
                <c:pt idx="22">
                  <c:v>4541.1000000000004</c:v>
                </c:pt>
                <c:pt idx="23">
                  <c:v>4277.3500000000004</c:v>
                </c:pt>
                <c:pt idx="24">
                  <c:v>4078.7202904999999</c:v>
                </c:pt>
                <c:pt idx="25">
                  <c:v>3961.1124119999999</c:v>
                </c:pt>
                <c:pt idx="26">
                  <c:v>3855.3641514999999</c:v>
                </c:pt>
                <c:pt idx="27">
                  <c:v>3844.492835</c:v>
                </c:pt>
                <c:pt idx="28">
                  <c:v>3862.2822620000002</c:v>
                </c:pt>
                <c:pt idx="29">
                  <c:v>3945.2995879999999</c:v>
                </c:pt>
                <c:pt idx="30">
                  <c:v>4004.5976780000001</c:v>
                </c:pt>
                <c:pt idx="31">
                  <c:v>4143.9481894999999</c:v>
                </c:pt>
                <c:pt idx="32">
                  <c:v>4608.6000000000004</c:v>
                </c:pt>
                <c:pt idx="33">
                  <c:v>4450.3798710000001</c:v>
                </c:pt>
                <c:pt idx="34">
                  <c:v>4596.8703210000003</c:v>
                </c:pt>
                <c:pt idx="35">
                  <c:v>4937</c:v>
                </c:pt>
                <c:pt idx="36">
                  <c:v>4936</c:v>
                </c:pt>
                <c:pt idx="37">
                  <c:v>4880</c:v>
                </c:pt>
                <c:pt idx="38">
                  <c:v>4644.723868</c:v>
                </c:pt>
                <c:pt idx="39">
                  <c:v>4658.3963100000001</c:v>
                </c:pt>
                <c:pt idx="40">
                  <c:v>5040</c:v>
                </c:pt>
                <c:pt idx="41">
                  <c:v>5092</c:v>
                </c:pt>
                <c:pt idx="42">
                  <c:v>5124</c:v>
                </c:pt>
                <c:pt idx="43">
                  <c:v>5303</c:v>
                </c:pt>
                <c:pt idx="44">
                  <c:v>5153</c:v>
                </c:pt>
                <c:pt idx="45">
                  <c:v>4946</c:v>
                </c:pt>
                <c:pt idx="46">
                  <c:v>4491.3971970000002</c:v>
                </c:pt>
                <c:pt idx="47">
                  <c:v>4606.8</c:v>
                </c:pt>
                <c:pt idx="48">
                  <c:v>4167.6674254999998</c:v>
                </c:pt>
                <c:pt idx="49">
                  <c:v>4069.8255770000001</c:v>
                </c:pt>
                <c:pt idx="50">
                  <c:v>4040.176532</c:v>
                </c:pt>
                <c:pt idx="51">
                  <c:v>4078.7202904999999</c:v>
                </c:pt>
                <c:pt idx="52">
                  <c:v>4314.2</c:v>
                </c:pt>
                <c:pt idx="53">
                  <c:v>4534.8</c:v>
                </c:pt>
                <c:pt idx="54">
                  <c:v>4926</c:v>
                </c:pt>
                <c:pt idx="55">
                  <c:v>5158</c:v>
                </c:pt>
                <c:pt idx="56">
                  <c:v>5216</c:v>
                </c:pt>
                <c:pt idx="57">
                  <c:v>5235</c:v>
                </c:pt>
                <c:pt idx="58">
                  <c:v>5286</c:v>
                </c:pt>
                <c:pt idx="59">
                  <c:v>5356</c:v>
                </c:pt>
                <c:pt idx="60">
                  <c:v>5319</c:v>
                </c:pt>
                <c:pt idx="61">
                  <c:v>5321</c:v>
                </c:pt>
                <c:pt idx="62">
                  <c:v>5265</c:v>
                </c:pt>
                <c:pt idx="63">
                  <c:v>5305</c:v>
                </c:pt>
                <c:pt idx="64">
                  <c:v>5347</c:v>
                </c:pt>
                <c:pt idx="65">
                  <c:v>5317.6033349999998</c:v>
                </c:pt>
                <c:pt idx="66">
                  <c:v>5351.7844400000004</c:v>
                </c:pt>
                <c:pt idx="67">
                  <c:v>5357.6440579999999</c:v>
                </c:pt>
                <c:pt idx="68">
                  <c:v>5306</c:v>
                </c:pt>
                <c:pt idx="69">
                  <c:v>5039</c:v>
                </c:pt>
                <c:pt idx="70">
                  <c:v>4518.7420810000003</c:v>
                </c:pt>
                <c:pt idx="71">
                  <c:v>4606.3500000000004</c:v>
                </c:pt>
                <c:pt idx="72">
                  <c:v>4146.9130939999995</c:v>
                </c:pt>
                <c:pt idx="73">
                  <c:v>4045.1180395000001</c:v>
                </c:pt>
                <c:pt idx="74">
                  <c:v>3989.7731555</c:v>
                </c:pt>
                <c:pt idx="75">
                  <c:v>4015.4689945</c:v>
                </c:pt>
                <c:pt idx="76">
                  <c:v>4147.9013955</c:v>
                </c:pt>
                <c:pt idx="77">
                  <c:v>4560.45</c:v>
                </c:pt>
                <c:pt idx="78">
                  <c:v>4608.5895570000002</c:v>
                </c:pt>
                <c:pt idx="79">
                  <c:v>5056</c:v>
                </c:pt>
                <c:pt idx="80">
                  <c:v>5136</c:v>
                </c:pt>
                <c:pt idx="81">
                  <c:v>5205</c:v>
                </c:pt>
                <c:pt idx="82">
                  <c:v>5289</c:v>
                </c:pt>
                <c:pt idx="83">
                  <c:v>5308</c:v>
                </c:pt>
                <c:pt idx="84">
                  <c:v>5309</c:v>
                </c:pt>
                <c:pt idx="85">
                  <c:v>5368</c:v>
                </c:pt>
                <c:pt idx="86">
                  <c:v>5364</c:v>
                </c:pt>
                <c:pt idx="87">
                  <c:v>5296</c:v>
                </c:pt>
                <c:pt idx="88">
                  <c:v>5354.7142489999997</c:v>
                </c:pt>
                <c:pt idx="89">
                  <c:v>5423.0764589999999</c:v>
                </c:pt>
                <c:pt idx="90">
                  <c:v>5371.3164999999999</c:v>
                </c:pt>
                <c:pt idx="91">
                  <c:v>5323.4629530000002</c:v>
                </c:pt>
                <c:pt idx="92">
                  <c:v>5334</c:v>
                </c:pt>
                <c:pt idx="93">
                  <c:v>5041</c:v>
                </c:pt>
                <c:pt idx="94">
                  <c:v>4545.1103620000004</c:v>
                </c:pt>
                <c:pt idx="95">
                  <c:v>4597.3500000000004</c:v>
                </c:pt>
                <c:pt idx="96">
                  <c:v>4247</c:v>
                </c:pt>
                <c:pt idx="97">
                  <c:v>4074.7670844999998</c:v>
                </c:pt>
                <c:pt idx="98">
                  <c:v>4031.2818185000001</c:v>
                </c:pt>
                <c:pt idx="99">
                  <c:v>3988.784854</c:v>
                </c:pt>
                <c:pt idx="100">
                  <c:v>4104.4161295000004</c:v>
                </c:pt>
                <c:pt idx="101">
                  <c:v>4574.3999999999996</c:v>
                </c:pt>
                <c:pt idx="102">
                  <c:v>4652.5366919999997</c:v>
                </c:pt>
                <c:pt idx="103">
                  <c:v>5135</c:v>
                </c:pt>
                <c:pt idx="104">
                  <c:v>5329</c:v>
                </c:pt>
                <c:pt idx="105">
                  <c:v>5335</c:v>
                </c:pt>
                <c:pt idx="106">
                  <c:v>5352</c:v>
                </c:pt>
                <c:pt idx="107">
                  <c:v>5294.164863</c:v>
                </c:pt>
                <c:pt idx="108">
                  <c:v>5300</c:v>
                </c:pt>
                <c:pt idx="109">
                  <c:v>5271</c:v>
                </c:pt>
                <c:pt idx="110">
                  <c:v>5192</c:v>
                </c:pt>
                <c:pt idx="111">
                  <c:v>5175</c:v>
                </c:pt>
                <c:pt idx="112">
                  <c:v>5263</c:v>
                </c:pt>
                <c:pt idx="113">
                  <c:v>5279</c:v>
                </c:pt>
                <c:pt idx="114">
                  <c:v>5293</c:v>
                </c:pt>
                <c:pt idx="115">
                  <c:v>5314</c:v>
                </c:pt>
                <c:pt idx="116">
                  <c:v>5231</c:v>
                </c:pt>
                <c:pt idx="117">
                  <c:v>4964</c:v>
                </c:pt>
                <c:pt idx="118">
                  <c:v>4472.8417399999998</c:v>
                </c:pt>
                <c:pt idx="119">
                  <c:v>4451.55</c:v>
                </c:pt>
                <c:pt idx="120">
                  <c:v>4082.6734965000001</c:v>
                </c:pt>
                <c:pt idx="121">
                  <c:v>3976.925236</c:v>
                </c:pt>
                <c:pt idx="122">
                  <c:v>3944.3112864999998</c:v>
                </c:pt>
                <c:pt idx="123">
                  <c:v>3954.1943015000002</c:v>
                </c:pt>
                <c:pt idx="124">
                  <c:v>4129.1236669999998</c:v>
                </c:pt>
                <c:pt idx="125">
                  <c:v>4426.9413990000003</c:v>
                </c:pt>
                <c:pt idx="126">
                  <c:v>4937</c:v>
                </c:pt>
                <c:pt idx="127">
                  <c:v>5166</c:v>
                </c:pt>
                <c:pt idx="128">
                  <c:v>5258</c:v>
                </c:pt>
                <c:pt idx="129">
                  <c:v>5246</c:v>
                </c:pt>
                <c:pt idx="130">
                  <c:v>5368</c:v>
                </c:pt>
                <c:pt idx="131">
                  <c:v>5318</c:v>
                </c:pt>
                <c:pt idx="132">
                  <c:v>5342</c:v>
                </c:pt>
                <c:pt idx="133">
                  <c:v>5251</c:v>
                </c:pt>
                <c:pt idx="134">
                  <c:v>5183</c:v>
                </c:pt>
                <c:pt idx="135">
                  <c:v>5186</c:v>
                </c:pt>
                <c:pt idx="136">
                  <c:v>5298</c:v>
                </c:pt>
                <c:pt idx="137">
                  <c:v>5330</c:v>
                </c:pt>
                <c:pt idx="138">
                  <c:v>5339</c:v>
                </c:pt>
                <c:pt idx="139">
                  <c:v>5290.2584509999997</c:v>
                </c:pt>
                <c:pt idx="140">
                  <c:v>5334</c:v>
                </c:pt>
                <c:pt idx="141">
                  <c:v>5072</c:v>
                </c:pt>
                <c:pt idx="142">
                  <c:v>4580.2680700000001</c:v>
                </c:pt>
                <c:pt idx="143">
                  <c:v>4582.05</c:v>
                </c:pt>
                <c:pt idx="144">
                  <c:v>4289</c:v>
                </c:pt>
                <c:pt idx="145">
                  <c:v>4066.8606725</c:v>
                </c:pt>
                <c:pt idx="146">
                  <c:v>4009.5391854999998</c:v>
                </c:pt>
                <c:pt idx="147">
                  <c:v>4002.621075</c:v>
                </c:pt>
                <c:pt idx="148">
                  <c:v>4059.9425620000002</c:v>
                </c:pt>
                <c:pt idx="149">
                  <c:v>4154.8195059999998</c:v>
                </c:pt>
                <c:pt idx="150">
                  <c:v>4334</c:v>
                </c:pt>
                <c:pt idx="151">
                  <c:v>4602.3</c:v>
                </c:pt>
                <c:pt idx="152">
                  <c:v>4537.95</c:v>
                </c:pt>
                <c:pt idx="153">
                  <c:v>4505.0696390000003</c:v>
                </c:pt>
                <c:pt idx="154">
                  <c:v>4603.7065419999999</c:v>
                </c:pt>
                <c:pt idx="155">
                  <c:v>4876</c:v>
                </c:pt>
                <c:pt idx="156">
                  <c:v>4877</c:v>
                </c:pt>
                <c:pt idx="157">
                  <c:v>4656.4431039999999</c:v>
                </c:pt>
                <c:pt idx="158">
                  <c:v>4663.2793250000004</c:v>
                </c:pt>
                <c:pt idx="159">
                  <c:v>4889</c:v>
                </c:pt>
                <c:pt idx="160">
                  <c:v>5013</c:v>
                </c:pt>
                <c:pt idx="161">
                  <c:v>5035</c:v>
                </c:pt>
                <c:pt idx="162">
                  <c:v>5063</c:v>
                </c:pt>
                <c:pt idx="163">
                  <c:v>5213</c:v>
                </c:pt>
                <c:pt idx="164">
                  <c:v>5101</c:v>
                </c:pt>
                <c:pt idx="165">
                  <c:v>4902</c:v>
                </c:pt>
                <c:pt idx="166">
                  <c:v>4470.8885339999997</c:v>
                </c:pt>
                <c:pt idx="167">
                  <c:v>4538.6499999999996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BD-4220-955A-F53FC43E2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181200"/>
        <c:axId val="10853820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ModelValues!$L$3</c15:sqref>
                        </c15:formulaRef>
                      </c:ext>
                    </c:extLst>
                    <c:strCache>
                      <c:ptCount val="1"/>
                      <c:pt idx="0">
                        <c:v>Toronto Predicted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ModelValues!$A$4:$A$171</c15:sqref>
                        </c15:formulaRef>
                      </c:ext>
                    </c:extLst>
                    <c:numCache>
                      <c:formatCode>m/d/yyyy\ h:mm</c:formatCode>
                      <c:ptCount val="168"/>
                      <c:pt idx="0">
                        <c:v>43925</c:v>
                      </c:pt>
                      <c:pt idx="1">
                        <c:v>43925.041666666664</c:v>
                      </c:pt>
                      <c:pt idx="2">
                        <c:v>43925.083333333328</c:v>
                      </c:pt>
                      <c:pt idx="3">
                        <c:v>43925.124999999993</c:v>
                      </c:pt>
                      <c:pt idx="4">
                        <c:v>43925.166666666657</c:v>
                      </c:pt>
                      <c:pt idx="5">
                        <c:v>43925.208333333321</c:v>
                      </c:pt>
                      <c:pt idx="6">
                        <c:v>43925.249999999985</c:v>
                      </c:pt>
                      <c:pt idx="7">
                        <c:v>43925.29166666665</c:v>
                      </c:pt>
                      <c:pt idx="8">
                        <c:v>43925.333333333314</c:v>
                      </c:pt>
                      <c:pt idx="9">
                        <c:v>43925.374999999978</c:v>
                      </c:pt>
                      <c:pt idx="10">
                        <c:v>43925.416666666642</c:v>
                      </c:pt>
                      <c:pt idx="11">
                        <c:v>43925.458333333307</c:v>
                      </c:pt>
                      <c:pt idx="12">
                        <c:v>43925.499999999971</c:v>
                      </c:pt>
                      <c:pt idx="13">
                        <c:v>43925.541666666635</c:v>
                      </c:pt>
                      <c:pt idx="14">
                        <c:v>43925.583333333299</c:v>
                      </c:pt>
                      <c:pt idx="15">
                        <c:v>43925.624999999964</c:v>
                      </c:pt>
                      <c:pt idx="16">
                        <c:v>43925.666666666628</c:v>
                      </c:pt>
                      <c:pt idx="17">
                        <c:v>43925.708333333292</c:v>
                      </c:pt>
                      <c:pt idx="18">
                        <c:v>43925.749999999956</c:v>
                      </c:pt>
                      <c:pt idx="19">
                        <c:v>43925.791666666621</c:v>
                      </c:pt>
                      <c:pt idx="20">
                        <c:v>43925.833333333285</c:v>
                      </c:pt>
                      <c:pt idx="21">
                        <c:v>43925.874999999949</c:v>
                      </c:pt>
                      <c:pt idx="22">
                        <c:v>43925.916666666613</c:v>
                      </c:pt>
                      <c:pt idx="23">
                        <c:v>43925.958333333278</c:v>
                      </c:pt>
                      <c:pt idx="24">
                        <c:v>43925.999999999942</c:v>
                      </c:pt>
                      <c:pt idx="25">
                        <c:v>43926.041666666606</c:v>
                      </c:pt>
                      <c:pt idx="26">
                        <c:v>43926.08333333327</c:v>
                      </c:pt>
                      <c:pt idx="27">
                        <c:v>43926.124999999935</c:v>
                      </c:pt>
                      <c:pt idx="28">
                        <c:v>43926.166666666599</c:v>
                      </c:pt>
                      <c:pt idx="29">
                        <c:v>43926.208333333263</c:v>
                      </c:pt>
                      <c:pt idx="30">
                        <c:v>43926.249999999927</c:v>
                      </c:pt>
                      <c:pt idx="31">
                        <c:v>43926.291666666591</c:v>
                      </c:pt>
                      <c:pt idx="32">
                        <c:v>43926.333333333256</c:v>
                      </c:pt>
                      <c:pt idx="33">
                        <c:v>43926.37499999992</c:v>
                      </c:pt>
                      <c:pt idx="34">
                        <c:v>43926.416666666584</c:v>
                      </c:pt>
                      <c:pt idx="35">
                        <c:v>43926.458333333248</c:v>
                      </c:pt>
                      <c:pt idx="36">
                        <c:v>43926.499999999913</c:v>
                      </c:pt>
                      <c:pt idx="37">
                        <c:v>43926.541666666577</c:v>
                      </c:pt>
                      <c:pt idx="38">
                        <c:v>43926.583333333241</c:v>
                      </c:pt>
                      <c:pt idx="39">
                        <c:v>43926.624999999905</c:v>
                      </c:pt>
                      <c:pt idx="40">
                        <c:v>43926.66666666657</c:v>
                      </c:pt>
                      <c:pt idx="41">
                        <c:v>43926.708333333234</c:v>
                      </c:pt>
                      <c:pt idx="42">
                        <c:v>43926.749999999898</c:v>
                      </c:pt>
                      <c:pt idx="43">
                        <c:v>43926.791666666562</c:v>
                      </c:pt>
                      <c:pt idx="44">
                        <c:v>43926.833333333227</c:v>
                      </c:pt>
                      <c:pt idx="45">
                        <c:v>43926.874999999891</c:v>
                      </c:pt>
                      <c:pt idx="46">
                        <c:v>43926.916666666555</c:v>
                      </c:pt>
                      <c:pt idx="47">
                        <c:v>43926.958333333219</c:v>
                      </c:pt>
                      <c:pt idx="48">
                        <c:v>43926.999999999884</c:v>
                      </c:pt>
                      <c:pt idx="49">
                        <c:v>43927.041666666548</c:v>
                      </c:pt>
                      <c:pt idx="50">
                        <c:v>43927.083333333212</c:v>
                      </c:pt>
                      <c:pt idx="51">
                        <c:v>43927.124999999876</c:v>
                      </c:pt>
                      <c:pt idx="52">
                        <c:v>43927.166666666541</c:v>
                      </c:pt>
                      <c:pt idx="53">
                        <c:v>43927.208333333205</c:v>
                      </c:pt>
                      <c:pt idx="54">
                        <c:v>43927.249999999869</c:v>
                      </c:pt>
                      <c:pt idx="55">
                        <c:v>43927.291666666533</c:v>
                      </c:pt>
                      <c:pt idx="56">
                        <c:v>43927.333333333198</c:v>
                      </c:pt>
                      <c:pt idx="57">
                        <c:v>43927.374999999862</c:v>
                      </c:pt>
                      <c:pt idx="58">
                        <c:v>43927.416666666526</c:v>
                      </c:pt>
                      <c:pt idx="59">
                        <c:v>43927.45833333319</c:v>
                      </c:pt>
                      <c:pt idx="60">
                        <c:v>43927.499999999854</c:v>
                      </c:pt>
                      <c:pt idx="61">
                        <c:v>43927.541666666519</c:v>
                      </c:pt>
                      <c:pt idx="62">
                        <c:v>43927.583333333183</c:v>
                      </c:pt>
                      <c:pt idx="63">
                        <c:v>43927.624999999847</c:v>
                      </c:pt>
                      <c:pt idx="64">
                        <c:v>43927.666666666511</c:v>
                      </c:pt>
                      <c:pt idx="65">
                        <c:v>43927.708333333176</c:v>
                      </c:pt>
                      <c:pt idx="66">
                        <c:v>43927.74999999984</c:v>
                      </c:pt>
                      <c:pt idx="67">
                        <c:v>43927.791666666504</c:v>
                      </c:pt>
                      <c:pt idx="68">
                        <c:v>43927.833333333168</c:v>
                      </c:pt>
                      <c:pt idx="69">
                        <c:v>43927.874999999833</c:v>
                      </c:pt>
                      <c:pt idx="70">
                        <c:v>43927.916666666497</c:v>
                      </c:pt>
                      <c:pt idx="71">
                        <c:v>43927.958333333161</c:v>
                      </c:pt>
                      <c:pt idx="72">
                        <c:v>43927.999999999825</c:v>
                      </c:pt>
                      <c:pt idx="73">
                        <c:v>43928.04166666649</c:v>
                      </c:pt>
                      <c:pt idx="74">
                        <c:v>43928.083333333154</c:v>
                      </c:pt>
                      <c:pt idx="75">
                        <c:v>43928.124999999818</c:v>
                      </c:pt>
                      <c:pt idx="76">
                        <c:v>43928.166666666482</c:v>
                      </c:pt>
                      <c:pt idx="77">
                        <c:v>43928.208333333147</c:v>
                      </c:pt>
                      <c:pt idx="78">
                        <c:v>43928.249999999811</c:v>
                      </c:pt>
                      <c:pt idx="79">
                        <c:v>43928.291666666475</c:v>
                      </c:pt>
                      <c:pt idx="80">
                        <c:v>43928.333333333139</c:v>
                      </c:pt>
                      <c:pt idx="81">
                        <c:v>43928.374999999804</c:v>
                      </c:pt>
                      <c:pt idx="82">
                        <c:v>43928.416666666468</c:v>
                      </c:pt>
                      <c:pt idx="83">
                        <c:v>43928.458333333132</c:v>
                      </c:pt>
                      <c:pt idx="84">
                        <c:v>43928.499999999796</c:v>
                      </c:pt>
                      <c:pt idx="85">
                        <c:v>43928.541666666461</c:v>
                      </c:pt>
                      <c:pt idx="86">
                        <c:v>43928.583333333125</c:v>
                      </c:pt>
                      <c:pt idx="87">
                        <c:v>43928.624999999789</c:v>
                      </c:pt>
                      <c:pt idx="88">
                        <c:v>43928.666666666453</c:v>
                      </c:pt>
                      <c:pt idx="89">
                        <c:v>43928.708333333117</c:v>
                      </c:pt>
                      <c:pt idx="90">
                        <c:v>43928.749999999782</c:v>
                      </c:pt>
                      <c:pt idx="91">
                        <c:v>43928.791666666446</c:v>
                      </c:pt>
                      <c:pt idx="92">
                        <c:v>43928.83333333311</c:v>
                      </c:pt>
                      <c:pt idx="93">
                        <c:v>43928.874999999774</c:v>
                      </c:pt>
                      <c:pt idx="94">
                        <c:v>43928.916666666439</c:v>
                      </c:pt>
                      <c:pt idx="95">
                        <c:v>43928.958333333103</c:v>
                      </c:pt>
                      <c:pt idx="96">
                        <c:v>43928.999999999767</c:v>
                      </c:pt>
                      <c:pt idx="97">
                        <c:v>43929.041666666431</c:v>
                      </c:pt>
                      <c:pt idx="98">
                        <c:v>43929.083333333096</c:v>
                      </c:pt>
                      <c:pt idx="99">
                        <c:v>43929.12499999976</c:v>
                      </c:pt>
                      <c:pt idx="100">
                        <c:v>43929.166666666424</c:v>
                      </c:pt>
                      <c:pt idx="101">
                        <c:v>43929.208333333088</c:v>
                      </c:pt>
                      <c:pt idx="102">
                        <c:v>43929.249999999753</c:v>
                      </c:pt>
                      <c:pt idx="103">
                        <c:v>43929.291666666417</c:v>
                      </c:pt>
                      <c:pt idx="104">
                        <c:v>43929.333333333081</c:v>
                      </c:pt>
                      <c:pt idx="105">
                        <c:v>43929.374999999745</c:v>
                      </c:pt>
                      <c:pt idx="106">
                        <c:v>43929.41666666641</c:v>
                      </c:pt>
                      <c:pt idx="107">
                        <c:v>43929.458333333074</c:v>
                      </c:pt>
                      <c:pt idx="108">
                        <c:v>43929.499999999738</c:v>
                      </c:pt>
                      <c:pt idx="109">
                        <c:v>43929.541666666402</c:v>
                      </c:pt>
                      <c:pt idx="110">
                        <c:v>43929.583333333067</c:v>
                      </c:pt>
                      <c:pt idx="111">
                        <c:v>43929.624999999731</c:v>
                      </c:pt>
                      <c:pt idx="112">
                        <c:v>43929.666666666395</c:v>
                      </c:pt>
                      <c:pt idx="113">
                        <c:v>43929.708333333059</c:v>
                      </c:pt>
                      <c:pt idx="114">
                        <c:v>43929.749999999724</c:v>
                      </c:pt>
                      <c:pt idx="115">
                        <c:v>43929.791666666388</c:v>
                      </c:pt>
                      <c:pt idx="116">
                        <c:v>43929.833333333052</c:v>
                      </c:pt>
                      <c:pt idx="117">
                        <c:v>43929.874999999716</c:v>
                      </c:pt>
                      <c:pt idx="118">
                        <c:v>43929.91666666638</c:v>
                      </c:pt>
                      <c:pt idx="119">
                        <c:v>43929.958333333045</c:v>
                      </c:pt>
                      <c:pt idx="120">
                        <c:v>43929.999999999709</c:v>
                      </c:pt>
                      <c:pt idx="121">
                        <c:v>43930.041666666373</c:v>
                      </c:pt>
                      <c:pt idx="122">
                        <c:v>43930.083333333037</c:v>
                      </c:pt>
                      <c:pt idx="123">
                        <c:v>43930.124999999702</c:v>
                      </c:pt>
                      <c:pt idx="124">
                        <c:v>43930.166666666366</c:v>
                      </c:pt>
                      <c:pt idx="125">
                        <c:v>43930.20833333303</c:v>
                      </c:pt>
                      <c:pt idx="126">
                        <c:v>43930.249999999694</c:v>
                      </c:pt>
                      <c:pt idx="127">
                        <c:v>43930.291666666359</c:v>
                      </c:pt>
                      <c:pt idx="128">
                        <c:v>43930.333333333023</c:v>
                      </c:pt>
                      <c:pt idx="129">
                        <c:v>43930.374999999687</c:v>
                      </c:pt>
                      <c:pt idx="130">
                        <c:v>43930.416666666351</c:v>
                      </c:pt>
                      <c:pt idx="131">
                        <c:v>43930.458333333016</c:v>
                      </c:pt>
                      <c:pt idx="132">
                        <c:v>43930.49999999968</c:v>
                      </c:pt>
                      <c:pt idx="133">
                        <c:v>43930.541666666344</c:v>
                      </c:pt>
                      <c:pt idx="134">
                        <c:v>43930.583333333008</c:v>
                      </c:pt>
                      <c:pt idx="135">
                        <c:v>43930.624999999673</c:v>
                      </c:pt>
                      <c:pt idx="136">
                        <c:v>43930.666666666337</c:v>
                      </c:pt>
                      <c:pt idx="137">
                        <c:v>43930.708333333001</c:v>
                      </c:pt>
                      <c:pt idx="138">
                        <c:v>43930.749999999665</c:v>
                      </c:pt>
                      <c:pt idx="139">
                        <c:v>43930.79166666633</c:v>
                      </c:pt>
                      <c:pt idx="140">
                        <c:v>43930.833333332994</c:v>
                      </c:pt>
                      <c:pt idx="141">
                        <c:v>43930.874999999658</c:v>
                      </c:pt>
                      <c:pt idx="142">
                        <c:v>43930.916666666322</c:v>
                      </c:pt>
                      <c:pt idx="143">
                        <c:v>43930.958333332987</c:v>
                      </c:pt>
                      <c:pt idx="144">
                        <c:v>43930.999999999651</c:v>
                      </c:pt>
                      <c:pt idx="145">
                        <c:v>43931.041666666315</c:v>
                      </c:pt>
                      <c:pt idx="146">
                        <c:v>43931.083333332979</c:v>
                      </c:pt>
                      <c:pt idx="147">
                        <c:v>43931.124999999643</c:v>
                      </c:pt>
                      <c:pt idx="148">
                        <c:v>43931.166666666308</c:v>
                      </c:pt>
                      <c:pt idx="149">
                        <c:v>43931.208333332972</c:v>
                      </c:pt>
                      <c:pt idx="150">
                        <c:v>43931.249999999636</c:v>
                      </c:pt>
                      <c:pt idx="151">
                        <c:v>43931.2916666663</c:v>
                      </c:pt>
                      <c:pt idx="152">
                        <c:v>43931.333333332965</c:v>
                      </c:pt>
                      <c:pt idx="153">
                        <c:v>43931.374999999629</c:v>
                      </c:pt>
                      <c:pt idx="154">
                        <c:v>43931.416666666293</c:v>
                      </c:pt>
                      <c:pt idx="155">
                        <c:v>43931.458333332957</c:v>
                      </c:pt>
                      <c:pt idx="156">
                        <c:v>43931.499999999622</c:v>
                      </c:pt>
                      <c:pt idx="157">
                        <c:v>43931.541666666286</c:v>
                      </c:pt>
                      <c:pt idx="158">
                        <c:v>43931.58333333295</c:v>
                      </c:pt>
                      <c:pt idx="159">
                        <c:v>43931.624999999614</c:v>
                      </c:pt>
                      <c:pt idx="160">
                        <c:v>43931.666666666279</c:v>
                      </c:pt>
                      <c:pt idx="161">
                        <c:v>43931.708333332943</c:v>
                      </c:pt>
                      <c:pt idx="162">
                        <c:v>43931.749999999607</c:v>
                      </c:pt>
                      <c:pt idx="163">
                        <c:v>43931.791666666271</c:v>
                      </c:pt>
                      <c:pt idx="164">
                        <c:v>43931.833333332936</c:v>
                      </c:pt>
                      <c:pt idx="165">
                        <c:v>43931.8749999996</c:v>
                      </c:pt>
                      <c:pt idx="166">
                        <c:v>43931.916666666264</c:v>
                      </c:pt>
                      <c:pt idx="167">
                        <c:v>43931.958333332928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ModelValues!$L$4:$L$171</c15:sqref>
                        </c15:formulaRef>
                      </c:ext>
                    </c:extLst>
                    <c:numCache>
                      <c:formatCode>0</c:formatCode>
                      <c:ptCount val="168"/>
                      <c:pt idx="0">
                        <c:v>4113.4518360000002</c:v>
                      </c:pt>
                      <c:pt idx="1">
                        <c:v>3987.470049</c:v>
                      </c:pt>
                      <c:pt idx="2">
                        <c:v>3903.4821910000001</c:v>
                      </c:pt>
                      <c:pt idx="3">
                        <c:v>3878.0905130000001</c:v>
                      </c:pt>
                      <c:pt idx="4">
                        <c:v>3916.17803</c:v>
                      </c:pt>
                      <c:pt idx="5">
                        <c:v>4016.7681389999998</c:v>
                      </c:pt>
                      <c:pt idx="6">
                        <c:v>4113.4518360000002</c:v>
                      </c:pt>
                      <c:pt idx="7">
                        <c:v>4294.1233910000001</c:v>
                      </c:pt>
                      <c:pt idx="8">
                        <c:v>4481.6311669999996</c:v>
                      </c:pt>
                      <c:pt idx="9">
                        <c:v>4637.8876469999996</c:v>
                      </c:pt>
                      <c:pt idx="10">
                        <c:v>4787.307906</c:v>
                      </c:pt>
                      <c:pt idx="11">
                        <c:v>4887.8980149999998</c:v>
                      </c:pt>
                      <c:pt idx="12">
                        <c:v>4903.5236629999999</c:v>
                      </c:pt>
                      <c:pt idx="13">
                        <c:v>4878.131985</c:v>
                      </c:pt>
                      <c:pt idx="14">
                        <c:v>4853.7169100000001</c:v>
                      </c:pt>
                      <c:pt idx="15">
                        <c:v>4857.6233220000004</c:v>
                      </c:pt>
                      <c:pt idx="16">
                        <c:v>4953.3304159999998</c:v>
                      </c:pt>
                      <c:pt idx="17">
                        <c:v>5027.5522440000004</c:v>
                      </c:pt>
                      <c:pt idx="18">
                        <c:v>5063.6865550000002</c:v>
                      </c:pt>
                      <c:pt idx="19">
                        <c:v>5089.0782330000002</c:v>
                      </c:pt>
                      <c:pt idx="20">
                        <c:v>4916.2195019999999</c:v>
                      </c:pt>
                      <c:pt idx="21">
                        <c:v>4674.9985610000003</c:v>
                      </c:pt>
                      <c:pt idx="22">
                        <c:v>4409.362545</c:v>
                      </c:pt>
                      <c:pt idx="23">
                        <c:v>4174.9778249999999</c:v>
                      </c:pt>
                      <c:pt idx="24">
                        <c:v>4030.4405809999998</c:v>
                      </c:pt>
                      <c:pt idx="25">
                        <c:v>3914.2248239999999</c:v>
                      </c:pt>
                      <c:pt idx="26">
                        <c:v>3809.7283029999999</c:v>
                      </c:pt>
                      <c:pt idx="27">
                        <c:v>3798.98567</c:v>
                      </c:pt>
                      <c:pt idx="28">
                        <c:v>3816.5645239999999</c:v>
                      </c:pt>
                      <c:pt idx="29">
                        <c:v>3898.5991760000002</c:v>
                      </c:pt>
                      <c:pt idx="30">
                        <c:v>3957.1953560000002</c:v>
                      </c:pt>
                      <c:pt idx="31">
                        <c:v>4094.8963789999998</c:v>
                      </c:pt>
                      <c:pt idx="32">
                        <c:v>4262.8720949999997</c:v>
                      </c:pt>
                      <c:pt idx="33">
                        <c:v>4450.3798710000001</c:v>
                      </c:pt>
                      <c:pt idx="34">
                        <c:v>4596.8703210000003</c:v>
                      </c:pt>
                      <c:pt idx="35">
                        <c:v>4743.3607709999997</c:v>
                      </c:pt>
                      <c:pt idx="36">
                        <c:v>4742.3841679999996</c:v>
                      </c:pt>
                      <c:pt idx="37">
                        <c:v>4687.6944000000003</c:v>
                      </c:pt>
                      <c:pt idx="38">
                        <c:v>4644.723868</c:v>
                      </c:pt>
                      <c:pt idx="39">
                        <c:v>4658.3963100000001</c:v>
                      </c:pt>
                      <c:pt idx="40">
                        <c:v>4843.9508800000003</c:v>
                      </c:pt>
                      <c:pt idx="41">
                        <c:v>4914.2662959999998</c:v>
                      </c:pt>
                      <c:pt idx="42">
                        <c:v>4945.5175920000001</c:v>
                      </c:pt>
                      <c:pt idx="43">
                        <c:v>5120.3295289999996</c:v>
                      </c:pt>
                      <c:pt idx="44">
                        <c:v>4973.8390790000003</c:v>
                      </c:pt>
                      <c:pt idx="45">
                        <c:v>4752.1501980000003</c:v>
                      </c:pt>
                      <c:pt idx="46">
                        <c:v>4491.3971970000002</c:v>
                      </c:pt>
                      <c:pt idx="47">
                        <c:v>4266.778507</c:v>
                      </c:pt>
                      <c:pt idx="48">
                        <c:v>4118.3348509999996</c:v>
                      </c:pt>
                      <c:pt idx="49">
                        <c:v>4021.6511540000001</c:v>
                      </c:pt>
                      <c:pt idx="50">
                        <c:v>3992.3530639999999</c:v>
                      </c:pt>
                      <c:pt idx="51">
                        <c:v>4030.4405809999998</c:v>
                      </c:pt>
                      <c:pt idx="52">
                        <c:v>4185.7204579999998</c:v>
                      </c:pt>
                      <c:pt idx="53">
                        <c:v>4423.034987</c:v>
                      </c:pt>
                      <c:pt idx="54">
                        <c:v>4732.6181379999998</c:v>
                      </c:pt>
                      <c:pt idx="55">
                        <c:v>4978.7220939999997</c:v>
                      </c:pt>
                      <c:pt idx="56">
                        <c:v>5035.3650680000001</c:v>
                      </c:pt>
                      <c:pt idx="57">
                        <c:v>5053.9205249999995</c:v>
                      </c:pt>
                      <c:pt idx="58">
                        <c:v>5191.6215480000001</c:v>
                      </c:pt>
                      <c:pt idx="59">
                        <c:v>5259.9837580000003</c:v>
                      </c:pt>
                      <c:pt idx="60">
                        <c:v>5223.8494469999996</c:v>
                      </c:pt>
                      <c:pt idx="61">
                        <c:v>5137.908383</c:v>
                      </c:pt>
                      <c:pt idx="62">
                        <c:v>5083.2186149999998</c:v>
                      </c:pt>
                      <c:pt idx="63">
                        <c:v>5122.2827349999998</c:v>
                      </c:pt>
                      <c:pt idx="64">
                        <c:v>5251.1943309999997</c:v>
                      </c:pt>
                      <c:pt idx="65">
                        <c:v>5317.6033349999998</c:v>
                      </c:pt>
                      <c:pt idx="66">
                        <c:v>5351.7844400000004</c:v>
                      </c:pt>
                      <c:pt idx="67">
                        <c:v>5357.6440579999999</c:v>
                      </c:pt>
                      <c:pt idx="68">
                        <c:v>5123.2593379999998</c:v>
                      </c:pt>
                      <c:pt idx="69">
                        <c:v>4842.9742770000003</c:v>
                      </c:pt>
                      <c:pt idx="70">
                        <c:v>4518.7420810000003</c:v>
                      </c:pt>
                      <c:pt idx="71">
                        <c:v>4267.7551100000001</c:v>
                      </c:pt>
                      <c:pt idx="72">
                        <c:v>4097.826188</c:v>
                      </c:pt>
                      <c:pt idx="73">
                        <c:v>3997.2360789999998</c:v>
                      </c:pt>
                      <c:pt idx="74">
                        <c:v>3942.5463110000001</c:v>
                      </c:pt>
                      <c:pt idx="75">
                        <c:v>3967.937989</c:v>
                      </c:pt>
                      <c:pt idx="76">
                        <c:v>4098.8027910000001</c:v>
                      </c:pt>
                      <c:pt idx="77">
                        <c:v>4367.3686159999997</c:v>
                      </c:pt>
                      <c:pt idx="78">
                        <c:v>4608.5895570000002</c:v>
                      </c:pt>
                      <c:pt idx="79">
                        <c:v>4879.1085880000001</c:v>
                      </c:pt>
                      <c:pt idx="80">
                        <c:v>4957.2368280000001</c:v>
                      </c:pt>
                      <c:pt idx="81">
                        <c:v>5024.6224350000002</c:v>
                      </c:pt>
                      <c:pt idx="82">
                        <c:v>5106.6570869999996</c:v>
                      </c:pt>
                      <c:pt idx="83">
                        <c:v>5213.1068139999998</c:v>
                      </c:pt>
                      <c:pt idx="84">
                        <c:v>5214.0834169999998</c:v>
                      </c:pt>
                      <c:pt idx="85">
                        <c:v>5183.8087240000004</c:v>
                      </c:pt>
                      <c:pt idx="86">
                        <c:v>5179.9023120000002</c:v>
                      </c:pt>
                      <c:pt idx="87">
                        <c:v>5201.3875779999998</c:v>
                      </c:pt>
                      <c:pt idx="88">
                        <c:v>5354.7142489999997</c:v>
                      </c:pt>
                      <c:pt idx="89">
                        <c:v>5423.0764589999999</c:v>
                      </c:pt>
                      <c:pt idx="90">
                        <c:v>5371.3164999999999</c:v>
                      </c:pt>
                      <c:pt idx="91">
                        <c:v>5323.4629530000002</c:v>
                      </c:pt>
                      <c:pt idx="92">
                        <c:v>5150.6042219999999</c:v>
                      </c:pt>
                      <c:pt idx="93">
                        <c:v>4864.4595429999999</c:v>
                      </c:pt>
                      <c:pt idx="94">
                        <c:v>4545.1103620000004</c:v>
                      </c:pt>
                      <c:pt idx="95">
                        <c:v>4287.2871699999996</c:v>
                      </c:pt>
                      <c:pt idx="96">
                        <c:v>4130.0540870000004</c:v>
                      </c:pt>
                      <c:pt idx="97">
                        <c:v>4026.534169</c:v>
                      </c:pt>
                      <c:pt idx="98">
                        <c:v>3983.5636370000002</c:v>
                      </c:pt>
                      <c:pt idx="99">
                        <c:v>3941.569708</c:v>
                      </c:pt>
                      <c:pt idx="100">
                        <c:v>4055.8322589999998</c:v>
                      </c:pt>
                      <c:pt idx="101">
                        <c:v>4337.0939230000004</c:v>
                      </c:pt>
                      <c:pt idx="102">
                        <c:v>4652.5366919999997</c:v>
                      </c:pt>
                      <c:pt idx="103">
                        <c:v>4956.260225</c:v>
                      </c:pt>
                      <c:pt idx="104">
                        <c:v>5145.7212069999996</c:v>
                      </c:pt>
                      <c:pt idx="105">
                        <c:v>5239.4750949999998</c:v>
                      </c:pt>
                      <c:pt idx="106">
                        <c:v>5256.077346</c:v>
                      </c:pt>
                      <c:pt idx="107">
                        <c:v>5294.164863</c:v>
                      </c:pt>
                      <c:pt idx="108">
                        <c:v>5205.2939900000001</c:v>
                      </c:pt>
                      <c:pt idx="109">
                        <c:v>5089.0782330000002</c:v>
                      </c:pt>
                      <c:pt idx="110">
                        <c:v>5011.9265960000002</c:v>
                      </c:pt>
                      <c:pt idx="111">
                        <c:v>4995.324345</c:v>
                      </c:pt>
                      <c:pt idx="112">
                        <c:v>5081.2654089999996</c:v>
                      </c:pt>
                      <c:pt idx="113">
                        <c:v>5096.8910569999998</c:v>
                      </c:pt>
                      <c:pt idx="114">
                        <c:v>5110.5634989999999</c:v>
                      </c:pt>
                      <c:pt idx="115">
                        <c:v>5218.9664320000002</c:v>
                      </c:pt>
                      <c:pt idx="116">
                        <c:v>5050.0141130000002</c:v>
                      </c:pt>
                      <c:pt idx="117">
                        <c:v>4769.7290519999997</c:v>
                      </c:pt>
                      <c:pt idx="118">
                        <c:v>4472.8417399999998</c:v>
                      </c:pt>
                      <c:pt idx="119">
                        <c:v>4225.7611809999999</c:v>
                      </c:pt>
                      <c:pt idx="120">
                        <c:v>4034.3469930000001</c:v>
                      </c:pt>
                      <c:pt idx="121">
                        <c:v>3929.8504720000001</c:v>
                      </c:pt>
                      <c:pt idx="122">
                        <c:v>3897.6225730000001</c:v>
                      </c:pt>
                      <c:pt idx="123">
                        <c:v>3907.3886029999999</c:v>
                      </c:pt>
                      <c:pt idx="124">
                        <c:v>4080.2473340000001</c:v>
                      </c:pt>
                      <c:pt idx="125">
                        <c:v>4426.9413990000003</c:v>
                      </c:pt>
                      <c:pt idx="126">
                        <c:v>4743.3607709999997</c:v>
                      </c:pt>
                      <c:pt idx="127">
                        <c:v>4986.5349180000003</c:v>
                      </c:pt>
                      <c:pt idx="128">
                        <c:v>5076.3823940000002</c:v>
                      </c:pt>
                      <c:pt idx="129">
                        <c:v>5064.6631580000003</c:v>
                      </c:pt>
                      <c:pt idx="130">
                        <c:v>5183.8087240000004</c:v>
                      </c:pt>
                      <c:pt idx="131">
                        <c:v>5222.8728440000004</c:v>
                      </c:pt>
                      <c:pt idx="132">
                        <c:v>5158.4170459999996</c:v>
                      </c:pt>
                      <c:pt idx="133">
                        <c:v>5069.5461729999997</c:v>
                      </c:pt>
                      <c:pt idx="134">
                        <c:v>5003.1371689999996</c:v>
                      </c:pt>
                      <c:pt idx="135">
                        <c:v>5006.0669779999998</c:v>
                      </c:pt>
                      <c:pt idx="136">
                        <c:v>5115.4465140000002</c:v>
                      </c:pt>
                      <c:pt idx="137">
                        <c:v>5146.6978099999997</c:v>
                      </c:pt>
                      <c:pt idx="138">
                        <c:v>5155.4872370000003</c:v>
                      </c:pt>
                      <c:pt idx="139">
                        <c:v>5290.2584509999997</c:v>
                      </c:pt>
                      <c:pt idx="140">
                        <c:v>5150.6042219999999</c:v>
                      </c:pt>
                      <c:pt idx="141">
                        <c:v>4894.7342360000002</c:v>
                      </c:pt>
                      <c:pt idx="142">
                        <c:v>4580.2680700000001</c:v>
                      </c:pt>
                      <c:pt idx="143">
                        <c:v>4320.4916720000001</c:v>
                      </c:pt>
                      <c:pt idx="144">
                        <c:v>4143.7265289999996</c:v>
                      </c:pt>
                      <c:pt idx="145">
                        <c:v>4018.7213449999999</c:v>
                      </c:pt>
                      <c:pt idx="146">
                        <c:v>3962.0783710000001</c:v>
                      </c:pt>
                      <c:pt idx="147">
                        <c:v>3955.24215</c:v>
                      </c:pt>
                      <c:pt idx="148">
                        <c:v>4011.8851239999999</c:v>
                      </c:pt>
                      <c:pt idx="149">
                        <c:v>4105.6390119999996</c:v>
                      </c:pt>
                      <c:pt idx="150">
                        <c:v>4158.3755739999997</c:v>
                      </c:pt>
                      <c:pt idx="151">
                        <c:v>4276.5445369999998</c:v>
                      </c:pt>
                      <c:pt idx="152">
                        <c:v>4416.1987660000004</c:v>
                      </c:pt>
                      <c:pt idx="153">
                        <c:v>4505.0696390000003</c:v>
                      </c:pt>
                      <c:pt idx="154">
                        <c:v>4603.7065419999999</c:v>
                      </c:pt>
                      <c:pt idx="155">
                        <c:v>4683.787988</c:v>
                      </c:pt>
                      <c:pt idx="156">
                        <c:v>4684.7645910000001</c:v>
                      </c:pt>
                      <c:pt idx="157">
                        <c:v>4656.4431039999999</c:v>
                      </c:pt>
                      <c:pt idx="158">
                        <c:v>4663.2793250000004</c:v>
                      </c:pt>
                      <c:pt idx="159">
                        <c:v>4696.483827</c:v>
                      </c:pt>
                      <c:pt idx="160">
                        <c:v>4817.5825990000003</c:v>
                      </c:pt>
                      <c:pt idx="161">
                        <c:v>4858.5999250000004</c:v>
                      </c:pt>
                      <c:pt idx="162">
                        <c:v>4885.9448089999996</c:v>
                      </c:pt>
                      <c:pt idx="163">
                        <c:v>5032.4352589999999</c:v>
                      </c:pt>
                      <c:pt idx="164">
                        <c:v>4923.0557230000004</c:v>
                      </c:pt>
                      <c:pt idx="165">
                        <c:v>4709.179666</c:v>
                      </c:pt>
                      <c:pt idx="166">
                        <c:v>4470.8885339999997</c:v>
                      </c:pt>
                      <c:pt idx="167">
                        <c:v>4251.1528589999998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1BD-4220-955A-F53FC43E263C}"/>
                  </c:ext>
                </c:extLst>
              </c15:ser>
            </c15:filteredScatterSeries>
          </c:ext>
        </c:extLst>
      </c:scatterChart>
      <c:valAx>
        <c:axId val="133818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382096"/>
        <c:crosses val="autoZero"/>
        <c:crossBetween val="midCat"/>
      </c:valAx>
      <c:valAx>
        <c:axId val="1085382096"/>
        <c:scaling>
          <c:orientation val="minMax"/>
          <c:max val="5600"/>
          <c:min val="37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18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ModelValues!$Y$3</c:f>
              <c:strCache>
                <c:ptCount val="1"/>
                <c:pt idx="0">
                  <c:v>Ottawa 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ModelValues!$A$4:$A$171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ModelValues!$Y$4:$Y$171</c:f>
              <c:numCache>
                <c:formatCode>General</c:formatCode>
                <c:ptCount val="168"/>
                <c:pt idx="0">
                  <c:v>709</c:v>
                </c:pt>
                <c:pt idx="1">
                  <c:v>690</c:v>
                </c:pt>
                <c:pt idx="2">
                  <c:v>682</c:v>
                </c:pt>
                <c:pt idx="3">
                  <c:v>683</c:v>
                </c:pt>
                <c:pt idx="4">
                  <c:v>700</c:v>
                </c:pt>
                <c:pt idx="5">
                  <c:v>730</c:v>
                </c:pt>
                <c:pt idx="6">
                  <c:v>742</c:v>
                </c:pt>
                <c:pt idx="7">
                  <c:v>738</c:v>
                </c:pt>
                <c:pt idx="8">
                  <c:v>742</c:v>
                </c:pt>
                <c:pt idx="9">
                  <c:v>762</c:v>
                </c:pt>
                <c:pt idx="10">
                  <c:v>766</c:v>
                </c:pt>
                <c:pt idx="11">
                  <c:v>759</c:v>
                </c:pt>
                <c:pt idx="12">
                  <c:v>749</c:v>
                </c:pt>
                <c:pt idx="13">
                  <c:v>733</c:v>
                </c:pt>
                <c:pt idx="14">
                  <c:v>738</c:v>
                </c:pt>
                <c:pt idx="15">
                  <c:v>788</c:v>
                </c:pt>
                <c:pt idx="16">
                  <c:v>856</c:v>
                </c:pt>
                <c:pt idx="17">
                  <c:v>890</c:v>
                </c:pt>
                <c:pt idx="18">
                  <c:v>903</c:v>
                </c:pt>
                <c:pt idx="19">
                  <c:v>909</c:v>
                </c:pt>
                <c:pt idx="20">
                  <c:v>864</c:v>
                </c:pt>
                <c:pt idx="21">
                  <c:v>807</c:v>
                </c:pt>
                <c:pt idx="22">
                  <c:v>749</c:v>
                </c:pt>
                <c:pt idx="23">
                  <c:v>699</c:v>
                </c:pt>
                <c:pt idx="24">
                  <c:v>673</c:v>
                </c:pt>
                <c:pt idx="25">
                  <c:v>662</c:v>
                </c:pt>
                <c:pt idx="26">
                  <c:v>656</c:v>
                </c:pt>
                <c:pt idx="27">
                  <c:v>666</c:v>
                </c:pt>
                <c:pt idx="28">
                  <c:v>677</c:v>
                </c:pt>
                <c:pt idx="29">
                  <c:v>698</c:v>
                </c:pt>
                <c:pt idx="30">
                  <c:v>721</c:v>
                </c:pt>
                <c:pt idx="31">
                  <c:v>770</c:v>
                </c:pt>
                <c:pt idx="32">
                  <c:v>820</c:v>
                </c:pt>
                <c:pt idx="33">
                  <c:v>860</c:v>
                </c:pt>
                <c:pt idx="34">
                  <c:v>891</c:v>
                </c:pt>
                <c:pt idx="35">
                  <c:v>911</c:v>
                </c:pt>
                <c:pt idx="36">
                  <c:v>896</c:v>
                </c:pt>
                <c:pt idx="37">
                  <c:v>868</c:v>
                </c:pt>
                <c:pt idx="38">
                  <c:v>864</c:v>
                </c:pt>
                <c:pt idx="39">
                  <c:v>888</c:v>
                </c:pt>
                <c:pt idx="40">
                  <c:v>919</c:v>
                </c:pt>
                <c:pt idx="41">
                  <c:v>916</c:v>
                </c:pt>
                <c:pt idx="42">
                  <c:v>918</c:v>
                </c:pt>
                <c:pt idx="43">
                  <c:v>940</c:v>
                </c:pt>
                <c:pt idx="44">
                  <c:v>895</c:v>
                </c:pt>
                <c:pt idx="45">
                  <c:v>835</c:v>
                </c:pt>
                <c:pt idx="46">
                  <c:v>777</c:v>
                </c:pt>
                <c:pt idx="47">
                  <c:v>731</c:v>
                </c:pt>
                <c:pt idx="48">
                  <c:v>699</c:v>
                </c:pt>
                <c:pt idx="49">
                  <c:v>691</c:v>
                </c:pt>
                <c:pt idx="50">
                  <c:v>688</c:v>
                </c:pt>
                <c:pt idx="51">
                  <c:v>703</c:v>
                </c:pt>
                <c:pt idx="52">
                  <c:v>748</c:v>
                </c:pt>
                <c:pt idx="53">
                  <c:v>812</c:v>
                </c:pt>
                <c:pt idx="54">
                  <c:v>845</c:v>
                </c:pt>
                <c:pt idx="55">
                  <c:v>842</c:v>
                </c:pt>
                <c:pt idx="56">
                  <c:v>816</c:v>
                </c:pt>
                <c:pt idx="57">
                  <c:v>803</c:v>
                </c:pt>
                <c:pt idx="58">
                  <c:v>800</c:v>
                </c:pt>
                <c:pt idx="59">
                  <c:v>806</c:v>
                </c:pt>
                <c:pt idx="60">
                  <c:v>782</c:v>
                </c:pt>
                <c:pt idx="61">
                  <c:v>770</c:v>
                </c:pt>
                <c:pt idx="62">
                  <c:v>783</c:v>
                </c:pt>
                <c:pt idx="63">
                  <c:v>821</c:v>
                </c:pt>
                <c:pt idx="64">
                  <c:v>889</c:v>
                </c:pt>
                <c:pt idx="65">
                  <c:v>902</c:v>
                </c:pt>
                <c:pt idx="66">
                  <c:v>925</c:v>
                </c:pt>
                <c:pt idx="67">
                  <c:v>932</c:v>
                </c:pt>
                <c:pt idx="68">
                  <c:v>883</c:v>
                </c:pt>
                <c:pt idx="69">
                  <c:v>829</c:v>
                </c:pt>
                <c:pt idx="70">
                  <c:v>760</c:v>
                </c:pt>
                <c:pt idx="71">
                  <c:v>713</c:v>
                </c:pt>
                <c:pt idx="72">
                  <c:v>689</c:v>
                </c:pt>
                <c:pt idx="73">
                  <c:v>676</c:v>
                </c:pt>
                <c:pt idx="74">
                  <c:v>678</c:v>
                </c:pt>
                <c:pt idx="75">
                  <c:v>689</c:v>
                </c:pt>
                <c:pt idx="76">
                  <c:v>727</c:v>
                </c:pt>
                <c:pt idx="77">
                  <c:v>795</c:v>
                </c:pt>
                <c:pt idx="78">
                  <c:v>826</c:v>
                </c:pt>
                <c:pt idx="79">
                  <c:v>817</c:v>
                </c:pt>
                <c:pt idx="80">
                  <c:v>793</c:v>
                </c:pt>
                <c:pt idx="81">
                  <c:v>779</c:v>
                </c:pt>
                <c:pt idx="82">
                  <c:v>788</c:v>
                </c:pt>
                <c:pt idx="83">
                  <c:v>796</c:v>
                </c:pt>
                <c:pt idx="84">
                  <c:v>781</c:v>
                </c:pt>
                <c:pt idx="85">
                  <c:v>773</c:v>
                </c:pt>
                <c:pt idx="86">
                  <c:v>779</c:v>
                </c:pt>
                <c:pt idx="87">
                  <c:v>814</c:v>
                </c:pt>
                <c:pt idx="88">
                  <c:v>889</c:v>
                </c:pt>
                <c:pt idx="89">
                  <c:v>909</c:v>
                </c:pt>
                <c:pt idx="90">
                  <c:v>919</c:v>
                </c:pt>
                <c:pt idx="91">
                  <c:v>926</c:v>
                </c:pt>
                <c:pt idx="92">
                  <c:v>881</c:v>
                </c:pt>
                <c:pt idx="93">
                  <c:v>823</c:v>
                </c:pt>
                <c:pt idx="94">
                  <c:v>752</c:v>
                </c:pt>
                <c:pt idx="95">
                  <c:v>715</c:v>
                </c:pt>
                <c:pt idx="96">
                  <c:v>693</c:v>
                </c:pt>
                <c:pt idx="97">
                  <c:v>683</c:v>
                </c:pt>
                <c:pt idx="98">
                  <c:v>674</c:v>
                </c:pt>
                <c:pt idx="99">
                  <c:v>697</c:v>
                </c:pt>
                <c:pt idx="100">
                  <c:v>725</c:v>
                </c:pt>
                <c:pt idx="101">
                  <c:v>784</c:v>
                </c:pt>
                <c:pt idx="102">
                  <c:v>839</c:v>
                </c:pt>
                <c:pt idx="103">
                  <c:v>890</c:v>
                </c:pt>
                <c:pt idx="104">
                  <c:v>899</c:v>
                </c:pt>
                <c:pt idx="105">
                  <c:v>902</c:v>
                </c:pt>
                <c:pt idx="106">
                  <c:v>914</c:v>
                </c:pt>
                <c:pt idx="107">
                  <c:v>927</c:v>
                </c:pt>
                <c:pt idx="108">
                  <c:v>892</c:v>
                </c:pt>
                <c:pt idx="109">
                  <c:v>870</c:v>
                </c:pt>
                <c:pt idx="110">
                  <c:v>882</c:v>
                </c:pt>
                <c:pt idx="111">
                  <c:v>923</c:v>
                </c:pt>
                <c:pt idx="112">
                  <c:v>975</c:v>
                </c:pt>
                <c:pt idx="113">
                  <c:v>963</c:v>
                </c:pt>
                <c:pt idx="114">
                  <c:v>959</c:v>
                </c:pt>
                <c:pt idx="115">
                  <c:v>946</c:v>
                </c:pt>
                <c:pt idx="116">
                  <c:v>895</c:v>
                </c:pt>
                <c:pt idx="117">
                  <c:v>828</c:v>
                </c:pt>
                <c:pt idx="118">
                  <c:v>768</c:v>
                </c:pt>
                <c:pt idx="119">
                  <c:v>726</c:v>
                </c:pt>
                <c:pt idx="120">
                  <c:v>697</c:v>
                </c:pt>
                <c:pt idx="121">
                  <c:v>680</c:v>
                </c:pt>
                <c:pt idx="122">
                  <c:v>687</c:v>
                </c:pt>
                <c:pt idx="123">
                  <c:v>705</c:v>
                </c:pt>
                <c:pt idx="124">
                  <c:v>735</c:v>
                </c:pt>
                <c:pt idx="125">
                  <c:v>793</c:v>
                </c:pt>
                <c:pt idx="126">
                  <c:v>865</c:v>
                </c:pt>
                <c:pt idx="127">
                  <c:v>916</c:v>
                </c:pt>
                <c:pt idx="128">
                  <c:v>944</c:v>
                </c:pt>
                <c:pt idx="129">
                  <c:v>979</c:v>
                </c:pt>
                <c:pt idx="130">
                  <c:v>996</c:v>
                </c:pt>
                <c:pt idx="131">
                  <c:v>1001</c:v>
                </c:pt>
                <c:pt idx="132">
                  <c:v>964</c:v>
                </c:pt>
                <c:pt idx="133">
                  <c:v>967</c:v>
                </c:pt>
                <c:pt idx="134">
                  <c:v>954</c:v>
                </c:pt>
                <c:pt idx="135">
                  <c:v>954</c:v>
                </c:pt>
                <c:pt idx="136">
                  <c:v>965</c:v>
                </c:pt>
                <c:pt idx="137">
                  <c:v>939</c:v>
                </c:pt>
                <c:pt idx="138">
                  <c:v>955</c:v>
                </c:pt>
                <c:pt idx="139">
                  <c:v>962</c:v>
                </c:pt>
                <c:pt idx="140">
                  <c:v>927</c:v>
                </c:pt>
                <c:pt idx="141">
                  <c:v>875</c:v>
                </c:pt>
                <c:pt idx="142">
                  <c:v>813</c:v>
                </c:pt>
                <c:pt idx="143">
                  <c:v>778</c:v>
                </c:pt>
                <c:pt idx="144">
                  <c:v>750</c:v>
                </c:pt>
                <c:pt idx="145">
                  <c:v>734</c:v>
                </c:pt>
                <c:pt idx="146">
                  <c:v>727</c:v>
                </c:pt>
                <c:pt idx="147">
                  <c:v>733</c:v>
                </c:pt>
                <c:pt idx="148">
                  <c:v>761</c:v>
                </c:pt>
                <c:pt idx="149">
                  <c:v>796</c:v>
                </c:pt>
                <c:pt idx="150">
                  <c:v>815</c:v>
                </c:pt>
                <c:pt idx="151">
                  <c:v>844</c:v>
                </c:pt>
                <c:pt idx="152">
                  <c:v>862</c:v>
                </c:pt>
                <c:pt idx="153">
                  <c:v>879</c:v>
                </c:pt>
                <c:pt idx="154">
                  <c:v>892</c:v>
                </c:pt>
                <c:pt idx="155">
                  <c:v>914</c:v>
                </c:pt>
                <c:pt idx="156">
                  <c:v>907</c:v>
                </c:pt>
                <c:pt idx="157">
                  <c:v>898</c:v>
                </c:pt>
                <c:pt idx="158">
                  <c:v>911</c:v>
                </c:pt>
                <c:pt idx="159">
                  <c:v>955</c:v>
                </c:pt>
                <c:pt idx="160">
                  <c:v>1017</c:v>
                </c:pt>
                <c:pt idx="161">
                  <c:v>997</c:v>
                </c:pt>
                <c:pt idx="162">
                  <c:v>983</c:v>
                </c:pt>
                <c:pt idx="163">
                  <c:v>964</c:v>
                </c:pt>
                <c:pt idx="164">
                  <c:v>922</c:v>
                </c:pt>
                <c:pt idx="165">
                  <c:v>863</c:v>
                </c:pt>
                <c:pt idx="166">
                  <c:v>810</c:v>
                </c:pt>
                <c:pt idx="167">
                  <c:v>773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BB-4C64-B95E-3FA2B51CED79}"/>
            </c:ext>
          </c:extLst>
        </c:ser>
        <c:ser>
          <c:idx val="1"/>
          <c:order val="1"/>
          <c:tx>
            <c:strRef>
              <c:f>ModelValues!$AA$3</c:f>
              <c:strCache>
                <c:ptCount val="1"/>
                <c:pt idx="0">
                  <c:v>Ottawa Adjusted Predicted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ModelValues!$A$4:$A$171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ModelValues!$AA$4:$AA$171</c:f>
              <c:numCache>
                <c:formatCode>0</c:formatCode>
                <c:ptCount val="168"/>
                <c:pt idx="0">
                  <c:v>718.52683300000001</c:v>
                </c:pt>
                <c:pt idx="1">
                  <c:v>699.27152999999998</c:v>
                </c:pt>
                <c:pt idx="2">
                  <c:v>691.16403400000002</c:v>
                </c:pt>
                <c:pt idx="3">
                  <c:v>692.17747099999997</c:v>
                </c:pt>
                <c:pt idx="4">
                  <c:v>709.40589999999997</c:v>
                </c:pt>
                <c:pt idx="5">
                  <c:v>739.80900999999994</c:v>
                </c:pt>
                <c:pt idx="6">
                  <c:v>751.97025399999995</c:v>
                </c:pt>
                <c:pt idx="7">
                  <c:v>747.91650600000003</c:v>
                </c:pt>
                <c:pt idx="8">
                  <c:v>751.97025399999995</c:v>
                </c:pt>
                <c:pt idx="9">
                  <c:v>785.45</c:v>
                </c:pt>
                <c:pt idx="10">
                  <c:v>776.05</c:v>
                </c:pt>
                <c:pt idx="11">
                  <c:v>792.5</c:v>
                </c:pt>
                <c:pt idx="12">
                  <c:v>816</c:v>
                </c:pt>
                <c:pt idx="13">
                  <c:v>742.84932100000003</c:v>
                </c:pt>
                <c:pt idx="14">
                  <c:v>747.91650600000003</c:v>
                </c:pt>
                <c:pt idx="15">
                  <c:v>798.58835599999998</c:v>
                </c:pt>
                <c:pt idx="16">
                  <c:v>858</c:v>
                </c:pt>
                <c:pt idx="17">
                  <c:v>890</c:v>
                </c:pt>
                <c:pt idx="18">
                  <c:v>912.75</c:v>
                </c:pt>
                <c:pt idx="19">
                  <c:v>923.25</c:v>
                </c:pt>
                <c:pt idx="20">
                  <c:v>887.21913600000005</c:v>
                </c:pt>
                <c:pt idx="21">
                  <c:v>813.02</c:v>
                </c:pt>
                <c:pt idx="22">
                  <c:v>816</c:v>
                </c:pt>
                <c:pt idx="23">
                  <c:v>708.39246300000002</c:v>
                </c:pt>
                <c:pt idx="24">
                  <c:v>682.04310099999998</c:v>
                </c:pt>
                <c:pt idx="25">
                  <c:v>670.89529400000004</c:v>
                </c:pt>
                <c:pt idx="26">
                  <c:v>664.81467199999997</c:v>
                </c:pt>
                <c:pt idx="27">
                  <c:v>674.94904199999996</c:v>
                </c:pt>
                <c:pt idx="28">
                  <c:v>686.09684900000002</c:v>
                </c:pt>
                <c:pt idx="29">
                  <c:v>707.37902599999995</c:v>
                </c:pt>
                <c:pt idx="30">
                  <c:v>730.68807700000002</c:v>
                </c:pt>
                <c:pt idx="31">
                  <c:v>780.34649000000002</c:v>
                </c:pt>
                <c:pt idx="32">
                  <c:v>837.2</c:v>
                </c:pt>
                <c:pt idx="33">
                  <c:v>883.11163999999997</c:v>
                </c:pt>
                <c:pt idx="34">
                  <c:v>891.75</c:v>
                </c:pt>
                <c:pt idx="35">
                  <c:v>926.75</c:v>
                </c:pt>
                <c:pt idx="36">
                  <c:v>900.5</c:v>
                </c:pt>
                <c:pt idx="37">
                  <c:v>891.32663200000002</c:v>
                </c:pt>
                <c:pt idx="38">
                  <c:v>887.21913600000005</c:v>
                </c:pt>
                <c:pt idx="39">
                  <c:v>911.86411199999998</c:v>
                </c:pt>
                <c:pt idx="40">
                  <c:v>960</c:v>
                </c:pt>
                <c:pt idx="41">
                  <c:v>960</c:v>
                </c:pt>
                <c:pt idx="42">
                  <c:v>960</c:v>
                </c:pt>
                <c:pt idx="43">
                  <c:v>960</c:v>
                </c:pt>
                <c:pt idx="44">
                  <c:v>898.75</c:v>
                </c:pt>
                <c:pt idx="45">
                  <c:v>847.5</c:v>
                </c:pt>
                <c:pt idx="46">
                  <c:v>787.44054900000003</c:v>
                </c:pt>
                <c:pt idx="47">
                  <c:v>740.82244700000001</c:v>
                </c:pt>
                <c:pt idx="48">
                  <c:v>708.39246300000002</c:v>
                </c:pt>
                <c:pt idx="49">
                  <c:v>700.28496700000005</c:v>
                </c:pt>
                <c:pt idx="50">
                  <c:v>697.24465599999996</c:v>
                </c:pt>
                <c:pt idx="51">
                  <c:v>712.44621099999995</c:v>
                </c:pt>
                <c:pt idx="52">
                  <c:v>818.35</c:v>
                </c:pt>
                <c:pt idx="53">
                  <c:v>822.32</c:v>
                </c:pt>
                <c:pt idx="54">
                  <c:v>852.5</c:v>
                </c:pt>
                <c:pt idx="55">
                  <c:v>851</c:v>
                </c:pt>
                <c:pt idx="56">
                  <c:v>829.76</c:v>
                </c:pt>
                <c:pt idx="57">
                  <c:v>805.58</c:v>
                </c:pt>
                <c:pt idx="58">
                  <c:v>800</c:v>
                </c:pt>
                <c:pt idx="59">
                  <c:v>811.16</c:v>
                </c:pt>
                <c:pt idx="60">
                  <c:v>792.50773400000003</c:v>
                </c:pt>
                <c:pt idx="61">
                  <c:v>780.34649000000002</c:v>
                </c:pt>
                <c:pt idx="62">
                  <c:v>793.52117099999998</c:v>
                </c:pt>
                <c:pt idx="63">
                  <c:v>839.06</c:v>
                </c:pt>
                <c:pt idx="64">
                  <c:v>912.890986</c:v>
                </c:pt>
                <c:pt idx="65">
                  <c:v>911</c:v>
                </c:pt>
                <c:pt idx="66">
                  <c:v>960</c:v>
                </c:pt>
                <c:pt idx="67">
                  <c:v>960</c:v>
                </c:pt>
                <c:pt idx="68">
                  <c:v>906.72974199999999</c:v>
                </c:pt>
                <c:pt idx="69">
                  <c:v>853.94</c:v>
                </c:pt>
                <c:pt idx="70">
                  <c:v>790.15</c:v>
                </c:pt>
                <c:pt idx="71">
                  <c:v>722.58058100000005</c:v>
                </c:pt>
                <c:pt idx="72">
                  <c:v>698.25809300000003</c:v>
                </c:pt>
                <c:pt idx="73">
                  <c:v>685.08341199999995</c:v>
                </c:pt>
                <c:pt idx="74">
                  <c:v>687.11028599999997</c:v>
                </c:pt>
                <c:pt idx="75">
                  <c:v>698.25809300000003</c:v>
                </c:pt>
                <c:pt idx="76">
                  <c:v>736.76869899999997</c:v>
                </c:pt>
                <c:pt idx="77">
                  <c:v>805.68241499999999</c:v>
                </c:pt>
                <c:pt idx="78">
                  <c:v>848.36</c:v>
                </c:pt>
                <c:pt idx="79">
                  <c:v>831.62</c:v>
                </c:pt>
                <c:pt idx="80">
                  <c:v>803.65554099999997</c:v>
                </c:pt>
                <c:pt idx="81">
                  <c:v>789.46742300000005</c:v>
                </c:pt>
                <c:pt idx="82">
                  <c:v>798.58835599999998</c:v>
                </c:pt>
                <c:pt idx="83">
                  <c:v>806.69585199999995</c:v>
                </c:pt>
                <c:pt idx="84">
                  <c:v>791.49429699999996</c:v>
                </c:pt>
                <c:pt idx="85">
                  <c:v>783.38680099999999</c:v>
                </c:pt>
                <c:pt idx="86">
                  <c:v>789.46742300000005</c:v>
                </c:pt>
                <c:pt idx="87">
                  <c:v>826.04</c:v>
                </c:pt>
                <c:pt idx="88">
                  <c:v>912.890986</c:v>
                </c:pt>
                <c:pt idx="89">
                  <c:v>923.25</c:v>
                </c:pt>
                <c:pt idx="90">
                  <c:v>960</c:v>
                </c:pt>
                <c:pt idx="91">
                  <c:v>960</c:v>
                </c:pt>
                <c:pt idx="92">
                  <c:v>904.67599399999995</c:v>
                </c:pt>
                <c:pt idx="93">
                  <c:v>842.78</c:v>
                </c:pt>
                <c:pt idx="94">
                  <c:v>808.95</c:v>
                </c:pt>
                <c:pt idx="95">
                  <c:v>724.60745499999996</c:v>
                </c:pt>
                <c:pt idx="96">
                  <c:v>702.31184099999996</c:v>
                </c:pt>
                <c:pt idx="97">
                  <c:v>692.17747099999997</c:v>
                </c:pt>
                <c:pt idx="98">
                  <c:v>683.05653800000005</c:v>
                </c:pt>
                <c:pt idx="99">
                  <c:v>706.365589</c:v>
                </c:pt>
                <c:pt idx="100">
                  <c:v>734.74182499999995</c:v>
                </c:pt>
                <c:pt idx="101">
                  <c:v>794.53460800000005</c:v>
                </c:pt>
                <c:pt idx="102">
                  <c:v>849.5</c:v>
                </c:pt>
                <c:pt idx="103">
                  <c:v>890</c:v>
                </c:pt>
                <c:pt idx="104">
                  <c:v>905.75</c:v>
                </c:pt>
                <c:pt idx="105">
                  <c:v>911</c:v>
                </c:pt>
                <c:pt idx="106">
                  <c:v>960</c:v>
                </c:pt>
                <c:pt idx="107">
                  <c:v>960</c:v>
                </c:pt>
                <c:pt idx="108">
                  <c:v>893.5</c:v>
                </c:pt>
                <c:pt idx="109">
                  <c:v>893.38037999999995</c:v>
                </c:pt>
                <c:pt idx="110">
                  <c:v>905.70286799999997</c:v>
                </c:pt>
                <c:pt idx="111">
                  <c:v>960</c:v>
                </c:pt>
                <c:pt idx="112">
                  <c:v>955</c:v>
                </c:pt>
                <c:pt idx="113">
                  <c:v>975.93983100000003</c:v>
                </c:pt>
                <c:pt idx="114">
                  <c:v>960</c:v>
                </c:pt>
                <c:pt idx="115">
                  <c:v>960</c:v>
                </c:pt>
                <c:pt idx="116">
                  <c:v>898.75</c:v>
                </c:pt>
                <c:pt idx="117">
                  <c:v>852.08</c:v>
                </c:pt>
                <c:pt idx="118">
                  <c:v>771.35</c:v>
                </c:pt>
                <c:pt idx="119">
                  <c:v>735.75526200000002</c:v>
                </c:pt>
                <c:pt idx="120">
                  <c:v>706.365589</c:v>
                </c:pt>
                <c:pt idx="121">
                  <c:v>689.13715999999999</c:v>
                </c:pt>
                <c:pt idx="122">
                  <c:v>696.23121900000001</c:v>
                </c:pt>
                <c:pt idx="123">
                  <c:v>714.47308499999997</c:v>
                </c:pt>
                <c:pt idx="124">
                  <c:v>744.87619500000005</c:v>
                </c:pt>
                <c:pt idx="125">
                  <c:v>803.65554099999997</c:v>
                </c:pt>
                <c:pt idx="126">
                  <c:v>888.24600999999996</c:v>
                </c:pt>
                <c:pt idx="127">
                  <c:v>960</c:v>
                </c:pt>
                <c:pt idx="128">
                  <c:v>960</c:v>
                </c:pt>
                <c:pt idx="129">
                  <c:v>959</c:v>
                </c:pt>
                <c:pt idx="130">
                  <c:v>976</c:v>
                </c:pt>
                <c:pt idx="131">
                  <c:v>981</c:v>
                </c:pt>
                <c:pt idx="132">
                  <c:v>976.95326799999998</c:v>
                </c:pt>
                <c:pt idx="133">
                  <c:v>947</c:v>
                </c:pt>
                <c:pt idx="134">
                  <c:v>960</c:v>
                </c:pt>
                <c:pt idx="135">
                  <c:v>960</c:v>
                </c:pt>
                <c:pt idx="136">
                  <c:v>977.96670500000005</c:v>
                </c:pt>
                <c:pt idx="137">
                  <c:v>960</c:v>
                </c:pt>
                <c:pt idx="138">
                  <c:v>960</c:v>
                </c:pt>
                <c:pt idx="139">
                  <c:v>974.92639399999996</c:v>
                </c:pt>
                <c:pt idx="140">
                  <c:v>960</c:v>
                </c:pt>
                <c:pt idx="141">
                  <c:v>898.51475000000005</c:v>
                </c:pt>
                <c:pt idx="142">
                  <c:v>824.18</c:v>
                </c:pt>
                <c:pt idx="143">
                  <c:v>788.45398599999999</c:v>
                </c:pt>
                <c:pt idx="144">
                  <c:v>813.65</c:v>
                </c:pt>
                <c:pt idx="145">
                  <c:v>743.86275799999999</c:v>
                </c:pt>
                <c:pt idx="146">
                  <c:v>736.76869899999997</c:v>
                </c:pt>
                <c:pt idx="147">
                  <c:v>742.84932100000003</c:v>
                </c:pt>
                <c:pt idx="148">
                  <c:v>787.8</c:v>
                </c:pt>
                <c:pt idx="149">
                  <c:v>806.69585199999995</c:v>
                </c:pt>
                <c:pt idx="150">
                  <c:v>827.9</c:v>
                </c:pt>
                <c:pt idx="151">
                  <c:v>852</c:v>
                </c:pt>
                <c:pt idx="152">
                  <c:v>885.16538800000001</c:v>
                </c:pt>
                <c:pt idx="153">
                  <c:v>902.62224600000002</c:v>
                </c:pt>
                <c:pt idx="154">
                  <c:v>893.5</c:v>
                </c:pt>
                <c:pt idx="155">
                  <c:v>960</c:v>
                </c:pt>
                <c:pt idx="156">
                  <c:v>919.75</c:v>
                </c:pt>
                <c:pt idx="157">
                  <c:v>904</c:v>
                </c:pt>
                <c:pt idx="158">
                  <c:v>926.75</c:v>
                </c:pt>
                <c:pt idx="159">
                  <c:v>960</c:v>
                </c:pt>
                <c:pt idx="160">
                  <c:v>997</c:v>
                </c:pt>
                <c:pt idx="161">
                  <c:v>977</c:v>
                </c:pt>
                <c:pt idx="162">
                  <c:v>963</c:v>
                </c:pt>
                <c:pt idx="163">
                  <c:v>976.95326799999998</c:v>
                </c:pt>
                <c:pt idx="164">
                  <c:v>960</c:v>
                </c:pt>
                <c:pt idx="165">
                  <c:v>886.19226200000003</c:v>
                </c:pt>
                <c:pt idx="166">
                  <c:v>818.6</c:v>
                </c:pt>
                <c:pt idx="167">
                  <c:v>783.38680099999999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BB-4C64-B95E-3FA2B51CE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928928"/>
        <c:axId val="122734088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ModelValues!$Z$3</c15:sqref>
                        </c15:formulaRef>
                      </c:ext>
                    </c:extLst>
                    <c:strCache>
                      <c:ptCount val="1"/>
                      <c:pt idx="0">
                        <c:v>Ottawa Predicted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</a:ln>
                  <a:effectLst>
                    <a:glow rad="139700">
                      <a:schemeClr val="accent3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ModelValues!$A$4:$A$171</c15:sqref>
                        </c15:formulaRef>
                      </c:ext>
                    </c:extLst>
                    <c:numCache>
                      <c:formatCode>m/d/yyyy\ h:mm</c:formatCode>
                      <c:ptCount val="168"/>
                      <c:pt idx="0">
                        <c:v>43925</c:v>
                      </c:pt>
                      <c:pt idx="1">
                        <c:v>43925.041666666664</c:v>
                      </c:pt>
                      <c:pt idx="2">
                        <c:v>43925.083333333328</c:v>
                      </c:pt>
                      <c:pt idx="3">
                        <c:v>43925.124999999993</c:v>
                      </c:pt>
                      <c:pt idx="4">
                        <c:v>43925.166666666657</c:v>
                      </c:pt>
                      <c:pt idx="5">
                        <c:v>43925.208333333321</c:v>
                      </c:pt>
                      <c:pt idx="6">
                        <c:v>43925.249999999985</c:v>
                      </c:pt>
                      <c:pt idx="7">
                        <c:v>43925.29166666665</c:v>
                      </c:pt>
                      <c:pt idx="8">
                        <c:v>43925.333333333314</c:v>
                      </c:pt>
                      <c:pt idx="9">
                        <c:v>43925.374999999978</c:v>
                      </c:pt>
                      <c:pt idx="10">
                        <c:v>43925.416666666642</c:v>
                      </c:pt>
                      <c:pt idx="11">
                        <c:v>43925.458333333307</c:v>
                      </c:pt>
                      <c:pt idx="12">
                        <c:v>43925.499999999971</c:v>
                      </c:pt>
                      <c:pt idx="13">
                        <c:v>43925.541666666635</c:v>
                      </c:pt>
                      <c:pt idx="14">
                        <c:v>43925.583333333299</c:v>
                      </c:pt>
                      <c:pt idx="15">
                        <c:v>43925.624999999964</c:v>
                      </c:pt>
                      <c:pt idx="16">
                        <c:v>43925.666666666628</c:v>
                      </c:pt>
                      <c:pt idx="17">
                        <c:v>43925.708333333292</c:v>
                      </c:pt>
                      <c:pt idx="18">
                        <c:v>43925.749999999956</c:v>
                      </c:pt>
                      <c:pt idx="19">
                        <c:v>43925.791666666621</c:v>
                      </c:pt>
                      <c:pt idx="20">
                        <c:v>43925.833333333285</c:v>
                      </c:pt>
                      <c:pt idx="21">
                        <c:v>43925.874999999949</c:v>
                      </c:pt>
                      <c:pt idx="22">
                        <c:v>43925.916666666613</c:v>
                      </c:pt>
                      <c:pt idx="23">
                        <c:v>43925.958333333278</c:v>
                      </c:pt>
                      <c:pt idx="24">
                        <c:v>43925.999999999942</c:v>
                      </c:pt>
                      <c:pt idx="25">
                        <c:v>43926.041666666606</c:v>
                      </c:pt>
                      <c:pt idx="26">
                        <c:v>43926.08333333327</c:v>
                      </c:pt>
                      <c:pt idx="27">
                        <c:v>43926.124999999935</c:v>
                      </c:pt>
                      <c:pt idx="28">
                        <c:v>43926.166666666599</c:v>
                      </c:pt>
                      <c:pt idx="29">
                        <c:v>43926.208333333263</c:v>
                      </c:pt>
                      <c:pt idx="30">
                        <c:v>43926.249999999927</c:v>
                      </c:pt>
                      <c:pt idx="31">
                        <c:v>43926.291666666591</c:v>
                      </c:pt>
                      <c:pt idx="32">
                        <c:v>43926.333333333256</c:v>
                      </c:pt>
                      <c:pt idx="33">
                        <c:v>43926.37499999992</c:v>
                      </c:pt>
                      <c:pt idx="34">
                        <c:v>43926.416666666584</c:v>
                      </c:pt>
                      <c:pt idx="35">
                        <c:v>43926.458333333248</c:v>
                      </c:pt>
                      <c:pt idx="36">
                        <c:v>43926.499999999913</c:v>
                      </c:pt>
                      <c:pt idx="37">
                        <c:v>43926.541666666577</c:v>
                      </c:pt>
                      <c:pt idx="38">
                        <c:v>43926.583333333241</c:v>
                      </c:pt>
                      <c:pt idx="39">
                        <c:v>43926.624999999905</c:v>
                      </c:pt>
                      <c:pt idx="40">
                        <c:v>43926.66666666657</c:v>
                      </c:pt>
                      <c:pt idx="41">
                        <c:v>43926.708333333234</c:v>
                      </c:pt>
                      <c:pt idx="42">
                        <c:v>43926.749999999898</c:v>
                      </c:pt>
                      <c:pt idx="43">
                        <c:v>43926.791666666562</c:v>
                      </c:pt>
                      <c:pt idx="44">
                        <c:v>43926.833333333227</c:v>
                      </c:pt>
                      <c:pt idx="45">
                        <c:v>43926.874999999891</c:v>
                      </c:pt>
                      <c:pt idx="46">
                        <c:v>43926.916666666555</c:v>
                      </c:pt>
                      <c:pt idx="47">
                        <c:v>43926.958333333219</c:v>
                      </c:pt>
                      <c:pt idx="48">
                        <c:v>43926.999999999884</c:v>
                      </c:pt>
                      <c:pt idx="49">
                        <c:v>43927.041666666548</c:v>
                      </c:pt>
                      <c:pt idx="50">
                        <c:v>43927.083333333212</c:v>
                      </c:pt>
                      <c:pt idx="51">
                        <c:v>43927.124999999876</c:v>
                      </c:pt>
                      <c:pt idx="52">
                        <c:v>43927.166666666541</c:v>
                      </c:pt>
                      <c:pt idx="53">
                        <c:v>43927.208333333205</c:v>
                      </c:pt>
                      <c:pt idx="54">
                        <c:v>43927.249999999869</c:v>
                      </c:pt>
                      <c:pt idx="55">
                        <c:v>43927.291666666533</c:v>
                      </c:pt>
                      <c:pt idx="56">
                        <c:v>43927.333333333198</c:v>
                      </c:pt>
                      <c:pt idx="57">
                        <c:v>43927.374999999862</c:v>
                      </c:pt>
                      <c:pt idx="58">
                        <c:v>43927.416666666526</c:v>
                      </c:pt>
                      <c:pt idx="59">
                        <c:v>43927.45833333319</c:v>
                      </c:pt>
                      <c:pt idx="60">
                        <c:v>43927.499999999854</c:v>
                      </c:pt>
                      <c:pt idx="61">
                        <c:v>43927.541666666519</c:v>
                      </c:pt>
                      <c:pt idx="62">
                        <c:v>43927.583333333183</c:v>
                      </c:pt>
                      <c:pt idx="63">
                        <c:v>43927.624999999847</c:v>
                      </c:pt>
                      <c:pt idx="64">
                        <c:v>43927.666666666511</c:v>
                      </c:pt>
                      <c:pt idx="65">
                        <c:v>43927.708333333176</c:v>
                      </c:pt>
                      <c:pt idx="66">
                        <c:v>43927.74999999984</c:v>
                      </c:pt>
                      <c:pt idx="67">
                        <c:v>43927.791666666504</c:v>
                      </c:pt>
                      <c:pt idx="68">
                        <c:v>43927.833333333168</c:v>
                      </c:pt>
                      <c:pt idx="69">
                        <c:v>43927.874999999833</c:v>
                      </c:pt>
                      <c:pt idx="70">
                        <c:v>43927.916666666497</c:v>
                      </c:pt>
                      <c:pt idx="71">
                        <c:v>43927.958333333161</c:v>
                      </c:pt>
                      <c:pt idx="72">
                        <c:v>43927.999999999825</c:v>
                      </c:pt>
                      <c:pt idx="73">
                        <c:v>43928.04166666649</c:v>
                      </c:pt>
                      <c:pt idx="74">
                        <c:v>43928.083333333154</c:v>
                      </c:pt>
                      <c:pt idx="75">
                        <c:v>43928.124999999818</c:v>
                      </c:pt>
                      <c:pt idx="76">
                        <c:v>43928.166666666482</c:v>
                      </c:pt>
                      <c:pt idx="77">
                        <c:v>43928.208333333147</c:v>
                      </c:pt>
                      <c:pt idx="78">
                        <c:v>43928.249999999811</c:v>
                      </c:pt>
                      <c:pt idx="79">
                        <c:v>43928.291666666475</c:v>
                      </c:pt>
                      <c:pt idx="80">
                        <c:v>43928.333333333139</c:v>
                      </c:pt>
                      <c:pt idx="81">
                        <c:v>43928.374999999804</c:v>
                      </c:pt>
                      <c:pt idx="82">
                        <c:v>43928.416666666468</c:v>
                      </c:pt>
                      <c:pt idx="83">
                        <c:v>43928.458333333132</c:v>
                      </c:pt>
                      <c:pt idx="84">
                        <c:v>43928.499999999796</c:v>
                      </c:pt>
                      <c:pt idx="85">
                        <c:v>43928.541666666461</c:v>
                      </c:pt>
                      <c:pt idx="86">
                        <c:v>43928.583333333125</c:v>
                      </c:pt>
                      <c:pt idx="87">
                        <c:v>43928.624999999789</c:v>
                      </c:pt>
                      <c:pt idx="88">
                        <c:v>43928.666666666453</c:v>
                      </c:pt>
                      <c:pt idx="89">
                        <c:v>43928.708333333117</c:v>
                      </c:pt>
                      <c:pt idx="90">
                        <c:v>43928.749999999782</c:v>
                      </c:pt>
                      <c:pt idx="91">
                        <c:v>43928.791666666446</c:v>
                      </c:pt>
                      <c:pt idx="92">
                        <c:v>43928.83333333311</c:v>
                      </c:pt>
                      <c:pt idx="93">
                        <c:v>43928.874999999774</c:v>
                      </c:pt>
                      <c:pt idx="94">
                        <c:v>43928.916666666439</c:v>
                      </c:pt>
                      <c:pt idx="95">
                        <c:v>43928.958333333103</c:v>
                      </c:pt>
                      <c:pt idx="96">
                        <c:v>43928.999999999767</c:v>
                      </c:pt>
                      <c:pt idx="97">
                        <c:v>43929.041666666431</c:v>
                      </c:pt>
                      <c:pt idx="98">
                        <c:v>43929.083333333096</c:v>
                      </c:pt>
                      <c:pt idx="99">
                        <c:v>43929.12499999976</c:v>
                      </c:pt>
                      <c:pt idx="100">
                        <c:v>43929.166666666424</c:v>
                      </c:pt>
                      <c:pt idx="101">
                        <c:v>43929.208333333088</c:v>
                      </c:pt>
                      <c:pt idx="102">
                        <c:v>43929.249999999753</c:v>
                      </c:pt>
                      <c:pt idx="103">
                        <c:v>43929.291666666417</c:v>
                      </c:pt>
                      <c:pt idx="104">
                        <c:v>43929.333333333081</c:v>
                      </c:pt>
                      <c:pt idx="105">
                        <c:v>43929.374999999745</c:v>
                      </c:pt>
                      <c:pt idx="106">
                        <c:v>43929.41666666641</c:v>
                      </c:pt>
                      <c:pt idx="107">
                        <c:v>43929.458333333074</c:v>
                      </c:pt>
                      <c:pt idx="108">
                        <c:v>43929.499999999738</c:v>
                      </c:pt>
                      <c:pt idx="109">
                        <c:v>43929.541666666402</c:v>
                      </c:pt>
                      <c:pt idx="110">
                        <c:v>43929.583333333067</c:v>
                      </c:pt>
                      <c:pt idx="111">
                        <c:v>43929.624999999731</c:v>
                      </c:pt>
                      <c:pt idx="112">
                        <c:v>43929.666666666395</c:v>
                      </c:pt>
                      <c:pt idx="113">
                        <c:v>43929.708333333059</c:v>
                      </c:pt>
                      <c:pt idx="114">
                        <c:v>43929.749999999724</c:v>
                      </c:pt>
                      <c:pt idx="115">
                        <c:v>43929.791666666388</c:v>
                      </c:pt>
                      <c:pt idx="116">
                        <c:v>43929.833333333052</c:v>
                      </c:pt>
                      <c:pt idx="117">
                        <c:v>43929.874999999716</c:v>
                      </c:pt>
                      <c:pt idx="118">
                        <c:v>43929.91666666638</c:v>
                      </c:pt>
                      <c:pt idx="119">
                        <c:v>43929.958333333045</c:v>
                      </c:pt>
                      <c:pt idx="120">
                        <c:v>43929.999999999709</c:v>
                      </c:pt>
                      <c:pt idx="121">
                        <c:v>43930.041666666373</c:v>
                      </c:pt>
                      <c:pt idx="122">
                        <c:v>43930.083333333037</c:v>
                      </c:pt>
                      <c:pt idx="123">
                        <c:v>43930.124999999702</c:v>
                      </c:pt>
                      <c:pt idx="124">
                        <c:v>43930.166666666366</c:v>
                      </c:pt>
                      <c:pt idx="125">
                        <c:v>43930.20833333303</c:v>
                      </c:pt>
                      <c:pt idx="126">
                        <c:v>43930.249999999694</c:v>
                      </c:pt>
                      <c:pt idx="127">
                        <c:v>43930.291666666359</c:v>
                      </c:pt>
                      <c:pt idx="128">
                        <c:v>43930.333333333023</c:v>
                      </c:pt>
                      <c:pt idx="129">
                        <c:v>43930.374999999687</c:v>
                      </c:pt>
                      <c:pt idx="130">
                        <c:v>43930.416666666351</c:v>
                      </c:pt>
                      <c:pt idx="131">
                        <c:v>43930.458333333016</c:v>
                      </c:pt>
                      <c:pt idx="132">
                        <c:v>43930.49999999968</c:v>
                      </c:pt>
                      <c:pt idx="133">
                        <c:v>43930.541666666344</c:v>
                      </c:pt>
                      <c:pt idx="134">
                        <c:v>43930.583333333008</c:v>
                      </c:pt>
                      <c:pt idx="135">
                        <c:v>43930.624999999673</c:v>
                      </c:pt>
                      <c:pt idx="136">
                        <c:v>43930.666666666337</c:v>
                      </c:pt>
                      <c:pt idx="137">
                        <c:v>43930.708333333001</c:v>
                      </c:pt>
                      <c:pt idx="138">
                        <c:v>43930.749999999665</c:v>
                      </c:pt>
                      <c:pt idx="139">
                        <c:v>43930.79166666633</c:v>
                      </c:pt>
                      <c:pt idx="140">
                        <c:v>43930.833333332994</c:v>
                      </c:pt>
                      <c:pt idx="141">
                        <c:v>43930.874999999658</c:v>
                      </c:pt>
                      <c:pt idx="142">
                        <c:v>43930.916666666322</c:v>
                      </c:pt>
                      <c:pt idx="143">
                        <c:v>43930.958333332987</c:v>
                      </c:pt>
                      <c:pt idx="144">
                        <c:v>43930.999999999651</c:v>
                      </c:pt>
                      <c:pt idx="145">
                        <c:v>43931.041666666315</c:v>
                      </c:pt>
                      <c:pt idx="146">
                        <c:v>43931.083333332979</c:v>
                      </c:pt>
                      <c:pt idx="147">
                        <c:v>43931.124999999643</c:v>
                      </c:pt>
                      <c:pt idx="148">
                        <c:v>43931.166666666308</c:v>
                      </c:pt>
                      <c:pt idx="149">
                        <c:v>43931.208333332972</c:v>
                      </c:pt>
                      <c:pt idx="150">
                        <c:v>43931.249999999636</c:v>
                      </c:pt>
                      <c:pt idx="151">
                        <c:v>43931.2916666663</c:v>
                      </c:pt>
                      <c:pt idx="152">
                        <c:v>43931.333333332965</c:v>
                      </c:pt>
                      <c:pt idx="153">
                        <c:v>43931.374999999629</c:v>
                      </c:pt>
                      <c:pt idx="154">
                        <c:v>43931.416666666293</c:v>
                      </c:pt>
                      <c:pt idx="155">
                        <c:v>43931.458333332957</c:v>
                      </c:pt>
                      <c:pt idx="156">
                        <c:v>43931.499999999622</c:v>
                      </c:pt>
                      <c:pt idx="157">
                        <c:v>43931.541666666286</c:v>
                      </c:pt>
                      <c:pt idx="158">
                        <c:v>43931.58333333295</c:v>
                      </c:pt>
                      <c:pt idx="159">
                        <c:v>43931.624999999614</c:v>
                      </c:pt>
                      <c:pt idx="160">
                        <c:v>43931.666666666279</c:v>
                      </c:pt>
                      <c:pt idx="161">
                        <c:v>43931.708333332943</c:v>
                      </c:pt>
                      <c:pt idx="162">
                        <c:v>43931.749999999607</c:v>
                      </c:pt>
                      <c:pt idx="163">
                        <c:v>43931.791666666271</c:v>
                      </c:pt>
                      <c:pt idx="164">
                        <c:v>43931.833333332936</c:v>
                      </c:pt>
                      <c:pt idx="165">
                        <c:v>43931.8749999996</c:v>
                      </c:pt>
                      <c:pt idx="166">
                        <c:v>43931.916666666264</c:v>
                      </c:pt>
                      <c:pt idx="167">
                        <c:v>43931.958333332928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ModelValues!$Z$4:$Z$171</c15:sqref>
                        </c15:formulaRef>
                      </c:ext>
                    </c:extLst>
                    <c:numCache>
                      <c:formatCode>0</c:formatCode>
                      <c:ptCount val="168"/>
                      <c:pt idx="0">
                        <c:v>689.94633399999998</c:v>
                      </c:pt>
                      <c:pt idx="1">
                        <c:v>671.45694000000003</c:v>
                      </c:pt>
                      <c:pt idx="2">
                        <c:v>663.67193199999997</c:v>
                      </c:pt>
                      <c:pt idx="3">
                        <c:v>664.64505799999995</c:v>
                      </c:pt>
                      <c:pt idx="4">
                        <c:v>681.18820000000005</c:v>
                      </c:pt>
                      <c:pt idx="5">
                        <c:v>710.38198</c:v>
                      </c:pt>
                      <c:pt idx="6">
                        <c:v>722.05949199999998</c:v>
                      </c:pt>
                      <c:pt idx="7">
                        <c:v>718.16698799999995</c:v>
                      </c:pt>
                      <c:pt idx="8">
                        <c:v>722.05949199999998</c:v>
                      </c:pt>
                      <c:pt idx="9">
                        <c:v>741.52201200000002</c:v>
                      </c:pt>
                      <c:pt idx="10">
                        <c:v>745.41451600000005</c:v>
                      </c:pt>
                      <c:pt idx="11">
                        <c:v>738.60263399999997</c:v>
                      </c:pt>
                      <c:pt idx="12">
                        <c:v>728.87137400000006</c:v>
                      </c:pt>
                      <c:pt idx="13">
                        <c:v>713.30135800000005</c:v>
                      </c:pt>
                      <c:pt idx="14">
                        <c:v>718.16698799999995</c:v>
                      </c:pt>
                      <c:pt idx="15">
                        <c:v>766.82328800000005</c:v>
                      </c:pt>
                      <c:pt idx="16">
                        <c:v>832.995856</c:v>
                      </c:pt>
                      <c:pt idx="17">
                        <c:v>866.08213999999998</c:v>
                      </c:pt>
                      <c:pt idx="18">
                        <c:v>878.73277800000005</c:v>
                      </c:pt>
                      <c:pt idx="19">
                        <c:v>884.57153400000004</c:v>
                      </c:pt>
                      <c:pt idx="20">
                        <c:v>840.78086399999995</c:v>
                      </c:pt>
                      <c:pt idx="21">
                        <c:v>785.312682</c:v>
                      </c:pt>
                      <c:pt idx="22">
                        <c:v>728.87137400000006</c:v>
                      </c:pt>
                      <c:pt idx="23">
                        <c:v>680.21507399999996</c:v>
                      </c:pt>
                      <c:pt idx="24">
                        <c:v>654.91379800000004</c:v>
                      </c:pt>
                      <c:pt idx="25">
                        <c:v>644.20941200000004</c:v>
                      </c:pt>
                      <c:pt idx="26">
                        <c:v>638.37065600000005</c:v>
                      </c:pt>
                      <c:pt idx="27">
                        <c:v>648.10191599999996</c:v>
                      </c:pt>
                      <c:pt idx="28">
                        <c:v>658.80630199999996</c:v>
                      </c:pt>
                      <c:pt idx="29">
                        <c:v>679.24194799999998</c:v>
                      </c:pt>
                      <c:pt idx="30">
                        <c:v>701.62384599999996</c:v>
                      </c:pt>
                      <c:pt idx="31">
                        <c:v>749.30701999999997</c:v>
                      </c:pt>
                      <c:pt idx="32">
                        <c:v>797.96331999999995</c:v>
                      </c:pt>
                      <c:pt idx="33">
                        <c:v>836.88836000000003</c:v>
                      </c:pt>
                      <c:pt idx="34">
                        <c:v>867.05526599999996</c:v>
                      </c:pt>
                      <c:pt idx="35">
                        <c:v>886.517786</c:v>
                      </c:pt>
                      <c:pt idx="36">
                        <c:v>871.92089599999997</c:v>
                      </c:pt>
                      <c:pt idx="37">
                        <c:v>844.67336799999998</c:v>
                      </c:pt>
                      <c:pt idx="38">
                        <c:v>840.78086399999995</c:v>
                      </c:pt>
                      <c:pt idx="39">
                        <c:v>864.13588800000002</c:v>
                      </c:pt>
                      <c:pt idx="40">
                        <c:v>894.30279399999995</c:v>
                      </c:pt>
                      <c:pt idx="41">
                        <c:v>891.38341600000001</c:v>
                      </c:pt>
                      <c:pt idx="42">
                        <c:v>893.32966799999997</c:v>
                      </c:pt>
                      <c:pt idx="43">
                        <c:v>914.73843999999997</c:v>
                      </c:pt>
                      <c:pt idx="44">
                        <c:v>870.94776999999999</c:v>
                      </c:pt>
                      <c:pt idx="45">
                        <c:v>812.56020999999998</c:v>
                      </c:pt>
                      <c:pt idx="46">
                        <c:v>756.11890200000005</c:v>
                      </c:pt>
                      <c:pt idx="47">
                        <c:v>711.35510599999998</c:v>
                      </c:pt>
                      <c:pt idx="48">
                        <c:v>680.21507399999996</c:v>
                      </c:pt>
                      <c:pt idx="49">
                        <c:v>672.43006600000001</c:v>
                      </c:pt>
                      <c:pt idx="50">
                        <c:v>669.51068799999996</c:v>
                      </c:pt>
                      <c:pt idx="51">
                        <c:v>684.10757799999999</c:v>
                      </c:pt>
                      <c:pt idx="52">
                        <c:v>727.89824799999997</c:v>
                      </c:pt>
                      <c:pt idx="53">
                        <c:v>790.17831200000001</c:v>
                      </c:pt>
                      <c:pt idx="54">
                        <c:v>822.29147</c:v>
                      </c:pt>
                      <c:pt idx="55">
                        <c:v>819.37209199999995</c:v>
                      </c:pt>
                      <c:pt idx="56">
                        <c:v>794.07081600000004</c:v>
                      </c:pt>
                      <c:pt idx="57">
                        <c:v>781.42017799999996</c:v>
                      </c:pt>
                      <c:pt idx="58">
                        <c:v>778.50080000000003</c:v>
                      </c:pt>
                      <c:pt idx="59">
                        <c:v>784.33955600000002</c:v>
                      </c:pt>
                      <c:pt idx="60">
                        <c:v>760.98453200000006</c:v>
                      </c:pt>
                      <c:pt idx="61">
                        <c:v>749.30701999999997</c:v>
                      </c:pt>
                      <c:pt idx="62">
                        <c:v>761.95765800000004</c:v>
                      </c:pt>
                      <c:pt idx="63">
                        <c:v>798.93644600000005</c:v>
                      </c:pt>
                      <c:pt idx="64">
                        <c:v>865.109014</c:v>
                      </c:pt>
                      <c:pt idx="65">
                        <c:v>877.75965199999996</c:v>
                      </c:pt>
                      <c:pt idx="66">
                        <c:v>900.14155000000005</c:v>
                      </c:pt>
                      <c:pt idx="67">
                        <c:v>906.95343200000002</c:v>
                      </c:pt>
                      <c:pt idx="68">
                        <c:v>859.27025800000001</c:v>
                      </c:pt>
                      <c:pt idx="69">
                        <c:v>806.72145399999999</c:v>
                      </c:pt>
                      <c:pt idx="70">
                        <c:v>739.57575999999995</c:v>
                      </c:pt>
                      <c:pt idx="71">
                        <c:v>693.83883800000001</c:v>
                      </c:pt>
                      <c:pt idx="72">
                        <c:v>670.48381400000005</c:v>
                      </c:pt>
                      <c:pt idx="73">
                        <c:v>657.83317599999998</c:v>
                      </c:pt>
                      <c:pt idx="74">
                        <c:v>659.77942800000005</c:v>
                      </c:pt>
                      <c:pt idx="75">
                        <c:v>670.48381400000005</c:v>
                      </c:pt>
                      <c:pt idx="76">
                        <c:v>707.46260200000006</c:v>
                      </c:pt>
                      <c:pt idx="77">
                        <c:v>773.63517000000002</c:v>
                      </c:pt>
                      <c:pt idx="78">
                        <c:v>803.80207600000006</c:v>
                      </c:pt>
                      <c:pt idx="79">
                        <c:v>795.04394200000002</c:v>
                      </c:pt>
                      <c:pt idx="80">
                        <c:v>771.68891800000006</c:v>
                      </c:pt>
                      <c:pt idx="81">
                        <c:v>758.06515400000001</c:v>
                      </c:pt>
                      <c:pt idx="82">
                        <c:v>766.82328800000005</c:v>
                      </c:pt>
                      <c:pt idx="83">
                        <c:v>774.608296</c:v>
                      </c:pt>
                      <c:pt idx="84">
                        <c:v>760.01140599999997</c:v>
                      </c:pt>
                      <c:pt idx="85">
                        <c:v>752.22639800000002</c:v>
                      </c:pt>
                      <c:pt idx="86">
                        <c:v>758.06515400000001</c:v>
                      </c:pt>
                      <c:pt idx="87">
                        <c:v>792.12456399999996</c:v>
                      </c:pt>
                      <c:pt idx="88">
                        <c:v>865.109014</c:v>
                      </c:pt>
                      <c:pt idx="89">
                        <c:v>884.57153400000004</c:v>
                      </c:pt>
                      <c:pt idx="90">
                        <c:v>894.30279399999995</c:v>
                      </c:pt>
                      <c:pt idx="91">
                        <c:v>901.11467600000003</c:v>
                      </c:pt>
                      <c:pt idx="92">
                        <c:v>857.32400600000005</c:v>
                      </c:pt>
                      <c:pt idx="93">
                        <c:v>800.882698</c:v>
                      </c:pt>
                      <c:pt idx="94">
                        <c:v>731.790752</c:v>
                      </c:pt>
                      <c:pt idx="95">
                        <c:v>695.78508999999997</c:v>
                      </c:pt>
                      <c:pt idx="96">
                        <c:v>674.37631799999997</c:v>
                      </c:pt>
                      <c:pt idx="97">
                        <c:v>664.64505799999995</c:v>
                      </c:pt>
                      <c:pt idx="98">
                        <c:v>655.88692400000002</c:v>
                      </c:pt>
                      <c:pt idx="99">
                        <c:v>678.268822</c:v>
                      </c:pt>
                      <c:pt idx="100">
                        <c:v>705.51634999999999</c:v>
                      </c:pt>
                      <c:pt idx="101">
                        <c:v>762.93078400000002</c:v>
                      </c:pt>
                      <c:pt idx="102">
                        <c:v>816.45271400000001</c:v>
                      </c:pt>
                      <c:pt idx="103">
                        <c:v>866.08213999999998</c:v>
                      </c:pt>
                      <c:pt idx="104">
                        <c:v>874.84027400000002</c:v>
                      </c:pt>
                      <c:pt idx="105">
                        <c:v>877.75965199999996</c:v>
                      </c:pt>
                      <c:pt idx="106">
                        <c:v>889.43716400000005</c:v>
                      </c:pt>
                      <c:pt idx="107">
                        <c:v>902.08780200000001</c:v>
                      </c:pt>
                      <c:pt idx="108">
                        <c:v>868.02839200000005</c:v>
                      </c:pt>
                      <c:pt idx="109">
                        <c:v>846.61962000000005</c:v>
                      </c:pt>
                      <c:pt idx="110">
                        <c:v>858.29713200000003</c:v>
                      </c:pt>
                      <c:pt idx="111">
                        <c:v>898.19529799999998</c:v>
                      </c:pt>
                      <c:pt idx="112">
                        <c:v>948.79785000000004</c:v>
                      </c:pt>
                      <c:pt idx="113">
                        <c:v>937.12033799999995</c:v>
                      </c:pt>
                      <c:pt idx="114">
                        <c:v>933.22783400000003</c:v>
                      </c:pt>
                      <c:pt idx="115">
                        <c:v>920.57719599999996</c:v>
                      </c:pt>
                      <c:pt idx="116">
                        <c:v>870.94776999999999</c:v>
                      </c:pt>
                      <c:pt idx="117">
                        <c:v>805.74832800000001</c:v>
                      </c:pt>
                      <c:pt idx="118">
                        <c:v>747.36076800000001</c:v>
                      </c:pt>
                      <c:pt idx="119">
                        <c:v>706.48947599999997</c:v>
                      </c:pt>
                      <c:pt idx="120">
                        <c:v>678.268822</c:v>
                      </c:pt>
                      <c:pt idx="121">
                        <c:v>661.72568000000001</c:v>
                      </c:pt>
                      <c:pt idx="122">
                        <c:v>668.53756199999998</c:v>
                      </c:pt>
                      <c:pt idx="123">
                        <c:v>686.05383000000006</c:v>
                      </c:pt>
                      <c:pt idx="124">
                        <c:v>715.24761000000001</c:v>
                      </c:pt>
                      <c:pt idx="125">
                        <c:v>771.68891800000006</c:v>
                      </c:pt>
                      <c:pt idx="126">
                        <c:v>841.75399000000004</c:v>
                      </c:pt>
                      <c:pt idx="127">
                        <c:v>891.38341600000001</c:v>
                      </c:pt>
                      <c:pt idx="128">
                        <c:v>918.630944</c:v>
                      </c:pt>
                      <c:pt idx="129">
                        <c:v>952.69035399999996</c:v>
                      </c:pt>
                      <c:pt idx="130">
                        <c:v>969.23349600000006</c:v>
                      </c:pt>
                      <c:pt idx="131">
                        <c:v>974.09912599999996</c:v>
                      </c:pt>
                      <c:pt idx="132">
                        <c:v>938.09346400000004</c:v>
                      </c:pt>
                      <c:pt idx="133">
                        <c:v>941.01284199999998</c:v>
                      </c:pt>
                      <c:pt idx="134">
                        <c:v>928.36220400000002</c:v>
                      </c:pt>
                      <c:pt idx="135">
                        <c:v>928.36220400000002</c:v>
                      </c:pt>
                      <c:pt idx="136">
                        <c:v>939.06659000000002</c:v>
                      </c:pt>
                      <c:pt idx="137">
                        <c:v>913.76531399999999</c:v>
                      </c:pt>
                      <c:pt idx="138">
                        <c:v>929.33533</c:v>
                      </c:pt>
                      <c:pt idx="139">
                        <c:v>936.14721199999997</c:v>
                      </c:pt>
                      <c:pt idx="140">
                        <c:v>902.08780200000001</c:v>
                      </c:pt>
                      <c:pt idx="141">
                        <c:v>851.48524999999995</c:v>
                      </c:pt>
                      <c:pt idx="142">
                        <c:v>791.15143799999998</c:v>
                      </c:pt>
                      <c:pt idx="143">
                        <c:v>757.09202800000003</c:v>
                      </c:pt>
                      <c:pt idx="144">
                        <c:v>729.84450000000004</c:v>
                      </c:pt>
                      <c:pt idx="145">
                        <c:v>714.27448400000003</c:v>
                      </c:pt>
                      <c:pt idx="146">
                        <c:v>707.46260200000006</c:v>
                      </c:pt>
                      <c:pt idx="147">
                        <c:v>713.30135800000005</c:v>
                      </c:pt>
                      <c:pt idx="148">
                        <c:v>740.54888600000004</c:v>
                      </c:pt>
                      <c:pt idx="149">
                        <c:v>774.608296</c:v>
                      </c:pt>
                      <c:pt idx="150">
                        <c:v>793.09769000000006</c:v>
                      </c:pt>
                      <c:pt idx="151">
                        <c:v>821.31834400000002</c:v>
                      </c:pt>
                      <c:pt idx="152">
                        <c:v>838.83461199999999</c:v>
                      </c:pt>
                      <c:pt idx="153">
                        <c:v>855.37775399999998</c:v>
                      </c:pt>
                      <c:pt idx="154">
                        <c:v>868.02839200000005</c:v>
                      </c:pt>
                      <c:pt idx="155">
                        <c:v>889.43716400000005</c:v>
                      </c:pt>
                      <c:pt idx="156">
                        <c:v>882.62528199999997</c:v>
                      </c:pt>
                      <c:pt idx="157">
                        <c:v>873.86714800000004</c:v>
                      </c:pt>
                      <c:pt idx="158">
                        <c:v>886.517786</c:v>
                      </c:pt>
                      <c:pt idx="159">
                        <c:v>929.33533</c:v>
                      </c:pt>
                      <c:pt idx="160">
                        <c:v>989.66914199999997</c:v>
                      </c:pt>
                      <c:pt idx="161">
                        <c:v>970.20662200000004</c:v>
                      </c:pt>
                      <c:pt idx="162">
                        <c:v>956.58285799999999</c:v>
                      </c:pt>
                      <c:pt idx="163">
                        <c:v>938.09346400000004</c:v>
                      </c:pt>
                      <c:pt idx="164">
                        <c:v>897.222172</c:v>
                      </c:pt>
                      <c:pt idx="165">
                        <c:v>839.80773799999997</c:v>
                      </c:pt>
                      <c:pt idx="166">
                        <c:v>788.23206000000005</c:v>
                      </c:pt>
                      <c:pt idx="167">
                        <c:v>752.22639800000002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FFBB-4C64-B95E-3FA2B51CED79}"/>
                  </c:ext>
                </c:extLst>
              </c15:ser>
            </c15:filteredScatterSeries>
          </c:ext>
        </c:extLst>
      </c:scatterChart>
      <c:valAx>
        <c:axId val="101192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340880"/>
        <c:crosses val="autoZero"/>
        <c:crossBetween val="midCat"/>
      </c:valAx>
      <c:valAx>
        <c:axId val="1227340880"/>
        <c:scaling>
          <c:orientation val="minMax"/>
          <c:max val="1050"/>
          <c:min val="62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92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ModelValues!$AH$3</c:f>
              <c:strCache>
                <c:ptCount val="1"/>
                <c:pt idx="0">
                  <c:v>Bruce 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ModelValues!$A$4:$A$171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ModelValues!$AH$4:$AH$171</c:f>
              <c:numCache>
                <c:formatCode>General</c:formatCode>
                <c:ptCount val="168"/>
                <c:pt idx="0">
                  <c:v>74</c:v>
                </c:pt>
                <c:pt idx="1">
                  <c:v>73</c:v>
                </c:pt>
                <c:pt idx="2">
                  <c:v>70</c:v>
                </c:pt>
                <c:pt idx="3">
                  <c:v>71</c:v>
                </c:pt>
                <c:pt idx="4">
                  <c:v>72</c:v>
                </c:pt>
                <c:pt idx="5">
                  <c:v>81</c:v>
                </c:pt>
                <c:pt idx="6">
                  <c:v>85</c:v>
                </c:pt>
                <c:pt idx="7">
                  <c:v>85</c:v>
                </c:pt>
                <c:pt idx="8">
                  <c:v>82</c:v>
                </c:pt>
                <c:pt idx="9">
                  <c:v>79</c:v>
                </c:pt>
                <c:pt idx="10">
                  <c:v>77</c:v>
                </c:pt>
                <c:pt idx="11">
                  <c:v>75</c:v>
                </c:pt>
                <c:pt idx="12">
                  <c:v>75</c:v>
                </c:pt>
                <c:pt idx="13">
                  <c:v>77</c:v>
                </c:pt>
                <c:pt idx="14">
                  <c:v>78</c:v>
                </c:pt>
                <c:pt idx="15">
                  <c:v>80</c:v>
                </c:pt>
                <c:pt idx="16">
                  <c:v>86</c:v>
                </c:pt>
                <c:pt idx="17">
                  <c:v>85</c:v>
                </c:pt>
                <c:pt idx="18">
                  <c:v>81</c:v>
                </c:pt>
                <c:pt idx="19">
                  <c:v>75</c:v>
                </c:pt>
                <c:pt idx="20">
                  <c:v>75</c:v>
                </c:pt>
                <c:pt idx="21">
                  <c:v>77</c:v>
                </c:pt>
                <c:pt idx="22">
                  <c:v>73</c:v>
                </c:pt>
                <c:pt idx="23">
                  <c:v>67</c:v>
                </c:pt>
                <c:pt idx="24">
                  <c:v>66</c:v>
                </c:pt>
                <c:pt idx="25">
                  <c:v>67</c:v>
                </c:pt>
                <c:pt idx="26">
                  <c:v>69</c:v>
                </c:pt>
                <c:pt idx="27">
                  <c:v>71</c:v>
                </c:pt>
                <c:pt idx="28">
                  <c:v>74</c:v>
                </c:pt>
                <c:pt idx="29">
                  <c:v>79</c:v>
                </c:pt>
                <c:pt idx="30">
                  <c:v>82</c:v>
                </c:pt>
                <c:pt idx="31">
                  <c:v>84</c:v>
                </c:pt>
                <c:pt idx="32">
                  <c:v>84</c:v>
                </c:pt>
                <c:pt idx="33">
                  <c:v>82</c:v>
                </c:pt>
                <c:pt idx="34">
                  <c:v>84</c:v>
                </c:pt>
                <c:pt idx="35">
                  <c:v>83</c:v>
                </c:pt>
                <c:pt idx="36">
                  <c:v>82</c:v>
                </c:pt>
                <c:pt idx="37">
                  <c:v>81</c:v>
                </c:pt>
                <c:pt idx="38">
                  <c:v>82</c:v>
                </c:pt>
                <c:pt idx="39">
                  <c:v>87</c:v>
                </c:pt>
                <c:pt idx="40">
                  <c:v>88</c:v>
                </c:pt>
                <c:pt idx="41">
                  <c:v>85</c:v>
                </c:pt>
                <c:pt idx="42">
                  <c:v>84</c:v>
                </c:pt>
                <c:pt idx="43">
                  <c:v>87</c:v>
                </c:pt>
                <c:pt idx="44">
                  <c:v>86</c:v>
                </c:pt>
                <c:pt idx="45">
                  <c:v>85</c:v>
                </c:pt>
                <c:pt idx="46">
                  <c:v>82</c:v>
                </c:pt>
                <c:pt idx="47">
                  <c:v>79</c:v>
                </c:pt>
                <c:pt idx="48">
                  <c:v>76</c:v>
                </c:pt>
                <c:pt idx="49">
                  <c:v>77</c:v>
                </c:pt>
                <c:pt idx="50">
                  <c:v>77</c:v>
                </c:pt>
                <c:pt idx="51">
                  <c:v>78</c:v>
                </c:pt>
                <c:pt idx="52">
                  <c:v>79</c:v>
                </c:pt>
                <c:pt idx="53">
                  <c:v>87</c:v>
                </c:pt>
                <c:pt idx="54">
                  <c:v>93</c:v>
                </c:pt>
                <c:pt idx="55">
                  <c:v>94</c:v>
                </c:pt>
                <c:pt idx="56">
                  <c:v>92</c:v>
                </c:pt>
                <c:pt idx="57">
                  <c:v>88</c:v>
                </c:pt>
                <c:pt idx="58">
                  <c:v>72</c:v>
                </c:pt>
                <c:pt idx="59">
                  <c:v>69</c:v>
                </c:pt>
                <c:pt idx="60">
                  <c:v>78</c:v>
                </c:pt>
                <c:pt idx="61">
                  <c:v>79</c:v>
                </c:pt>
                <c:pt idx="62">
                  <c:v>82</c:v>
                </c:pt>
                <c:pt idx="63">
                  <c:v>87</c:v>
                </c:pt>
                <c:pt idx="64">
                  <c:v>87</c:v>
                </c:pt>
                <c:pt idx="65">
                  <c:v>86</c:v>
                </c:pt>
                <c:pt idx="66">
                  <c:v>84</c:v>
                </c:pt>
                <c:pt idx="67">
                  <c:v>84</c:v>
                </c:pt>
                <c:pt idx="68">
                  <c:v>82</c:v>
                </c:pt>
                <c:pt idx="69">
                  <c:v>79</c:v>
                </c:pt>
                <c:pt idx="70">
                  <c:v>78</c:v>
                </c:pt>
                <c:pt idx="71">
                  <c:v>76</c:v>
                </c:pt>
                <c:pt idx="72">
                  <c:v>74</c:v>
                </c:pt>
                <c:pt idx="73">
                  <c:v>74</c:v>
                </c:pt>
                <c:pt idx="74">
                  <c:v>77</c:v>
                </c:pt>
                <c:pt idx="75">
                  <c:v>77</c:v>
                </c:pt>
                <c:pt idx="76">
                  <c:v>77</c:v>
                </c:pt>
                <c:pt idx="77">
                  <c:v>82</c:v>
                </c:pt>
                <c:pt idx="78">
                  <c:v>84</c:v>
                </c:pt>
                <c:pt idx="79">
                  <c:v>83</c:v>
                </c:pt>
                <c:pt idx="80">
                  <c:v>85</c:v>
                </c:pt>
                <c:pt idx="81">
                  <c:v>84</c:v>
                </c:pt>
                <c:pt idx="82">
                  <c:v>81</c:v>
                </c:pt>
                <c:pt idx="83">
                  <c:v>80</c:v>
                </c:pt>
                <c:pt idx="84">
                  <c:v>91</c:v>
                </c:pt>
                <c:pt idx="85">
                  <c:v>80</c:v>
                </c:pt>
                <c:pt idx="86">
                  <c:v>87</c:v>
                </c:pt>
                <c:pt idx="87">
                  <c:v>88</c:v>
                </c:pt>
                <c:pt idx="88">
                  <c:v>90</c:v>
                </c:pt>
                <c:pt idx="89">
                  <c:v>83</c:v>
                </c:pt>
                <c:pt idx="90">
                  <c:v>81</c:v>
                </c:pt>
                <c:pt idx="91">
                  <c:v>80</c:v>
                </c:pt>
                <c:pt idx="92">
                  <c:v>75</c:v>
                </c:pt>
                <c:pt idx="93">
                  <c:v>70</c:v>
                </c:pt>
                <c:pt idx="94">
                  <c:v>68</c:v>
                </c:pt>
                <c:pt idx="95">
                  <c:v>70</c:v>
                </c:pt>
                <c:pt idx="96">
                  <c:v>71</c:v>
                </c:pt>
                <c:pt idx="97">
                  <c:v>70</c:v>
                </c:pt>
                <c:pt idx="98">
                  <c:v>68</c:v>
                </c:pt>
                <c:pt idx="99">
                  <c:v>68</c:v>
                </c:pt>
                <c:pt idx="100">
                  <c:v>68</c:v>
                </c:pt>
                <c:pt idx="101">
                  <c:v>78</c:v>
                </c:pt>
                <c:pt idx="102">
                  <c:v>80</c:v>
                </c:pt>
                <c:pt idx="103">
                  <c:v>81</c:v>
                </c:pt>
                <c:pt idx="104">
                  <c:v>84</c:v>
                </c:pt>
                <c:pt idx="105">
                  <c:v>80</c:v>
                </c:pt>
                <c:pt idx="106">
                  <c:v>84</c:v>
                </c:pt>
                <c:pt idx="107">
                  <c:v>83</c:v>
                </c:pt>
                <c:pt idx="108">
                  <c:v>80</c:v>
                </c:pt>
                <c:pt idx="109">
                  <c:v>79</c:v>
                </c:pt>
                <c:pt idx="110">
                  <c:v>82</c:v>
                </c:pt>
                <c:pt idx="111">
                  <c:v>82</c:v>
                </c:pt>
                <c:pt idx="112">
                  <c:v>86</c:v>
                </c:pt>
                <c:pt idx="113">
                  <c:v>82</c:v>
                </c:pt>
                <c:pt idx="114">
                  <c:v>80</c:v>
                </c:pt>
                <c:pt idx="115">
                  <c:v>80</c:v>
                </c:pt>
                <c:pt idx="116">
                  <c:v>78</c:v>
                </c:pt>
                <c:pt idx="117">
                  <c:v>76</c:v>
                </c:pt>
                <c:pt idx="118">
                  <c:v>75</c:v>
                </c:pt>
                <c:pt idx="119">
                  <c:v>71</c:v>
                </c:pt>
                <c:pt idx="120">
                  <c:v>53</c:v>
                </c:pt>
                <c:pt idx="121">
                  <c:v>56</c:v>
                </c:pt>
                <c:pt idx="122">
                  <c:v>68</c:v>
                </c:pt>
                <c:pt idx="123">
                  <c:v>72</c:v>
                </c:pt>
                <c:pt idx="124">
                  <c:v>74</c:v>
                </c:pt>
                <c:pt idx="125">
                  <c:v>75</c:v>
                </c:pt>
                <c:pt idx="126">
                  <c:v>75</c:v>
                </c:pt>
                <c:pt idx="127">
                  <c:v>73</c:v>
                </c:pt>
                <c:pt idx="128">
                  <c:v>67</c:v>
                </c:pt>
                <c:pt idx="129">
                  <c:v>64</c:v>
                </c:pt>
                <c:pt idx="130">
                  <c:v>68</c:v>
                </c:pt>
                <c:pt idx="131">
                  <c:v>68</c:v>
                </c:pt>
                <c:pt idx="132">
                  <c:v>68</c:v>
                </c:pt>
                <c:pt idx="133">
                  <c:v>72</c:v>
                </c:pt>
                <c:pt idx="134">
                  <c:v>74</c:v>
                </c:pt>
                <c:pt idx="135">
                  <c:v>76</c:v>
                </c:pt>
                <c:pt idx="136">
                  <c:v>75</c:v>
                </c:pt>
                <c:pt idx="137">
                  <c:v>65</c:v>
                </c:pt>
                <c:pt idx="138">
                  <c:v>60</c:v>
                </c:pt>
                <c:pt idx="139">
                  <c:v>58</c:v>
                </c:pt>
                <c:pt idx="140">
                  <c:v>57</c:v>
                </c:pt>
                <c:pt idx="141">
                  <c:v>60</c:v>
                </c:pt>
                <c:pt idx="142">
                  <c:v>54</c:v>
                </c:pt>
                <c:pt idx="143">
                  <c:v>57</c:v>
                </c:pt>
                <c:pt idx="144">
                  <c:v>56</c:v>
                </c:pt>
                <c:pt idx="145">
                  <c:v>57</c:v>
                </c:pt>
                <c:pt idx="146">
                  <c:v>57</c:v>
                </c:pt>
                <c:pt idx="147">
                  <c:v>59</c:v>
                </c:pt>
                <c:pt idx="148">
                  <c:v>61</c:v>
                </c:pt>
                <c:pt idx="149">
                  <c:v>66</c:v>
                </c:pt>
                <c:pt idx="150">
                  <c:v>69</c:v>
                </c:pt>
                <c:pt idx="151">
                  <c:v>71</c:v>
                </c:pt>
                <c:pt idx="152">
                  <c:v>73</c:v>
                </c:pt>
                <c:pt idx="153">
                  <c:v>65</c:v>
                </c:pt>
                <c:pt idx="154">
                  <c:v>66</c:v>
                </c:pt>
                <c:pt idx="155">
                  <c:v>65</c:v>
                </c:pt>
                <c:pt idx="156">
                  <c:v>66</c:v>
                </c:pt>
                <c:pt idx="157">
                  <c:v>64</c:v>
                </c:pt>
                <c:pt idx="158">
                  <c:v>63</c:v>
                </c:pt>
                <c:pt idx="159">
                  <c:v>67</c:v>
                </c:pt>
                <c:pt idx="160">
                  <c:v>66</c:v>
                </c:pt>
                <c:pt idx="161">
                  <c:v>64</c:v>
                </c:pt>
                <c:pt idx="162">
                  <c:v>65</c:v>
                </c:pt>
                <c:pt idx="163">
                  <c:v>67</c:v>
                </c:pt>
                <c:pt idx="164">
                  <c:v>65</c:v>
                </c:pt>
                <c:pt idx="165">
                  <c:v>65</c:v>
                </c:pt>
                <c:pt idx="166">
                  <c:v>64</c:v>
                </c:pt>
                <c:pt idx="167">
                  <c:v>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53-41AB-9C66-0B5EFA745C93}"/>
            </c:ext>
          </c:extLst>
        </c:ser>
        <c:ser>
          <c:idx val="2"/>
          <c:order val="2"/>
          <c:tx>
            <c:strRef>
              <c:f>ModelValues!$AJ$3</c:f>
              <c:strCache>
                <c:ptCount val="1"/>
                <c:pt idx="0">
                  <c:v>Bruce Adjusted Predicted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ModelValues!$A$4:$A$171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ModelValues!$AJ$4:$AJ$171</c:f>
              <c:numCache>
                <c:formatCode>0</c:formatCode>
                <c:ptCount val="168"/>
                <c:pt idx="0">
                  <c:v>75.8</c:v>
                </c:pt>
                <c:pt idx="1">
                  <c:v>74</c:v>
                </c:pt>
                <c:pt idx="2">
                  <c:v>71.5</c:v>
                </c:pt>
                <c:pt idx="3">
                  <c:v>71.75</c:v>
                </c:pt>
                <c:pt idx="4">
                  <c:v>72</c:v>
                </c:pt>
                <c:pt idx="5">
                  <c:v>75.5</c:v>
                </c:pt>
                <c:pt idx="6">
                  <c:v>79.5</c:v>
                </c:pt>
                <c:pt idx="7">
                  <c:v>79.5</c:v>
                </c:pt>
                <c:pt idx="8">
                  <c:v>76.5</c:v>
                </c:pt>
                <c:pt idx="9">
                  <c:v>77</c:v>
                </c:pt>
                <c:pt idx="10">
                  <c:v>75.75</c:v>
                </c:pt>
                <c:pt idx="11">
                  <c:v>75.900000000000006</c:v>
                </c:pt>
                <c:pt idx="12">
                  <c:v>75.900000000000006</c:v>
                </c:pt>
                <c:pt idx="13">
                  <c:v>75.75</c:v>
                </c:pt>
                <c:pt idx="14">
                  <c:v>74</c:v>
                </c:pt>
                <c:pt idx="15">
                  <c:v>74.5</c:v>
                </c:pt>
                <c:pt idx="16">
                  <c:v>80.5</c:v>
                </c:pt>
                <c:pt idx="17">
                  <c:v>79.5</c:v>
                </c:pt>
                <c:pt idx="18">
                  <c:v>75.5</c:v>
                </c:pt>
                <c:pt idx="19">
                  <c:v>75.900000000000006</c:v>
                </c:pt>
                <c:pt idx="20">
                  <c:v>75.900000000000006</c:v>
                </c:pt>
                <c:pt idx="21">
                  <c:v>75.75</c:v>
                </c:pt>
                <c:pt idx="22">
                  <c:v>74</c:v>
                </c:pt>
                <c:pt idx="23">
                  <c:v>64.347201999999996</c:v>
                </c:pt>
                <c:pt idx="24">
                  <c:v>63.386795999999997</c:v>
                </c:pt>
                <c:pt idx="25">
                  <c:v>64.347201999999996</c:v>
                </c:pt>
                <c:pt idx="26">
                  <c:v>71.25</c:v>
                </c:pt>
                <c:pt idx="27">
                  <c:v>71.75</c:v>
                </c:pt>
                <c:pt idx="28">
                  <c:v>75.8</c:v>
                </c:pt>
                <c:pt idx="29">
                  <c:v>77</c:v>
                </c:pt>
                <c:pt idx="30">
                  <c:v>76.5</c:v>
                </c:pt>
                <c:pt idx="31">
                  <c:v>78.5</c:v>
                </c:pt>
                <c:pt idx="32">
                  <c:v>78.5</c:v>
                </c:pt>
                <c:pt idx="33">
                  <c:v>76.5</c:v>
                </c:pt>
                <c:pt idx="34">
                  <c:v>78.5</c:v>
                </c:pt>
                <c:pt idx="35">
                  <c:v>77.5</c:v>
                </c:pt>
                <c:pt idx="36">
                  <c:v>76.5</c:v>
                </c:pt>
                <c:pt idx="37">
                  <c:v>75.5</c:v>
                </c:pt>
                <c:pt idx="38">
                  <c:v>76.5</c:v>
                </c:pt>
                <c:pt idx="39">
                  <c:v>81.5</c:v>
                </c:pt>
                <c:pt idx="40">
                  <c:v>82.5</c:v>
                </c:pt>
                <c:pt idx="41">
                  <c:v>79.5</c:v>
                </c:pt>
                <c:pt idx="42">
                  <c:v>78.5</c:v>
                </c:pt>
                <c:pt idx="43">
                  <c:v>81.5</c:v>
                </c:pt>
                <c:pt idx="44">
                  <c:v>80.5</c:v>
                </c:pt>
                <c:pt idx="45">
                  <c:v>79.5</c:v>
                </c:pt>
                <c:pt idx="46">
                  <c:v>76.5</c:v>
                </c:pt>
                <c:pt idx="47">
                  <c:v>77</c:v>
                </c:pt>
                <c:pt idx="48">
                  <c:v>76</c:v>
                </c:pt>
                <c:pt idx="49">
                  <c:v>75.75</c:v>
                </c:pt>
                <c:pt idx="50">
                  <c:v>75.75</c:v>
                </c:pt>
                <c:pt idx="51">
                  <c:v>74</c:v>
                </c:pt>
                <c:pt idx="52">
                  <c:v>77</c:v>
                </c:pt>
                <c:pt idx="53">
                  <c:v>81.5</c:v>
                </c:pt>
                <c:pt idx="54">
                  <c:v>87.5</c:v>
                </c:pt>
                <c:pt idx="55">
                  <c:v>88.5</c:v>
                </c:pt>
                <c:pt idx="56">
                  <c:v>86.5</c:v>
                </c:pt>
                <c:pt idx="57">
                  <c:v>82.5</c:v>
                </c:pt>
                <c:pt idx="58">
                  <c:v>72</c:v>
                </c:pt>
                <c:pt idx="59">
                  <c:v>71.25</c:v>
                </c:pt>
                <c:pt idx="60">
                  <c:v>74</c:v>
                </c:pt>
                <c:pt idx="61">
                  <c:v>77</c:v>
                </c:pt>
                <c:pt idx="62">
                  <c:v>76.5</c:v>
                </c:pt>
                <c:pt idx="63">
                  <c:v>81.5</c:v>
                </c:pt>
                <c:pt idx="64">
                  <c:v>81.5</c:v>
                </c:pt>
                <c:pt idx="65">
                  <c:v>80.5</c:v>
                </c:pt>
                <c:pt idx="66">
                  <c:v>78.5</c:v>
                </c:pt>
                <c:pt idx="67">
                  <c:v>78.5</c:v>
                </c:pt>
                <c:pt idx="68">
                  <c:v>76.5</c:v>
                </c:pt>
                <c:pt idx="69">
                  <c:v>77</c:v>
                </c:pt>
                <c:pt idx="70">
                  <c:v>74</c:v>
                </c:pt>
                <c:pt idx="71">
                  <c:v>76</c:v>
                </c:pt>
                <c:pt idx="72">
                  <c:v>75.8</c:v>
                </c:pt>
                <c:pt idx="73">
                  <c:v>75.8</c:v>
                </c:pt>
                <c:pt idx="74">
                  <c:v>75.75</c:v>
                </c:pt>
                <c:pt idx="75">
                  <c:v>75.75</c:v>
                </c:pt>
                <c:pt idx="76">
                  <c:v>75.75</c:v>
                </c:pt>
                <c:pt idx="77">
                  <c:v>76.5</c:v>
                </c:pt>
                <c:pt idx="78">
                  <c:v>78.5</c:v>
                </c:pt>
                <c:pt idx="79">
                  <c:v>77.5</c:v>
                </c:pt>
                <c:pt idx="80">
                  <c:v>79.5</c:v>
                </c:pt>
                <c:pt idx="81">
                  <c:v>78.5</c:v>
                </c:pt>
                <c:pt idx="82">
                  <c:v>75.5</c:v>
                </c:pt>
                <c:pt idx="83">
                  <c:v>74.5</c:v>
                </c:pt>
                <c:pt idx="84">
                  <c:v>85.5</c:v>
                </c:pt>
                <c:pt idx="85">
                  <c:v>74.5</c:v>
                </c:pt>
                <c:pt idx="86">
                  <c:v>81.5</c:v>
                </c:pt>
                <c:pt idx="87">
                  <c:v>82.5</c:v>
                </c:pt>
                <c:pt idx="88">
                  <c:v>84.5</c:v>
                </c:pt>
                <c:pt idx="89">
                  <c:v>77.5</c:v>
                </c:pt>
                <c:pt idx="90">
                  <c:v>75.5</c:v>
                </c:pt>
                <c:pt idx="91">
                  <c:v>74.5</c:v>
                </c:pt>
                <c:pt idx="92">
                  <c:v>75.900000000000006</c:v>
                </c:pt>
                <c:pt idx="93">
                  <c:v>71.5</c:v>
                </c:pt>
                <c:pt idx="94">
                  <c:v>71</c:v>
                </c:pt>
                <c:pt idx="95">
                  <c:v>71.5</c:v>
                </c:pt>
                <c:pt idx="96">
                  <c:v>71.75</c:v>
                </c:pt>
                <c:pt idx="97">
                  <c:v>71.5</c:v>
                </c:pt>
                <c:pt idx="98">
                  <c:v>71</c:v>
                </c:pt>
                <c:pt idx="99">
                  <c:v>71</c:v>
                </c:pt>
                <c:pt idx="100">
                  <c:v>71</c:v>
                </c:pt>
                <c:pt idx="101">
                  <c:v>74</c:v>
                </c:pt>
                <c:pt idx="102">
                  <c:v>74.5</c:v>
                </c:pt>
                <c:pt idx="103">
                  <c:v>75.5</c:v>
                </c:pt>
                <c:pt idx="104">
                  <c:v>78.5</c:v>
                </c:pt>
                <c:pt idx="105">
                  <c:v>74.5</c:v>
                </c:pt>
                <c:pt idx="106">
                  <c:v>78.5</c:v>
                </c:pt>
                <c:pt idx="107">
                  <c:v>77.5</c:v>
                </c:pt>
                <c:pt idx="108">
                  <c:v>74.5</c:v>
                </c:pt>
                <c:pt idx="109">
                  <c:v>77</c:v>
                </c:pt>
                <c:pt idx="110">
                  <c:v>76.5</c:v>
                </c:pt>
                <c:pt idx="111">
                  <c:v>76.5</c:v>
                </c:pt>
                <c:pt idx="112">
                  <c:v>80.5</c:v>
                </c:pt>
                <c:pt idx="113">
                  <c:v>76.5</c:v>
                </c:pt>
                <c:pt idx="114">
                  <c:v>74.5</c:v>
                </c:pt>
                <c:pt idx="115">
                  <c:v>74.5</c:v>
                </c:pt>
                <c:pt idx="116">
                  <c:v>74</c:v>
                </c:pt>
                <c:pt idx="117">
                  <c:v>76</c:v>
                </c:pt>
                <c:pt idx="118">
                  <c:v>75.900000000000006</c:v>
                </c:pt>
                <c:pt idx="119">
                  <c:v>71.75</c:v>
                </c:pt>
                <c:pt idx="120">
                  <c:v>50.901518000000003</c:v>
                </c:pt>
                <c:pt idx="121">
                  <c:v>53.782736</c:v>
                </c:pt>
                <c:pt idx="122">
                  <c:v>71</c:v>
                </c:pt>
                <c:pt idx="123">
                  <c:v>72</c:v>
                </c:pt>
                <c:pt idx="124">
                  <c:v>75.8</c:v>
                </c:pt>
                <c:pt idx="125">
                  <c:v>75.900000000000006</c:v>
                </c:pt>
                <c:pt idx="126">
                  <c:v>75.900000000000006</c:v>
                </c:pt>
                <c:pt idx="127">
                  <c:v>74</c:v>
                </c:pt>
                <c:pt idx="128">
                  <c:v>64.347201999999996</c:v>
                </c:pt>
                <c:pt idx="129">
                  <c:v>61.465983999999999</c:v>
                </c:pt>
                <c:pt idx="130">
                  <c:v>71</c:v>
                </c:pt>
                <c:pt idx="131">
                  <c:v>71</c:v>
                </c:pt>
                <c:pt idx="132">
                  <c:v>71</c:v>
                </c:pt>
                <c:pt idx="133">
                  <c:v>72</c:v>
                </c:pt>
                <c:pt idx="134">
                  <c:v>75.8</c:v>
                </c:pt>
                <c:pt idx="135">
                  <c:v>76</c:v>
                </c:pt>
                <c:pt idx="136">
                  <c:v>75.900000000000006</c:v>
                </c:pt>
                <c:pt idx="137">
                  <c:v>62.426389999999998</c:v>
                </c:pt>
                <c:pt idx="138">
                  <c:v>57.624360000000003</c:v>
                </c:pt>
                <c:pt idx="139">
                  <c:v>55.703547999999998</c:v>
                </c:pt>
                <c:pt idx="140">
                  <c:v>54.743141999999999</c:v>
                </c:pt>
                <c:pt idx="141">
                  <c:v>57.624360000000003</c:v>
                </c:pt>
                <c:pt idx="142">
                  <c:v>51.861924000000002</c:v>
                </c:pt>
                <c:pt idx="143">
                  <c:v>54.743141999999999</c:v>
                </c:pt>
                <c:pt idx="144">
                  <c:v>53.782736</c:v>
                </c:pt>
                <c:pt idx="145">
                  <c:v>54.743141999999999</c:v>
                </c:pt>
                <c:pt idx="146">
                  <c:v>54.743141999999999</c:v>
                </c:pt>
                <c:pt idx="147">
                  <c:v>56.663953999999997</c:v>
                </c:pt>
                <c:pt idx="148">
                  <c:v>58.584766000000002</c:v>
                </c:pt>
                <c:pt idx="149">
                  <c:v>63.386795999999997</c:v>
                </c:pt>
                <c:pt idx="150">
                  <c:v>71.25</c:v>
                </c:pt>
                <c:pt idx="151">
                  <c:v>71.75</c:v>
                </c:pt>
                <c:pt idx="152">
                  <c:v>74</c:v>
                </c:pt>
                <c:pt idx="153">
                  <c:v>62.426389999999998</c:v>
                </c:pt>
                <c:pt idx="154">
                  <c:v>63.386795999999997</c:v>
                </c:pt>
                <c:pt idx="155">
                  <c:v>62.426389999999998</c:v>
                </c:pt>
                <c:pt idx="156">
                  <c:v>63.386795999999997</c:v>
                </c:pt>
                <c:pt idx="157">
                  <c:v>61.465983999999999</c:v>
                </c:pt>
                <c:pt idx="158">
                  <c:v>60.505578</c:v>
                </c:pt>
                <c:pt idx="159">
                  <c:v>64.347201999999996</c:v>
                </c:pt>
                <c:pt idx="160">
                  <c:v>63.386795999999997</c:v>
                </c:pt>
                <c:pt idx="161">
                  <c:v>61.465983999999999</c:v>
                </c:pt>
                <c:pt idx="162">
                  <c:v>62.426389999999998</c:v>
                </c:pt>
                <c:pt idx="163">
                  <c:v>64.347201999999996</c:v>
                </c:pt>
                <c:pt idx="164">
                  <c:v>62.426389999999998</c:v>
                </c:pt>
                <c:pt idx="165">
                  <c:v>62.426389999999998</c:v>
                </c:pt>
                <c:pt idx="166">
                  <c:v>61.465983999999999</c:v>
                </c:pt>
                <c:pt idx="167">
                  <c:v>62.426389999999998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53-41AB-9C66-0B5EFA745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502272"/>
        <c:axId val="151373939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ModelValues!$AI$3</c15:sqref>
                        </c15:formulaRef>
                      </c:ext>
                    </c:extLst>
                    <c:strCache>
                      <c:ptCount val="1"/>
                      <c:pt idx="0">
                        <c:v>Bruce Predicted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ModelValues!$A$4:$A$171</c15:sqref>
                        </c15:formulaRef>
                      </c:ext>
                    </c:extLst>
                    <c:numCache>
                      <c:formatCode>m/d/yyyy\ h:mm</c:formatCode>
                      <c:ptCount val="168"/>
                      <c:pt idx="0">
                        <c:v>43925</c:v>
                      </c:pt>
                      <c:pt idx="1">
                        <c:v>43925.041666666664</c:v>
                      </c:pt>
                      <c:pt idx="2">
                        <c:v>43925.083333333328</c:v>
                      </c:pt>
                      <c:pt idx="3">
                        <c:v>43925.124999999993</c:v>
                      </c:pt>
                      <c:pt idx="4">
                        <c:v>43925.166666666657</c:v>
                      </c:pt>
                      <c:pt idx="5">
                        <c:v>43925.208333333321</c:v>
                      </c:pt>
                      <c:pt idx="6">
                        <c:v>43925.249999999985</c:v>
                      </c:pt>
                      <c:pt idx="7">
                        <c:v>43925.29166666665</c:v>
                      </c:pt>
                      <c:pt idx="8">
                        <c:v>43925.333333333314</c:v>
                      </c:pt>
                      <c:pt idx="9">
                        <c:v>43925.374999999978</c:v>
                      </c:pt>
                      <c:pt idx="10">
                        <c:v>43925.416666666642</c:v>
                      </c:pt>
                      <c:pt idx="11">
                        <c:v>43925.458333333307</c:v>
                      </c:pt>
                      <c:pt idx="12">
                        <c:v>43925.499999999971</c:v>
                      </c:pt>
                      <c:pt idx="13">
                        <c:v>43925.541666666635</c:v>
                      </c:pt>
                      <c:pt idx="14">
                        <c:v>43925.583333333299</c:v>
                      </c:pt>
                      <c:pt idx="15">
                        <c:v>43925.624999999964</c:v>
                      </c:pt>
                      <c:pt idx="16">
                        <c:v>43925.666666666628</c:v>
                      </c:pt>
                      <c:pt idx="17">
                        <c:v>43925.708333333292</c:v>
                      </c:pt>
                      <c:pt idx="18">
                        <c:v>43925.749999999956</c:v>
                      </c:pt>
                      <c:pt idx="19">
                        <c:v>43925.791666666621</c:v>
                      </c:pt>
                      <c:pt idx="20">
                        <c:v>43925.833333333285</c:v>
                      </c:pt>
                      <c:pt idx="21">
                        <c:v>43925.874999999949</c:v>
                      </c:pt>
                      <c:pt idx="22">
                        <c:v>43925.916666666613</c:v>
                      </c:pt>
                      <c:pt idx="23">
                        <c:v>43925.958333333278</c:v>
                      </c:pt>
                      <c:pt idx="24">
                        <c:v>43925.999999999942</c:v>
                      </c:pt>
                      <c:pt idx="25">
                        <c:v>43926.041666666606</c:v>
                      </c:pt>
                      <c:pt idx="26">
                        <c:v>43926.08333333327</c:v>
                      </c:pt>
                      <c:pt idx="27">
                        <c:v>43926.124999999935</c:v>
                      </c:pt>
                      <c:pt idx="28">
                        <c:v>43926.166666666599</c:v>
                      </c:pt>
                      <c:pt idx="29">
                        <c:v>43926.208333333263</c:v>
                      </c:pt>
                      <c:pt idx="30">
                        <c:v>43926.249999999927</c:v>
                      </c:pt>
                      <c:pt idx="31">
                        <c:v>43926.291666666591</c:v>
                      </c:pt>
                      <c:pt idx="32">
                        <c:v>43926.333333333256</c:v>
                      </c:pt>
                      <c:pt idx="33">
                        <c:v>43926.37499999992</c:v>
                      </c:pt>
                      <c:pt idx="34">
                        <c:v>43926.416666666584</c:v>
                      </c:pt>
                      <c:pt idx="35">
                        <c:v>43926.458333333248</c:v>
                      </c:pt>
                      <c:pt idx="36">
                        <c:v>43926.499999999913</c:v>
                      </c:pt>
                      <c:pt idx="37">
                        <c:v>43926.541666666577</c:v>
                      </c:pt>
                      <c:pt idx="38">
                        <c:v>43926.583333333241</c:v>
                      </c:pt>
                      <c:pt idx="39">
                        <c:v>43926.624999999905</c:v>
                      </c:pt>
                      <c:pt idx="40">
                        <c:v>43926.66666666657</c:v>
                      </c:pt>
                      <c:pt idx="41">
                        <c:v>43926.708333333234</c:v>
                      </c:pt>
                      <c:pt idx="42">
                        <c:v>43926.749999999898</c:v>
                      </c:pt>
                      <c:pt idx="43">
                        <c:v>43926.791666666562</c:v>
                      </c:pt>
                      <c:pt idx="44">
                        <c:v>43926.833333333227</c:v>
                      </c:pt>
                      <c:pt idx="45">
                        <c:v>43926.874999999891</c:v>
                      </c:pt>
                      <c:pt idx="46">
                        <c:v>43926.916666666555</c:v>
                      </c:pt>
                      <c:pt idx="47">
                        <c:v>43926.958333333219</c:v>
                      </c:pt>
                      <c:pt idx="48">
                        <c:v>43926.999999999884</c:v>
                      </c:pt>
                      <c:pt idx="49">
                        <c:v>43927.041666666548</c:v>
                      </c:pt>
                      <c:pt idx="50">
                        <c:v>43927.083333333212</c:v>
                      </c:pt>
                      <c:pt idx="51">
                        <c:v>43927.124999999876</c:v>
                      </c:pt>
                      <c:pt idx="52">
                        <c:v>43927.166666666541</c:v>
                      </c:pt>
                      <c:pt idx="53">
                        <c:v>43927.208333333205</c:v>
                      </c:pt>
                      <c:pt idx="54">
                        <c:v>43927.249999999869</c:v>
                      </c:pt>
                      <c:pt idx="55">
                        <c:v>43927.291666666533</c:v>
                      </c:pt>
                      <c:pt idx="56">
                        <c:v>43927.333333333198</c:v>
                      </c:pt>
                      <c:pt idx="57">
                        <c:v>43927.374999999862</c:v>
                      </c:pt>
                      <c:pt idx="58">
                        <c:v>43927.416666666526</c:v>
                      </c:pt>
                      <c:pt idx="59">
                        <c:v>43927.45833333319</c:v>
                      </c:pt>
                      <c:pt idx="60">
                        <c:v>43927.499999999854</c:v>
                      </c:pt>
                      <c:pt idx="61">
                        <c:v>43927.541666666519</c:v>
                      </c:pt>
                      <c:pt idx="62">
                        <c:v>43927.583333333183</c:v>
                      </c:pt>
                      <c:pt idx="63">
                        <c:v>43927.624999999847</c:v>
                      </c:pt>
                      <c:pt idx="64">
                        <c:v>43927.666666666511</c:v>
                      </c:pt>
                      <c:pt idx="65">
                        <c:v>43927.708333333176</c:v>
                      </c:pt>
                      <c:pt idx="66">
                        <c:v>43927.74999999984</c:v>
                      </c:pt>
                      <c:pt idx="67">
                        <c:v>43927.791666666504</c:v>
                      </c:pt>
                      <c:pt idx="68">
                        <c:v>43927.833333333168</c:v>
                      </c:pt>
                      <c:pt idx="69">
                        <c:v>43927.874999999833</c:v>
                      </c:pt>
                      <c:pt idx="70">
                        <c:v>43927.916666666497</c:v>
                      </c:pt>
                      <c:pt idx="71">
                        <c:v>43927.958333333161</c:v>
                      </c:pt>
                      <c:pt idx="72">
                        <c:v>43927.999999999825</c:v>
                      </c:pt>
                      <c:pt idx="73">
                        <c:v>43928.04166666649</c:v>
                      </c:pt>
                      <c:pt idx="74">
                        <c:v>43928.083333333154</c:v>
                      </c:pt>
                      <c:pt idx="75">
                        <c:v>43928.124999999818</c:v>
                      </c:pt>
                      <c:pt idx="76">
                        <c:v>43928.166666666482</c:v>
                      </c:pt>
                      <c:pt idx="77">
                        <c:v>43928.208333333147</c:v>
                      </c:pt>
                      <c:pt idx="78">
                        <c:v>43928.249999999811</c:v>
                      </c:pt>
                      <c:pt idx="79">
                        <c:v>43928.291666666475</c:v>
                      </c:pt>
                      <c:pt idx="80">
                        <c:v>43928.333333333139</c:v>
                      </c:pt>
                      <c:pt idx="81">
                        <c:v>43928.374999999804</c:v>
                      </c:pt>
                      <c:pt idx="82">
                        <c:v>43928.416666666468</c:v>
                      </c:pt>
                      <c:pt idx="83">
                        <c:v>43928.458333333132</c:v>
                      </c:pt>
                      <c:pt idx="84">
                        <c:v>43928.499999999796</c:v>
                      </c:pt>
                      <c:pt idx="85">
                        <c:v>43928.541666666461</c:v>
                      </c:pt>
                      <c:pt idx="86">
                        <c:v>43928.583333333125</c:v>
                      </c:pt>
                      <c:pt idx="87">
                        <c:v>43928.624999999789</c:v>
                      </c:pt>
                      <c:pt idx="88">
                        <c:v>43928.666666666453</c:v>
                      </c:pt>
                      <c:pt idx="89">
                        <c:v>43928.708333333117</c:v>
                      </c:pt>
                      <c:pt idx="90">
                        <c:v>43928.749999999782</c:v>
                      </c:pt>
                      <c:pt idx="91">
                        <c:v>43928.791666666446</c:v>
                      </c:pt>
                      <c:pt idx="92">
                        <c:v>43928.83333333311</c:v>
                      </c:pt>
                      <c:pt idx="93">
                        <c:v>43928.874999999774</c:v>
                      </c:pt>
                      <c:pt idx="94">
                        <c:v>43928.916666666439</c:v>
                      </c:pt>
                      <c:pt idx="95">
                        <c:v>43928.958333333103</c:v>
                      </c:pt>
                      <c:pt idx="96">
                        <c:v>43928.999999999767</c:v>
                      </c:pt>
                      <c:pt idx="97">
                        <c:v>43929.041666666431</c:v>
                      </c:pt>
                      <c:pt idx="98">
                        <c:v>43929.083333333096</c:v>
                      </c:pt>
                      <c:pt idx="99">
                        <c:v>43929.12499999976</c:v>
                      </c:pt>
                      <c:pt idx="100">
                        <c:v>43929.166666666424</c:v>
                      </c:pt>
                      <c:pt idx="101">
                        <c:v>43929.208333333088</c:v>
                      </c:pt>
                      <c:pt idx="102">
                        <c:v>43929.249999999753</c:v>
                      </c:pt>
                      <c:pt idx="103">
                        <c:v>43929.291666666417</c:v>
                      </c:pt>
                      <c:pt idx="104">
                        <c:v>43929.333333333081</c:v>
                      </c:pt>
                      <c:pt idx="105">
                        <c:v>43929.374999999745</c:v>
                      </c:pt>
                      <c:pt idx="106">
                        <c:v>43929.41666666641</c:v>
                      </c:pt>
                      <c:pt idx="107">
                        <c:v>43929.458333333074</c:v>
                      </c:pt>
                      <c:pt idx="108">
                        <c:v>43929.499999999738</c:v>
                      </c:pt>
                      <c:pt idx="109">
                        <c:v>43929.541666666402</c:v>
                      </c:pt>
                      <c:pt idx="110">
                        <c:v>43929.583333333067</c:v>
                      </c:pt>
                      <c:pt idx="111">
                        <c:v>43929.624999999731</c:v>
                      </c:pt>
                      <c:pt idx="112">
                        <c:v>43929.666666666395</c:v>
                      </c:pt>
                      <c:pt idx="113">
                        <c:v>43929.708333333059</c:v>
                      </c:pt>
                      <c:pt idx="114">
                        <c:v>43929.749999999724</c:v>
                      </c:pt>
                      <c:pt idx="115">
                        <c:v>43929.791666666388</c:v>
                      </c:pt>
                      <c:pt idx="116">
                        <c:v>43929.833333333052</c:v>
                      </c:pt>
                      <c:pt idx="117">
                        <c:v>43929.874999999716</c:v>
                      </c:pt>
                      <c:pt idx="118">
                        <c:v>43929.91666666638</c:v>
                      </c:pt>
                      <c:pt idx="119">
                        <c:v>43929.958333333045</c:v>
                      </c:pt>
                      <c:pt idx="120">
                        <c:v>43929.999999999709</c:v>
                      </c:pt>
                      <c:pt idx="121">
                        <c:v>43930.041666666373</c:v>
                      </c:pt>
                      <c:pt idx="122">
                        <c:v>43930.083333333037</c:v>
                      </c:pt>
                      <c:pt idx="123">
                        <c:v>43930.124999999702</c:v>
                      </c:pt>
                      <c:pt idx="124">
                        <c:v>43930.166666666366</c:v>
                      </c:pt>
                      <c:pt idx="125">
                        <c:v>43930.20833333303</c:v>
                      </c:pt>
                      <c:pt idx="126">
                        <c:v>43930.249999999694</c:v>
                      </c:pt>
                      <c:pt idx="127">
                        <c:v>43930.291666666359</c:v>
                      </c:pt>
                      <c:pt idx="128">
                        <c:v>43930.333333333023</c:v>
                      </c:pt>
                      <c:pt idx="129">
                        <c:v>43930.374999999687</c:v>
                      </c:pt>
                      <c:pt idx="130">
                        <c:v>43930.416666666351</c:v>
                      </c:pt>
                      <c:pt idx="131">
                        <c:v>43930.458333333016</c:v>
                      </c:pt>
                      <c:pt idx="132">
                        <c:v>43930.49999999968</c:v>
                      </c:pt>
                      <c:pt idx="133">
                        <c:v>43930.541666666344</c:v>
                      </c:pt>
                      <c:pt idx="134">
                        <c:v>43930.583333333008</c:v>
                      </c:pt>
                      <c:pt idx="135">
                        <c:v>43930.624999999673</c:v>
                      </c:pt>
                      <c:pt idx="136">
                        <c:v>43930.666666666337</c:v>
                      </c:pt>
                      <c:pt idx="137">
                        <c:v>43930.708333333001</c:v>
                      </c:pt>
                      <c:pt idx="138">
                        <c:v>43930.749999999665</c:v>
                      </c:pt>
                      <c:pt idx="139">
                        <c:v>43930.79166666633</c:v>
                      </c:pt>
                      <c:pt idx="140">
                        <c:v>43930.833333332994</c:v>
                      </c:pt>
                      <c:pt idx="141">
                        <c:v>43930.874999999658</c:v>
                      </c:pt>
                      <c:pt idx="142">
                        <c:v>43930.916666666322</c:v>
                      </c:pt>
                      <c:pt idx="143">
                        <c:v>43930.958333332987</c:v>
                      </c:pt>
                      <c:pt idx="144">
                        <c:v>43930.999999999651</c:v>
                      </c:pt>
                      <c:pt idx="145">
                        <c:v>43931.041666666315</c:v>
                      </c:pt>
                      <c:pt idx="146">
                        <c:v>43931.083333332979</c:v>
                      </c:pt>
                      <c:pt idx="147">
                        <c:v>43931.124999999643</c:v>
                      </c:pt>
                      <c:pt idx="148">
                        <c:v>43931.166666666308</c:v>
                      </c:pt>
                      <c:pt idx="149">
                        <c:v>43931.208333332972</c:v>
                      </c:pt>
                      <c:pt idx="150">
                        <c:v>43931.249999999636</c:v>
                      </c:pt>
                      <c:pt idx="151">
                        <c:v>43931.2916666663</c:v>
                      </c:pt>
                      <c:pt idx="152">
                        <c:v>43931.333333332965</c:v>
                      </c:pt>
                      <c:pt idx="153">
                        <c:v>43931.374999999629</c:v>
                      </c:pt>
                      <c:pt idx="154">
                        <c:v>43931.416666666293</c:v>
                      </c:pt>
                      <c:pt idx="155">
                        <c:v>43931.458333332957</c:v>
                      </c:pt>
                      <c:pt idx="156">
                        <c:v>43931.499999999622</c:v>
                      </c:pt>
                      <c:pt idx="157">
                        <c:v>43931.541666666286</c:v>
                      </c:pt>
                      <c:pt idx="158">
                        <c:v>43931.58333333295</c:v>
                      </c:pt>
                      <c:pt idx="159">
                        <c:v>43931.624999999614</c:v>
                      </c:pt>
                      <c:pt idx="160">
                        <c:v>43931.666666666279</c:v>
                      </c:pt>
                      <c:pt idx="161">
                        <c:v>43931.708333332943</c:v>
                      </c:pt>
                      <c:pt idx="162">
                        <c:v>43931.749999999607</c:v>
                      </c:pt>
                      <c:pt idx="163">
                        <c:v>43931.791666666271</c:v>
                      </c:pt>
                      <c:pt idx="164">
                        <c:v>43931.833333332936</c:v>
                      </c:pt>
                      <c:pt idx="165">
                        <c:v>43931.8749999996</c:v>
                      </c:pt>
                      <c:pt idx="166">
                        <c:v>43931.916666666264</c:v>
                      </c:pt>
                      <c:pt idx="167">
                        <c:v>43931.958333332928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ModelValues!$AI$4:$AI$171</c15:sqref>
                        </c15:formulaRef>
                      </c:ext>
                    </c:extLst>
                    <c:numCache>
                      <c:formatCode>0</c:formatCode>
                      <c:ptCount val="168"/>
                      <c:pt idx="0">
                        <c:v>71.070043999999996</c:v>
                      </c:pt>
                      <c:pt idx="1">
                        <c:v>70.109638000000004</c:v>
                      </c:pt>
                      <c:pt idx="2">
                        <c:v>67.22842</c:v>
                      </c:pt>
                      <c:pt idx="3">
                        <c:v>68.188826000000006</c:v>
                      </c:pt>
                      <c:pt idx="4">
                        <c:v>69.149231999999998</c:v>
                      </c:pt>
                      <c:pt idx="5">
                        <c:v>77.792885999999996</c:v>
                      </c:pt>
                      <c:pt idx="6">
                        <c:v>81.634510000000006</c:v>
                      </c:pt>
                      <c:pt idx="7">
                        <c:v>81.634510000000006</c:v>
                      </c:pt>
                      <c:pt idx="8">
                        <c:v>78.753292000000002</c:v>
                      </c:pt>
                      <c:pt idx="9">
                        <c:v>75.872073999999998</c:v>
                      </c:pt>
                      <c:pt idx="10">
                        <c:v>73.951262</c:v>
                      </c:pt>
                      <c:pt idx="11">
                        <c:v>72.030450000000002</c:v>
                      </c:pt>
                      <c:pt idx="12">
                        <c:v>72.030450000000002</c:v>
                      </c:pt>
                      <c:pt idx="13">
                        <c:v>73.951262</c:v>
                      </c:pt>
                      <c:pt idx="14">
                        <c:v>74.911668000000006</c:v>
                      </c:pt>
                      <c:pt idx="15">
                        <c:v>76.832480000000004</c:v>
                      </c:pt>
                      <c:pt idx="16">
                        <c:v>82.594915999999998</c:v>
                      </c:pt>
                      <c:pt idx="17">
                        <c:v>81.634510000000006</c:v>
                      </c:pt>
                      <c:pt idx="18">
                        <c:v>77.792885999999996</c:v>
                      </c:pt>
                      <c:pt idx="19">
                        <c:v>72.030450000000002</c:v>
                      </c:pt>
                      <c:pt idx="20">
                        <c:v>72.030450000000002</c:v>
                      </c:pt>
                      <c:pt idx="21">
                        <c:v>73.951262</c:v>
                      </c:pt>
                      <c:pt idx="22">
                        <c:v>70.109638000000004</c:v>
                      </c:pt>
                      <c:pt idx="23">
                        <c:v>64.347201999999996</c:v>
                      </c:pt>
                      <c:pt idx="24">
                        <c:v>63.386795999999997</c:v>
                      </c:pt>
                      <c:pt idx="25">
                        <c:v>64.347201999999996</c:v>
                      </c:pt>
                      <c:pt idx="26">
                        <c:v>66.268013999999994</c:v>
                      </c:pt>
                      <c:pt idx="27">
                        <c:v>68.188826000000006</c:v>
                      </c:pt>
                      <c:pt idx="28">
                        <c:v>71.070043999999996</c:v>
                      </c:pt>
                      <c:pt idx="29">
                        <c:v>75.872073999999998</c:v>
                      </c:pt>
                      <c:pt idx="30">
                        <c:v>78.753292000000002</c:v>
                      </c:pt>
                      <c:pt idx="31">
                        <c:v>80.674104</c:v>
                      </c:pt>
                      <c:pt idx="32">
                        <c:v>80.674104</c:v>
                      </c:pt>
                      <c:pt idx="33">
                        <c:v>78.753292000000002</c:v>
                      </c:pt>
                      <c:pt idx="34">
                        <c:v>80.674104</c:v>
                      </c:pt>
                      <c:pt idx="35">
                        <c:v>79.713697999999994</c:v>
                      </c:pt>
                      <c:pt idx="36">
                        <c:v>78.753292000000002</c:v>
                      </c:pt>
                      <c:pt idx="37">
                        <c:v>77.792885999999996</c:v>
                      </c:pt>
                      <c:pt idx="38">
                        <c:v>78.753292000000002</c:v>
                      </c:pt>
                      <c:pt idx="39">
                        <c:v>83.555322000000004</c:v>
                      </c:pt>
                      <c:pt idx="40">
                        <c:v>84.515727999999996</c:v>
                      </c:pt>
                      <c:pt idx="41">
                        <c:v>81.634510000000006</c:v>
                      </c:pt>
                      <c:pt idx="42">
                        <c:v>80.674104</c:v>
                      </c:pt>
                      <c:pt idx="43">
                        <c:v>83.555322000000004</c:v>
                      </c:pt>
                      <c:pt idx="44">
                        <c:v>82.594915999999998</c:v>
                      </c:pt>
                      <c:pt idx="45">
                        <c:v>81.634510000000006</c:v>
                      </c:pt>
                      <c:pt idx="46">
                        <c:v>78.753292000000002</c:v>
                      </c:pt>
                      <c:pt idx="47">
                        <c:v>75.872073999999998</c:v>
                      </c:pt>
                      <c:pt idx="48">
                        <c:v>72.990855999999994</c:v>
                      </c:pt>
                      <c:pt idx="49">
                        <c:v>73.951262</c:v>
                      </c:pt>
                      <c:pt idx="50">
                        <c:v>73.951262</c:v>
                      </c:pt>
                      <c:pt idx="51">
                        <c:v>74.911668000000006</c:v>
                      </c:pt>
                      <c:pt idx="52">
                        <c:v>75.872073999999998</c:v>
                      </c:pt>
                      <c:pt idx="53">
                        <c:v>83.555322000000004</c:v>
                      </c:pt>
                      <c:pt idx="54">
                        <c:v>89.317757999999998</c:v>
                      </c:pt>
                      <c:pt idx="55">
                        <c:v>90.278164000000004</c:v>
                      </c:pt>
                      <c:pt idx="56">
                        <c:v>88.357352000000006</c:v>
                      </c:pt>
                      <c:pt idx="57">
                        <c:v>84.515727999999996</c:v>
                      </c:pt>
                      <c:pt idx="58">
                        <c:v>69.149231999999998</c:v>
                      </c:pt>
                      <c:pt idx="59">
                        <c:v>66.268013999999994</c:v>
                      </c:pt>
                      <c:pt idx="60">
                        <c:v>74.911668000000006</c:v>
                      </c:pt>
                      <c:pt idx="61">
                        <c:v>75.872073999999998</c:v>
                      </c:pt>
                      <c:pt idx="62">
                        <c:v>78.753292000000002</c:v>
                      </c:pt>
                      <c:pt idx="63">
                        <c:v>83.555322000000004</c:v>
                      </c:pt>
                      <c:pt idx="64">
                        <c:v>83.555322000000004</c:v>
                      </c:pt>
                      <c:pt idx="65">
                        <c:v>82.594915999999998</c:v>
                      </c:pt>
                      <c:pt idx="66">
                        <c:v>80.674104</c:v>
                      </c:pt>
                      <c:pt idx="67">
                        <c:v>80.674104</c:v>
                      </c:pt>
                      <c:pt idx="68">
                        <c:v>78.753292000000002</c:v>
                      </c:pt>
                      <c:pt idx="69">
                        <c:v>75.872073999999998</c:v>
                      </c:pt>
                      <c:pt idx="70">
                        <c:v>74.911668000000006</c:v>
                      </c:pt>
                      <c:pt idx="71">
                        <c:v>72.990855999999994</c:v>
                      </c:pt>
                      <c:pt idx="72">
                        <c:v>71.070043999999996</c:v>
                      </c:pt>
                      <c:pt idx="73">
                        <c:v>71.070043999999996</c:v>
                      </c:pt>
                      <c:pt idx="74">
                        <c:v>73.951262</c:v>
                      </c:pt>
                      <c:pt idx="75">
                        <c:v>73.951262</c:v>
                      </c:pt>
                      <c:pt idx="76">
                        <c:v>73.951262</c:v>
                      </c:pt>
                      <c:pt idx="77">
                        <c:v>78.753292000000002</c:v>
                      </c:pt>
                      <c:pt idx="78">
                        <c:v>80.674104</c:v>
                      </c:pt>
                      <c:pt idx="79">
                        <c:v>79.713697999999994</c:v>
                      </c:pt>
                      <c:pt idx="80">
                        <c:v>81.634510000000006</c:v>
                      </c:pt>
                      <c:pt idx="81">
                        <c:v>80.674104</c:v>
                      </c:pt>
                      <c:pt idx="82">
                        <c:v>77.792885999999996</c:v>
                      </c:pt>
                      <c:pt idx="83">
                        <c:v>76.832480000000004</c:v>
                      </c:pt>
                      <c:pt idx="84">
                        <c:v>87.396946</c:v>
                      </c:pt>
                      <c:pt idx="85">
                        <c:v>76.832480000000004</c:v>
                      </c:pt>
                      <c:pt idx="86">
                        <c:v>83.555322000000004</c:v>
                      </c:pt>
                      <c:pt idx="87">
                        <c:v>84.515727999999996</c:v>
                      </c:pt>
                      <c:pt idx="88">
                        <c:v>86.436539999999994</c:v>
                      </c:pt>
                      <c:pt idx="89">
                        <c:v>79.713697999999994</c:v>
                      </c:pt>
                      <c:pt idx="90">
                        <c:v>77.792885999999996</c:v>
                      </c:pt>
                      <c:pt idx="91">
                        <c:v>76.832480000000004</c:v>
                      </c:pt>
                      <c:pt idx="92">
                        <c:v>72.030450000000002</c:v>
                      </c:pt>
                      <c:pt idx="93">
                        <c:v>67.22842</c:v>
                      </c:pt>
                      <c:pt idx="94">
                        <c:v>65.307608000000002</c:v>
                      </c:pt>
                      <c:pt idx="95">
                        <c:v>67.22842</c:v>
                      </c:pt>
                      <c:pt idx="96">
                        <c:v>68.188826000000006</c:v>
                      </c:pt>
                      <c:pt idx="97">
                        <c:v>67.22842</c:v>
                      </c:pt>
                      <c:pt idx="98">
                        <c:v>65.307608000000002</c:v>
                      </c:pt>
                      <c:pt idx="99">
                        <c:v>65.307608000000002</c:v>
                      </c:pt>
                      <c:pt idx="100">
                        <c:v>65.307608000000002</c:v>
                      </c:pt>
                      <c:pt idx="101">
                        <c:v>74.911668000000006</c:v>
                      </c:pt>
                      <c:pt idx="102">
                        <c:v>76.832480000000004</c:v>
                      </c:pt>
                      <c:pt idx="103">
                        <c:v>77.792885999999996</c:v>
                      </c:pt>
                      <c:pt idx="104">
                        <c:v>80.674104</c:v>
                      </c:pt>
                      <c:pt idx="105">
                        <c:v>76.832480000000004</c:v>
                      </c:pt>
                      <c:pt idx="106">
                        <c:v>80.674104</c:v>
                      </c:pt>
                      <c:pt idx="107">
                        <c:v>79.713697999999994</c:v>
                      </c:pt>
                      <c:pt idx="108">
                        <c:v>76.832480000000004</c:v>
                      </c:pt>
                      <c:pt idx="109">
                        <c:v>75.872073999999998</c:v>
                      </c:pt>
                      <c:pt idx="110">
                        <c:v>78.753292000000002</c:v>
                      </c:pt>
                      <c:pt idx="111">
                        <c:v>78.753292000000002</c:v>
                      </c:pt>
                      <c:pt idx="112">
                        <c:v>82.594915999999998</c:v>
                      </c:pt>
                      <c:pt idx="113">
                        <c:v>78.753292000000002</c:v>
                      </c:pt>
                      <c:pt idx="114">
                        <c:v>76.832480000000004</c:v>
                      </c:pt>
                      <c:pt idx="115">
                        <c:v>76.832480000000004</c:v>
                      </c:pt>
                      <c:pt idx="116">
                        <c:v>74.911668000000006</c:v>
                      </c:pt>
                      <c:pt idx="117">
                        <c:v>72.990855999999994</c:v>
                      </c:pt>
                      <c:pt idx="118">
                        <c:v>72.030450000000002</c:v>
                      </c:pt>
                      <c:pt idx="119">
                        <c:v>68.188826000000006</c:v>
                      </c:pt>
                      <c:pt idx="120">
                        <c:v>50.901518000000003</c:v>
                      </c:pt>
                      <c:pt idx="121">
                        <c:v>53.782736</c:v>
                      </c:pt>
                      <c:pt idx="122">
                        <c:v>65.307608000000002</c:v>
                      </c:pt>
                      <c:pt idx="123">
                        <c:v>69.149231999999998</c:v>
                      </c:pt>
                      <c:pt idx="124">
                        <c:v>71.070043999999996</c:v>
                      </c:pt>
                      <c:pt idx="125">
                        <c:v>72.030450000000002</c:v>
                      </c:pt>
                      <c:pt idx="126">
                        <c:v>72.030450000000002</c:v>
                      </c:pt>
                      <c:pt idx="127">
                        <c:v>70.109638000000004</c:v>
                      </c:pt>
                      <c:pt idx="128">
                        <c:v>64.347201999999996</c:v>
                      </c:pt>
                      <c:pt idx="129">
                        <c:v>61.465983999999999</c:v>
                      </c:pt>
                      <c:pt idx="130">
                        <c:v>65.307608000000002</c:v>
                      </c:pt>
                      <c:pt idx="131">
                        <c:v>65.307608000000002</c:v>
                      </c:pt>
                      <c:pt idx="132">
                        <c:v>65.307608000000002</c:v>
                      </c:pt>
                      <c:pt idx="133">
                        <c:v>69.149231999999998</c:v>
                      </c:pt>
                      <c:pt idx="134">
                        <c:v>71.070043999999996</c:v>
                      </c:pt>
                      <c:pt idx="135">
                        <c:v>72.990855999999994</c:v>
                      </c:pt>
                      <c:pt idx="136">
                        <c:v>72.030450000000002</c:v>
                      </c:pt>
                      <c:pt idx="137">
                        <c:v>62.426389999999998</c:v>
                      </c:pt>
                      <c:pt idx="138">
                        <c:v>57.624360000000003</c:v>
                      </c:pt>
                      <c:pt idx="139">
                        <c:v>55.703547999999998</c:v>
                      </c:pt>
                      <c:pt idx="140">
                        <c:v>54.743141999999999</c:v>
                      </c:pt>
                      <c:pt idx="141">
                        <c:v>57.624360000000003</c:v>
                      </c:pt>
                      <c:pt idx="142">
                        <c:v>51.861924000000002</c:v>
                      </c:pt>
                      <c:pt idx="143">
                        <c:v>54.743141999999999</c:v>
                      </c:pt>
                      <c:pt idx="144">
                        <c:v>53.782736</c:v>
                      </c:pt>
                      <c:pt idx="145">
                        <c:v>54.743141999999999</c:v>
                      </c:pt>
                      <c:pt idx="146">
                        <c:v>54.743141999999999</c:v>
                      </c:pt>
                      <c:pt idx="147">
                        <c:v>56.663953999999997</c:v>
                      </c:pt>
                      <c:pt idx="148">
                        <c:v>58.584766000000002</c:v>
                      </c:pt>
                      <c:pt idx="149">
                        <c:v>63.386795999999997</c:v>
                      </c:pt>
                      <c:pt idx="150">
                        <c:v>66.268013999999994</c:v>
                      </c:pt>
                      <c:pt idx="151">
                        <c:v>68.188826000000006</c:v>
                      </c:pt>
                      <c:pt idx="152">
                        <c:v>70.109638000000004</c:v>
                      </c:pt>
                      <c:pt idx="153">
                        <c:v>62.426389999999998</c:v>
                      </c:pt>
                      <c:pt idx="154">
                        <c:v>63.386795999999997</c:v>
                      </c:pt>
                      <c:pt idx="155">
                        <c:v>62.426389999999998</c:v>
                      </c:pt>
                      <c:pt idx="156">
                        <c:v>63.386795999999997</c:v>
                      </c:pt>
                      <c:pt idx="157">
                        <c:v>61.465983999999999</c:v>
                      </c:pt>
                      <c:pt idx="158">
                        <c:v>60.505578</c:v>
                      </c:pt>
                      <c:pt idx="159">
                        <c:v>64.347201999999996</c:v>
                      </c:pt>
                      <c:pt idx="160">
                        <c:v>63.386795999999997</c:v>
                      </c:pt>
                      <c:pt idx="161">
                        <c:v>61.465983999999999</c:v>
                      </c:pt>
                      <c:pt idx="162">
                        <c:v>62.426389999999998</c:v>
                      </c:pt>
                      <c:pt idx="163">
                        <c:v>64.347201999999996</c:v>
                      </c:pt>
                      <c:pt idx="164">
                        <c:v>62.426389999999998</c:v>
                      </c:pt>
                      <c:pt idx="165">
                        <c:v>62.426389999999998</c:v>
                      </c:pt>
                      <c:pt idx="166">
                        <c:v>61.465983999999999</c:v>
                      </c:pt>
                      <c:pt idx="167">
                        <c:v>62.426389999999998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AF53-41AB-9C66-0B5EFA745C93}"/>
                  </c:ext>
                </c:extLst>
              </c15:ser>
            </c15:filteredScatterSeries>
          </c:ext>
        </c:extLst>
      </c:scatterChart>
      <c:valAx>
        <c:axId val="94950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739392"/>
        <c:crosses val="autoZero"/>
        <c:crossBetween val="midCat"/>
      </c:valAx>
      <c:valAx>
        <c:axId val="1513739392"/>
        <c:scaling>
          <c:orientation val="minMax"/>
          <c:min val="48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502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 Hourly Electricity Demand April 4-9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'2020Data'!$F$6</c:f>
              <c:strCache>
                <c:ptCount val="1"/>
                <c:pt idx="0">
                  <c:v>Demand 2020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'2020Data'!$E$7:$E$174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'2020Data'!$F$7:$F$174</c:f>
              <c:numCache>
                <c:formatCode>General</c:formatCode>
                <c:ptCount val="168"/>
                <c:pt idx="0">
                  <c:v>11746</c:v>
                </c:pt>
                <c:pt idx="1">
                  <c:v>11564</c:v>
                </c:pt>
                <c:pt idx="2">
                  <c:v>11367</c:v>
                </c:pt>
                <c:pt idx="3">
                  <c:v>11379</c:v>
                </c:pt>
                <c:pt idx="4">
                  <c:v>11603</c:v>
                </c:pt>
                <c:pt idx="5">
                  <c:v>12008</c:v>
                </c:pt>
                <c:pt idx="6">
                  <c:v>12312</c:v>
                </c:pt>
                <c:pt idx="7">
                  <c:v>12488</c:v>
                </c:pt>
                <c:pt idx="8">
                  <c:v>12557</c:v>
                </c:pt>
                <c:pt idx="9">
                  <c:v>12598</c:v>
                </c:pt>
                <c:pt idx="10">
                  <c:v>12541</c:v>
                </c:pt>
                <c:pt idx="11">
                  <c:v>12747</c:v>
                </c:pt>
                <c:pt idx="12">
                  <c:v>12581</c:v>
                </c:pt>
                <c:pt idx="13">
                  <c:v>12491</c:v>
                </c:pt>
                <c:pt idx="14">
                  <c:v>12745</c:v>
                </c:pt>
                <c:pt idx="15">
                  <c:v>13023</c:v>
                </c:pt>
                <c:pt idx="16">
                  <c:v>13784</c:v>
                </c:pt>
                <c:pt idx="17">
                  <c:v>13997</c:v>
                </c:pt>
                <c:pt idx="18">
                  <c:v>14126</c:v>
                </c:pt>
                <c:pt idx="19">
                  <c:v>14189</c:v>
                </c:pt>
                <c:pt idx="20">
                  <c:v>13494</c:v>
                </c:pt>
                <c:pt idx="21">
                  <c:v>13004</c:v>
                </c:pt>
                <c:pt idx="22">
                  <c:v>12137</c:v>
                </c:pt>
                <c:pt idx="23">
                  <c:v>11531</c:v>
                </c:pt>
                <c:pt idx="24">
                  <c:v>11084</c:v>
                </c:pt>
                <c:pt idx="25">
                  <c:v>10847</c:v>
                </c:pt>
                <c:pt idx="26">
                  <c:v>10711</c:v>
                </c:pt>
                <c:pt idx="27">
                  <c:v>10768</c:v>
                </c:pt>
                <c:pt idx="28">
                  <c:v>10988</c:v>
                </c:pt>
                <c:pt idx="29">
                  <c:v>11318</c:v>
                </c:pt>
                <c:pt idx="30">
                  <c:v>11749</c:v>
                </c:pt>
                <c:pt idx="31">
                  <c:v>12225</c:v>
                </c:pt>
                <c:pt idx="32">
                  <c:v>12532</c:v>
                </c:pt>
                <c:pt idx="33">
                  <c:v>12744</c:v>
                </c:pt>
                <c:pt idx="34">
                  <c:v>12897</c:v>
                </c:pt>
                <c:pt idx="35">
                  <c:v>12960</c:v>
                </c:pt>
                <c:pt idx="36">
                  <c:v>12696</c:v>
                </c:pt>
                <c:pt idx="37">
                  <c:v>12438</c:v>
                </c:pt>
                <c:pt idx="38">
                  <c:v>12288</c:v>
                </c:pt>
                <c:pt idx="39">
                  <c:v>12462</c:v>
                </c:pt>
                <c:pt idx="40">
                  <c:v>13042</c:v>
                </c:pt>
                <c:pt idx="41">
                  <c:v>13457</c:v>
                </c:pt>
                <c:pt idx="42">
                  <c:v>13917</c:v>
                </c:pt>
                <c:pt idx="43">
                  <c:v>14240</c:v>
                </c:pt>
                <c:pt idx="44">
                  <c:v>13861</c:v>
                </c:pt>
                <c:pt idx="45">
                  <c:v>13288</c:v>
                </c:pt>
                <c:pt idx="46">
                  <c:v>12542</c:v>
                </c:pt>
                <c:pt idx="47">
                  <c:v>12066</c:v>
                </c:pt>
                <c:pt idx="48">
                  <c:v>11688</c:v>
                </c:pt>
                <c:pt idx="49">
                  <c:v>11552</c:v>
                </c:pt>
                <c:pt idx="50">
                  <c:v>11442</c:v>
                </c:pt>
                <c:pt idx="51">
                  <c:v>11641</c:v>
                </c:pt>
                <c:pt idx="52">
                  <c:v>12111</c:v>
                </c:pt>
                <c:pt idx="53">
                  <c:v>13113</c:v>
                </c:pt>
                <c:pt idx="54">
                  <c:v>13759</c:v>
                </c:pt>
                <c:pt idx="55">
                  <c:v>13858</c:v>
                </c:pt>
                <c:pt idx="56">
                  <c:v>13382</c:v>
                </c:pt>
                <c:pt idx="57">
                  <c:v>12942</c:v>
                </c:pt>
                <c:pt idx="58">
                  <c:v>12857</c:v>
                </c:pt>
                <c:pt idx="59">
                  <c:v>13041</c:v>
                </c:pt>
                <c:pt idx="60">
                  <c:v>12894</c:v>
                </c:pt>
                <c:pt idx="61">
                  <c:v>12584</c:v>
                </c:pt>
                <c:pt idx="62">
                  <c:v>12568</c:v>
                </c:pt>
                <c:pt idx="63">
                  <c:v>13039</c:v>
                </c:pt>
                <c:pt idx="64">
                  <c:v>13897</c:v>
                </c:pt>
                <c:pt idx="65">
                  <c:v>14376</c:v>
                </c:pt>
                <c:pt idx="66">
                  <c:v>14801</c:v>
                </c:pt>
                <c:pt idx="67">
                  <c:v>14841</c:v>
                </c:pt>
                <c:pt idx="68">
                  <c:v>14121</c:v>
                </c:pt>
                <c:pt idx="69">
                  <c:v>13379</c:v>
                </c:pt>
                <c:pt idx="70">
                  <c:v>12598</c:v>
                </c:pt>
                <c:pt idx="71">
                  <c:v>11979</c:v>
                </c:pt>
                <c:pt idx="72">
                  <c:v>11702</c:v>
                </c:pt>
                <c:pt idx="73">
                  <c:v>11375</c:v>
                </c:pt>
                <c:pt idx="74">
                  <c:v>11302</c:v>
                </c:pt>
                <c:pt idx="75">
                  <c:v>11488</c:v>
                </c:pt>
                <c:pt idx="76">
                  <c:v>11946</c:v>
                </c:pt>
                <c:pt idx="77">
                  <c:v>12708</c:v>
                </c:pt>
                <c:pt idx="78">
                  <c:v>13047</c:v>
                </c:pt>
                <c:pt idx="79">
                  <c:v>13273</c:v>
                </c:pt>
                <c:pt idx="80">
                  <c:v>13099</c:v>
                </c:pt>
                <c:pt idx="81">
                  <c:v>12947</c:v>
                </c:pt>
                <c:pt idx="82">
                  <c:v>13025</c:v>
                </c:pt>
                <c:pt idx="83">
                  <c:v>13393</c:v>
                </c:pt>
                <c:pt idx="84">
                  <c:v>13360</c:v>
                </c:pt>
                <c:pt idx="85">
                  <c:v>13138</c:v>
                </c:pt>
                <c:pt idx="86">
                  <c:v>13092</c:v>
                </c:pt>
                <c:pt idx="87">
                  <c:v>13580</c:v>
                </c:pt>
                <c:pt idx="88">
                  <c:v>14478</c:v>
                </c:pt>
                <c:pt idx="89">
                  <c:v>14807</c:v>
                </c:pt>
                <c:pt idx="90">
                  <c:v>14716</c:v>
                </c:pt>
                <c:pt idx="91">
                  <c:v>14591</c:v>
                </c:pt>
                <c:pt idx="92">
                  <c:v>14064</c:v>
                </c:pt>
                <c:pt idx="93">
                  <c:v>13201</c:v>
                </c:pt>
                <c:pt idx="94">
                  <c:v>12481</c:v>
                </c:pt>
                <c:pt idx="95">
                  <c:v>11875</c:v>
                </c:pt>
                <c:pt idx="96">
                  <c:v>11579</c:v>
                </c:pt>
                <c:pt idx="97">
                  <c:v>11418</c:v>
                </c:pt>
                <c:pt idx="98">
                  <c:v>11319</c:v>
                </c:pt>
                <c:pt idx="99">
                  <c:v>11283</c:v>
                </c:pt>
                <c:pt idx="100">
                  <c:v>11427</c:v>
                </c:pt>
                <c:pt idx="101">
                  <c:v>12420</c:v>
                </c:pt>
                <c:pt idx="102">
                  <c:v>13404</c:v>
                </c:pt>
                <c:pt idx="103">
                  <c:v>13941</c:v>
                </c:pt>
                <c:pt idx="104">
                  <c:v>14188</c:v>
                </c:pt>
                <c:pt idx="105">
                  <c:v>13860</c:v>
                </c:pt>
                <c:pt idx="106">
                  <c:v>13863</c:v>
                </c:pt>
                <c:pt idx="107">
                  <c:v>13814</c:v>
                </c:pt>
                <c:pt idx="108">
                  <c:v>13347</c:v>
                </c:pt>
                <c:pt idx="109">
                  <c:v>13023</c:v>
                </c:pt>
                <c:pt idx="110">
                  <c:v>12786</c:v>
                </c:pt>
                <c:pt idx="111">
                  <c:v>13034</c:v>
                </c:pt>
                <c:pt idx="112">
                  <c:v>13762</c:v>
                </c:pt>
                <c:pt idx="113">
                  <c:v>13952</c:v>
                </c:pt>
                <c:pt idx="114">
                  <c:v>14452</c:v>
                </c:pt>
                <c:pt idx="115">
                  <c:v>14550</c:v>
                </c:pt>
                <c:pt idx="116">
                  <c:v>13994</c:v>
                </c:pt>
                <c:pt idx="117">
                  <c:v>13205</c:v>
                </c:pt>
                <c:pt idx="118">
                  <c:v>12368</c:v>
                </c:pt>
                <c:pt idx="119">
                  <c:v>11811</c:v>
                </c:pt>
                <c:pt idx="120">
                  <c:v>11457</c:v>
                </c:pt>
                <c:pt idx="121">
                  <c:v>11196</c:v>
                </c:pt>
                <c:pt idx="122">
                  <c:v>11054</c:v>
                </c:pt>
                <c:pt idx="123">
                  <c:v>10978</c:v>
                </c:pt>
                <c:pt idx="124">
                  <c:v>11400</c:v>
                </c:pt>
                <c:pt idx="125">
                  <c:v>12383</c:v>
                </c:pt>
                <c:pt idx="126">
                  <c:v>13196</c:v>
                </c:pt>
                <c:pt idx="127">
                  <c:v>13772</c:v>
                </c:pt>
                <c:pt idx="128">
                  <c:v>13745</c:v>
                </c:pt>
                <c:pt idx="129">
                  <c:v>13207</c:v>
                </c:pt>
                <c:pt idx="130">
                  <c:v>13152</c:v>
                </c:pt>
                <c:pt idx="131">
                  <c:v>13294</c:v>
                </c:pt>
                <c:pt idx="132">
                  <c:v>13146</c:v>
                </c:pt>
                <c:pt idx="133">
                  <c:v>13069</c:v>
                </c:pt>
                <c:pt idx="134">
                  <c:v>12873</c:v>
                </c:pt>
                <c:pt idx="135">
                  <c:v>13163</c:v>
                </c:pt>
                <c:pt idx="136">
                  <c:v>13609</c:v>
                </c:pt>
                <c:pt idx="137">
                  <c:v>13884</c:v>
                </c:pt>
                <c:pt idx="138">
                  <c:v>14210</c:v>
                </c:pt>
                <c:pt idx="139">
                  <c:v>14454</c:v>
                </c:pt>
                <c:pt idx="140">
                  <c:v>13996</c:v>
                </c:pt>
                <c:pt idx="141">
                  <c:v>13308</c:v>
                </c:pt>
                <c:pt idx="142">
                  <c:v>12541</c:v>
                </c:pt>
                <c:pt idx="143">
                  <c:v>11968</c:v>
                </c:pt>
                <c:pt idx="144">
                  <c:v>11535</c:v>
                </c:pt>
                <c:pt idx="145">
                  <c:v>11278</c:v>
                </c:pt>
                <c:pt idx="146">
                  <c:v>11127</c:v>
                </c:pt>
                <c:pt idx="147">
                  <c:v>11095</c:v>
                </c:pt>
                <c:pt idx="148">
                  <c:v>11241</c:v>
                </c:pt>
                <c:pt idx="149">
                  <c:v>11537</c:v>
                </c:pt>
                <c:pt idx="150">
                  <c:v>11925</c:v>
                </c:pt>
                <c:pt idx="151">
                  <c:v>12287</c:v>
                </c:pt>
                <c:pt idx="152">
                  <c:v>12309</c:v>
                </c:pt>
                <c:pt idx="153">
                  <c:v>12192</c:v>
                </c:pt>
                <c:pt idx="154">
                  <c:v>11989</c:v>
                </c:pt>
                <c:pt idx="155">
                  <c:v>12029</c:v>
                </c:pt>
                <c:pt idx="156">
                  <c:v>11835</c:v>
                </c:pt>
                <c:pt idx="157">
                  <c:v>11754</c:v>
                </c:pt>
                <c:pt idx="158">
                  <c:v>11842</c:v>
                </c:pt>
                <c:pt idx="159">
                  <c:v>12349</c:v>
                </c:pt>
                <c:pt idx="160">
                  <c:v>12981</c:v>
                </c:pt>
                <c:pt idx="161">
                  <c:v>13354</c:v>
                </c:pt>
                <c:pt idx="162">
                  <c:v>13709</c:v>
                </c:pt>
                <c:pt idx="163">
                  <c:v>14174</c:v>
                </c:pt>
                <c:pt idx="164">
                  <c:v>13900</c:v>
                </c:pt>
                <c:pt idx="165">
                  <c:v>13228</c:v>
                </c:pt>
                <c:pt idx="166">
                  <c:v>12405</c:v>
                </c:pt>
                <c:pt idx="167">
                  <c:v>11918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5B-4F16-9C37-71FDDEC04BFB}"/>
            </c:ext>
          </c:extLst>
        </c:ser>
        <c:ser>
          <c:idx val="1"/>
          <c:order val="1"/>
          <c:tx>
            <c:v>Demand 2019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'2020Data'!$E$7:$E$174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'2019Data'!$F$7:$F$174</c:f>
              <c:numCache>
                <c:formatCode>General</c:formatCode>
                <c:ptCount val="168"/>
                <c:pt idx="0">
                  <c:v>13587</c:v>
                </c:pt>
                <c:pt idx="1">
                  <c:v>13388</c:v>
                </c:pt>
                <c:pt idx="2">
                  <c:v>13377</c:v>
                </c:pt>
                <c:pt idx="3">
                  <c:v>13428</c:v>
                </c:pt>
                <c:pt idx="4">
                  <c:v>14406</c:v>
                </c:pt>
                <c:pt idx="5">
                  <c:v>15745</c:v>
                </c:pt>
                <c:pt idx="6">
                  <c:v>16612</c:v>
                </c:pt>
                <c:pt idx="7">
                  <c:v>16466</c:v>
                </c:pt>
                <c:pt idx="8">
                  <c:v>15933</c:v>
                </c:pt>
                <c:pt idx="9">
                  <c:v>15614</c:v>
                </c:pt>
                <c:pt idx="10">
                  <c:v>15286</c:v>
                </c:pt>
                <c:pt idx="11">
                  <c:v>15059</c:v>
                </c:pt>
                <c:pt idx="12">
                  <c:v>14893</c:v>
                </c:pt>
                <c:pt idx="13">
                  <c:v>14687</c:v>
                </c:pt>
                <c:pt idx="14">
                  <c:v>14646</c:v>
                </c:pt>
                <c:pt idx="15">
                  <c:v>15059</c:v>
                </c:pt>
                <c:pt idx="16">
                  <c:v>15698</c:v>
                </c:pt>
                <c:pt idx="17">
                  <c:v>16270</c:v>
                </c:pt>
                <c:pt idx="18">
                  <c:v>16778</c:v>
                </c:pt>
                <c:pt idx="19">
                  <c:v>17332</c:v>
                </c:pt>
                <c:pt idx="20">
                  <c:v>16866</c:v>
                </c:pt>
                <c:pt idx="21">
                  <c:v>15754</c:v>
                </c:pt>
                <c:pt idx="22">
                  <c:v>14475</c:v>
                </c:pt>
                <c:pt idx="23">
                  <c:v>13981</c:v>
                </c:pt>
                <c:pt idx="24">
                  <c:v>13603</c:v>
                </c:pt>
                <c:pt idx="25">
                  <c:v>13379</c:v>
                </c:pt>
                <c:pt idx="26">
                  <c:v>13261</c:v>
                </c:pt>
                <c:pt idx="27">
                  <c:v>13523</c:v>
                </c:pt>
                <c:pt idx="28">
                  <c:v>14005</c:v>
                </c:pt>
                <c:pt idx="29">
                  <c:v>15279</c:v>
                </c:pt>
                <c:pt idx="30">
                  <c:v>16431</c:v>
                </c:pt>
                <c:pt idx="31">
                  <c:v>16484</c:v>
                </c:pt>
                <c:pt idx="32">
                  <c:v>16408</c:v>
                </c:pt>
                <c:pt idx="33">
                  <c:v>16488</c:v>
                </c:pt>
                <c:pt idx="34">
                  <c:v>16450</c:v>
                </c:pt>
                <c:pt idx="35">
                  <c:v>16361</c:v>
                </c:pt>
                <c:pt idx="36">
                  <c:v>16413</c:v>
                </c:pt>
                <c:pt idx="37">
                  <c:v>16446</c:v>
                </c:pt>
                <c:pt idx="38">
                  <c:v>16420</c:v>
                </c:pt>
                <c:pt idx="39">
                  <c:v>16562</c:v>
                </c:pt>
                <c:pt idx="40">
                  <c:v>16811</c:v>
                </c:pt>
                <c:pt idx="41">
                  <c:v>16690</c:v>
                </c:pt>
                <c:pt idx="42">
                  <c:v>16786</c:v>
                </c:pt>
                <c:pt idx="43">
                  <c:v>16788</c:v>
                </c:pt>
                <c:pt idx="44">
                  <c:v>16149</c:v>
                </c:pt>
                <c:pt idx="45">
                  <c:v>15270</c:v>
                </c:pt>
                <c:pt idx="46">
                  <c:v>14143</c:v>
                </c:pt>
                <c:pt idx="47">
                  <c:v>13350</c:v>
                </c:pt>
                <c:pt idx="48">
                  <c:v>12848</c:v>
                </c:pt>
                <c:pt idx="49">
                  <c:v>12654</c:v>
                </c:pt>
                <c:pt idx="50">
                  <c:v>12573</c:v>
                </c:pt>
                <c:pt idx="51">
                  <c:v>12578</c:v>
                </c:pt>
                <c:pt idx="52">
                  <c:v>12805</c:v>
                </c:pt>
                <c:pt idx="53">
                  <c:v>13349</c:v>
                </c:pt>
                <c:pt idx="54">
                  <c:v>13992</c:v>
                </c:pt>
                <c:pt idx="55">
                  <c:v>14694</c:v>
                </c:pt>
                <c:pt idx="56">
                  <c:v>14998</c:v>
                </c:pt>
                <c:pt idx="57">
                  <c:v>14554</c:v>
                </c:pt>
                <c:pt idx="58">
                  <c:v>14216</c:v>
                </c:pt>
                <c:pt idx="59">
                  <c:v>14013</c:v>
                </c:pt>
                <c:pt idx="60">
                  <c:v>13588</c:v>
                </c:pt>
                <c:pt idx="61">
                  <c:v>13252</c:v>
                </c:pt>
                <c:pt idx="62">
                  <c:v>13108</c:v>
                </c:pt>
                <c:pt idx="63">
                  <c:v>13395</c:v>
                </c:pt>
                <c:pt idx="64">
                  <c:v>13935</c:v>
                </c:pt>
                <c:pt idx="65">
                  <c:v>14253</c:v>
                </c:pt>
                <c:pt idx="66">
                  <c:v>14641</c:v>
                </c:pt>
                <c:pt idx="67">
                  <c:v>15079</c:v>
                </c:pt>
                <c:pt idx="68">
                  <c:v>14588</c:v>
                </c:pt>
                <c:pt idx="69">
                  <c:v>13910</c:v>
                </c:pt>
                <c:pt idx="70">
                  <c:v>13200</c:v>
                </c:pt>
                <c:pt idx="71">
                  <c:v>12654</c:v>
                </c:pt>
                <c:pt idx="72">
                  <c:v>11942</c:v>
                </c:pt>
                <c:pt idx="73">
                  <c:v>11740</c:v>
                </c:pt>
                <c:pt idx="74">
                  <c:v>11835</c:v>
                </c:pt>
                <c:pt idx="75">
                  <c:v>11999</c:v>
                </c:pt>
                <c:pt idx="76">
                  <c:v>12356</c:v>
                </c:pt>
                <c:pt idx="77">
                  <c:v>12701</c:v>
                </c:pt>
                <c:pt idx="78">
                  <c:v>12779</c:v>
                </c:pt>
                <c:pt idx="79">
                  <c:v>13195</c:v>
                </c:pt>
                <c:pt idx="80">
                  <c:v>13674</c:v>
                </c:pt>
                <c:pt idx="81">
                  <c:v>13934</c:v>
                </c:pt>
                <c:pt idx="82">
                  <c:v>13962</c:v>
                </c:pt>
                <c:pt idx="83">
                  <c:v>13609</c:v>
                </c:pt>
                <c:pt idx="84">
                  <c:v>13388</c:v>
                </c:pt>
                <c:pt idx="85">
                  <c:v>13296</c:v>
                </c:pt>
                <c:pt idx="86">
                  <c:v>13457</c:v>
                </c:pt>
                <c:pt idx="87">
                  <c:v>14088</c:v>
                </c:pt>
                <c:pt idx="88">
                  <c:v>14669</c:v>
                </c:pt>
                <c:pt idx="89">
                  <c:v>14697</c:v>
                </c:pt>
                <c:pt idx="90">
                  <c:v>15004</c:v>
                </c:pt>
                <c:pt idx="91">
                  <c:v>15256</c:v>
                </c:pt>
                <c:pt idx="92">
                  <c:v>14691</c:v>
                </c:pt>
                <c:pt idx="93">
                  <c:v>13898</c:v>
                </c:pt>
                <c:pt idx="94">
                  <c:v>13005</c:v>
                </c:pt>
                <c:pt idx="95">
                  <c:v>12394</c:v>
                </c:pt>
                <c:pt idx="96">
                  <c:v>12006</c:v>
                </c:pt>
                <c:pt idx="97">
                  <c:v>11925</c:v>
                </c:pt>
                <c:pt idx="98">
                  <c:v>11875</c:v>
                </c:pt>
                <c:pt idx="99">
                  <c:v>12035</c:v>
                </c:pt>
                <c:pt idx="100">
                  <c:v>12655</c:v>
                </c:pt>
                <c:pt idx="101">
                  <c:v>13994</c:v>
                </c:pt>
                <c:pt idx="102">
                  <c:v>15503</c:v>
                </c:pt>
                <c:pt idx="103">
                  <c:v>15952</c:v>
                </c:pt>
                <c:pt idx="104">
                  <c:v>16157</c:v>
                </c:pt>
                <c:pt idx="105">
                  <c:v>16114</c:v>
                </c:pt>
                <c:pt idx="106">
                  <c:v>15818</c:v>
                </c:pt>
                <c:pt idx="107">
                  <c:v>15730</c:v>
                </c:pt>
                <c:pt idx="108">
                  <c:v>15511</c:v>
                </c:pt>
                <c:pt idx="109">
                  <c:v>15271</c:v>
                </c:pt>
                <c:pt idx="110">
                  <c:v>15067</c:v>
                </c:pt>
                <c:pt idx="111">
                  <c:v>15236</c:v>
                </c:pt>
                <c:pt idx="112">
                  <c:v>15759</c:v>
                </c:pt>
                <c:pt idx="113">
                  <c:v>15876</c:v>
                </c:pt>
                <c:pt idx="114">
                  <c:v>16236</c:v>
                </c:pt>
                <c:pt idx="115">
                  <c:v>16534</c:v>
                </c:pt>
                <c:pt idx="116">
                  <c:v>15955</c:v>
                </c:pt>
                <c:pt idx="117">
                  <c:v>14686</c:v>
                </c:pt>
                <c:pt idx="118">
                  <c:v>13607</c:v>
                </c:pt>
                <c:pt idx="119">
                  <c:v>12829</c:v>
                </c:pt>
                <c:pt idx="120">
                  <c:v>12499</c:v>
                </c:pt>
                <c:pt idx="121">
                  <c:v>12294</c:v>
                </c:pt>
                <c:pt idx="122">
                  <c:v>12170</c:v>
                </c:pt>
                <c:pt idx="123">
                  <c:v>12373</c:v>
                </c:pt>
                <c:pt idx="124">
                  <c:v>12907</c:v>
                </c:pt>
                <c:pt idx="125">
                  <c:v>14035</c:v>
                </c:pt>
                <c:pt idx="126">
                  <c:v>15368</c:v>
                </c:pt>
                <c:pt idx="127">
                  <c:v>15600</c:v>
                </c:pt>
                <c:pt idx="128">
                  <c:v>15616</c:v>
                </c:pt>
                <c:pt idx="129">
                  <c:v>15669</c:v>
                </c:pt>
                <c:pt idx="130">
                  <c:v>15469</c:v>
                </c:pt>
                <c:pt idx="131">
                  <c:v>15274</c:v>
                </c:pt>
                <c:pt idx="132">
                  <c:v>15211</c:v>
                </c:pt>
                <c:pt idx="133">
                  <c:v>15249</c:v>
                </c:pt>
                <c:pt idx="134">
                  <c:v>15396</c:v>
                </c:pt>
                <c:pt idx="135">
                  <c:v>15743</c:v>
                </c:pt>
                <c:pt idx="136">
                  <c:v>16068</c:v>
                </c:pt>
                <c:pt idx="137">
                  <c:v>16238</c:v>
                </c:pt>
                <c:pt idx="138">
                  <c:v>16524</c:v>
                </c:pt>
                <c:pt idx="139">
                  <c:v>16727</c:v>
                </c:pt>
                <c:pt idx="140">
                  <c:v>16351</c:v>
                </c:pt>
                <c:pt idx="141">
                  <c:v>15316</c:v>
                </c:pt>
                <c:pt idx="142">
                  <c:v>14135</c:v>
                </c:pt>
                <c:pt idx="143">
                  <c:v>13310</c:v>
                </c:pt>
                <c:pt idx="144">
                  <c:v>12992</c:v>
                </c:pt>
                <c:pt idx="145">
                  <c:v>12831</c:v>
                </c:pt>
                <c:pt idx="146">
                  <c:v>12725</c:v>
                </c:pt>
                <c:pt idx="147">
                  <c:v>12982</c:v>
                </c:pt>
                <c:pt idx="148">
                  <c:v>13588</c:v>
                </c:pt>
                <c:pt idx="149">
                  <c:v>14888</c:v>
                </c:pt>
                <c:pt idx="150">
                  <c:v>16056</c:v>
                </c:pt>
                <c:pt idx="151">
                  <c:v>16115</c:v>
                </c:pt>
                <c:pt idx="152">
                  <c:v>15926</c:v>
                </c:pt>
                <c:pt idx="153">
                  <c:v>15567</c:v>
                </c:pt>
                <c:pt idx="154">
                  <c:v>15379</c:v>
                </c:pt>
                <c:pt idx="155">
                  <c:v>15049</c:v>
                </c:pt>
                <c:pt idx="156">
                  <c:v>14829</c:v>
                </c:pt>
                <c:pt idx="157">
                  <c:v>14509</c:v>
                </c:pt>
                <c:pt idx="158">
                  <c:v>14669</c:v>
                </c:pt>
                <c:pt idx="159">
                  <c:v>14937</c:v>
                </c:pt>
                <c:pt idx="160">
                  <c:v>15426</c:v>
                </c:pt>
                <c:pt idx="161">
                  <c:v>15816</c:v>
                </c:pt>
                <c:pt idx="162">
                  <c:v>16420</c:v>
                </c:pt>
                <c:pt idx="163">
                  <c:v>17086</c:v>
                </c:pt>
                <c:pt idx="164">
                  <c:v>16631</c:v>
                </c:pt>
                <c:pt idx="165">
                  <c:v>15596</c:v>
                </c:pt>
                <c:pt idx="166">
                  <c:v>14585</c:v>
                </c:pt>
                <c:pt idx="167">
                  <c:v>13903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5B-4F16-9C37-71FDDEC04BFB}"/>
            </c:ext>
          </c:extLst>
        </c:ser>
        <c:ser>
          <c:idx val="2"/>
          <c:order val="2"/>
          <c:tx>
            <c:v>Demand 2018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'2020Data'!$E$7:$E$174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'2018Data'!$F$7:$F$174</c:f>
              <c:numCache>
                <c:formatCode>General</c:formatCode>
                <c:ptCount val="168"/>
                <c:pt idx="0">
                  <c:v>13808</c:v>
                </c:pt>
                <c:pt idx="1">
                  <c:v>13578</c:v>
                </c:pt>
                <c:pt idx="2">
                  <c:v>13422</c:v>
                </c:pt>
                <c:pt idx="3">
                  <c:v>13213</c:v>
                </c:pt>
                <c:pt idx="4">
                  <c:v>13894</c:v>
                </c:pt>
                <c:pt idx="5">
                  <c:v>14954</c:v>
                </c:pt>
                <c:pt idx="6">
                  <c:v>16413</c:v>
                </c:pt>
                <c:pt idx="7">
                  <c:v>16611</c:v>
                </c:pt>
                <c:pt idx="8">
                  <c:v>16784</c:v>
                </c:pt>
                <c:pt idx="9">
                  <c:v>16725</c:v>
                </c:pt>
                <c:pt idx="10">
                  <c:v>16594</c:v>
                </c:pt>
                <c:pt idx="11">
                  <c:v>16050</c:v>
                </c:pt>
                <c:pt idx="12">
                  <c:v>15847</c:v>
                </c:pt>
                <c:pt idx="13">
                  <c:v>15718</c:v>
                </c:pt>
                <c:pt idx="14">
                  <c:v>16185</c:v>
                </c:pt>
                <c:pt idx="15">
                  <c:v>16430</c:v>
                </c:pt>
                <c:pt idx="16">
                  <c:v>16484</c:v>
                </c:pt>
                <c:pt idx="17">
                  <c:v>16718</c:v>
                </c:pt>
                <c:pt idx="18">
                  <c:v>17290</c:v>
                </c:pt>
                <c:pt idx="19">
                  <c:v>18011</c:v>
                </c:pt>
                <c:pt idx="20">
                  <c:v>17322</c:v>
                </c:pt>
                <c:pt idx="21">
                  <c:v>16267</c:v>
                </c:pt>
                <c:pt idx="22">
                  <c:v>15238</c:v>
                </c:pt>
                <c:pt idx="23">
                  <c:v>14478</c:v>
                </c:pt>
                <c:pt idx="24">
                  <c:v>13968</c:v>
                </c:pt>
                <c:pt idx="25">
                  <c:v>13996</c:v>
                </c:pt>
                <c:pt idx="26">
                  <c:v>14001</c:v>
                </c:pt>
                <c:pt idx="27">
                  <c:v>14179</c:v>
                </c:pt>
                <c:pt idx="28">
                  <c:v>14798</c:v>
                </c:pt>
                <c:pt idx="29">
                  <c:v>16164</c:v>
                </c:pt>
                <c:pt idx="30">
                  <c:v>17373</c:v>
                </c:pt>
                <c:pt idx="31">
                  <c:v>16875</c:v>
                </c:pt>
                <c:pt idx="32">
                  <c:v>16212</c:v>
                </c:pt>
                <c:pt idx="33">
                  <c:v>15834</c:v>
                </c:pt>
                <c:pt idx="34">
                  <c:v>15608</c:v>
                </c:pt>
                <c:pt idx="35">
                  <c:v>15579</c:v>
                </c:pt>
                <c:pt idx="36">
                  <c:v>15477</c:v>
                </c:pt>
                <c:pt idx="37">
                  <c:v>15305</c:v>
                </c:pt>
                <c:pt idx="38">
                  <c:v>15309</c:v>
                </c:pt>
                <c:pt idx="39">
                  <c:v>15623</c:v>
                </c:pt>
                <c:pt idx="40">
                  <c:v>16051</c:v>
                </c:pt>
                <c:pt idx="41">
                  <c:v>16394</c:v>
                </c:pt>
                <c:pt idx="42">
                  <c:v>16994</c:v>
                </c:pt>
                <c:pt idx="43">
                  <c:v>17852</c:v>
                </c:pt>
                <c:pt idx="44">
                  <c:v>17226</c:v>
                </c:pt>
                <c:pt idx="45">
                  <c:v>16160</c:v>
                </c:pt>
                <c:pt idx="46">
                  <c:v>15075</c:v>
                </c:pt>
                <c:pt idx="47">
                  <c:v>14255</c:v>
                </c:pt>
                <c:pt idx="48">
                  <c:v>13811</c:v>
                </c:pt>
                <c:pt idx="49">
                  <c:v>13561</c:v>
                </c:pt>
                <c:pt idx="50">
                  <c:v>13449</c:v>
                </c:pt>
                <c:pt idx="51">
                  <c:v>13554</c:v>
                </c:pt>
                <c:pt idx="52">
                  <c:v>14130</c:v>
                </c:pt>
                <c:pt idx="53">
                  <c:v>15449</c:v>
                </c:pt>
                <c:pt idx="54">
                  <c:v>16695</c:v>
                </c:pt>
                <c:pt idx="55">
                  <c:v>16962</c:v>
                </c:pt>
                <c:pt idx="56">
                  <c:v>16961</c:v>
                </c:pt>
                <c:pt idx="57">
                  <c:v>16777</c:v>
                </c:pt>
                <c:pt idx="58">
                  <c:v>16543</c:v>
                </c:pt>
                <c:pt idx="59">
                  <c:v>16345</c:v>
                </c:pt>
                <c:pt idx="60">
                  <c:v>16345</c:v>
                </c:pt>
                <c:pt idx="61">
                  <c:v>16088</c:v>
                </c:pt>
                <c:pt idx="62">
                  <c:v>16109</c:v>
                </c:pt>
                <c:pt idx="63">
                  <c:v>16159</c:v>
                </c:pt>
                <c:pt idx="64">
                  <c:v>16233</c:v>
                </c:pt>
                <c:pt idx="65">
                  <c:v>16288</c:v>
                </c:pt>
                <c:pt idx="66">
                  <c:v>16679</c:v>
                </c:pt>
                <c:pt idx="67">
                  <c:v>17278</c:v>
                </c:pt>
                <c:pt idx="68">
                  <c:v>16649</c:v>
                </c:pt>
                <c:pt idx="69">
                  <c:v>15897</c:v>
                </c:pt>
                <c:pt idx="70">
                  <c:v>14821</c:v>
                </c:pt>
                <c:pt idx="71">
                  <c:v>14034</c:v>
                </c:pt>
                <c:pt idx="72">
                  <c:v>13739</c:v>
                </c:pt>
                <c:pt idx="73">
                  <c:v>13385</c:v>
                </c:pt>
                <c:pt idx="74">
                  <c:v>13310</c:v>
                </c:pt>
                <c:pt idx="75">
                  <c:v>13422</c:v>
                </c:pt>
                <c:pt idx="76">
                  <c:v>13840</c:v>
                </c:pt>
                <c:pt idx="77">
                  <c:v>14371</c:v>
                </c:pt>
                <c:pt idx="78">
                  <c:v>14834</c:v>
                </c:pt>
                <c:pt idx="79">
                  <c:v>15202</c:v>
                </c:pt>
                <c:pt idx="80">
                  <c:v>15099</c:v>
                </c:pt>
                <c:pt idx="81">
                  <c:v>15078</c:v>
                </c:pt>
                <c:pt idx="82">
                  <c:v>15040</c:v>
                </c:pt>
                <c:pt idx="83">
                  <c:v>14905</c:v>
                </c:pt>
                <c:pt idx="84">
                  <c:v>14699</c:v>
                </c:pt>
                <c:pt idx="85">
                  <c:v>14250</c:v>
                </c:pt>
                <c:pt idx="86">
                  <c:v>14384</c:v>
                </c:pt>
                <c:pt idx="87">
                  <c:v>14884</c:v>
                </c:pt>
                <c:pt idx="88">
                  <c:v>15401</c:v>
                </c:pt>
                <c:pt idx="89">
                  <c:v>15694</c:v>
                </c:pt>
                <c:pt idx="90">
                  <c:v>16008</c:v>
                </c:pt>
                <c:pt idx="91">
                  <c:v>16512</c:v>
                </c:pt>
                <c:pt idx="92">
                  <c:v>16050</c:v>
                </c:pt>
                <c:pt idx="93">
                  <c:v>15298</c:v>
                </c:pt>
                <c:pt idx="94">
                  <c:v>14476</c:v>
                </c:pt>
                <c:pt idx="95">
                  <c:v>13696</c:v>
                </c:pt>
                <c:pt idx="96">
                  <c:v>13372</c:v>
                </c:pt>
                <c:pt idx="97">
                  <c:v>13244</c:v>
                </c:pt>
                <c:pt idx="98">
                  <c:v>13139</c:v>
                </c:pt>
                <c:pt idx="99">
                  <c:v>13099</c:v>
                </c:pt>
                <c:pt idx="100">
                  <c:v>13152</c:v>
                </c:pt>
                <c:pt idx="101">
                  <c:v>13565</c:v>
                </c:pt>
                <c:pt idx="102">
                  <c:v>14001</c:v>
                </c:pt>
                <c:pt idx="103">
                  <c:v>14236</c:v>
                </c:pt>
                <c:pt idx="104">
                  <c:v>14112</c:v>
                </c:pt>
                <c:pt idx="105">
                  <c:v>14227</c:v>
                </c:pt>
                <c:pt idx="106">
                  <c:v>14493</c:v>
                </c:pt>
                <c:pt idx="107">
                  <c:v>14476</c:v>
                </c:pt>
                <c:pt idx="108">
                  <c:v>14356</c:v>
                </c:pt>
                <c:pt idx="109">
                  <c:v>13977</c:v>
                </c:pt>
                <c:pt idx="110">
                  <c:v>13997</c:v>
                </c:pt>
                <c:pt idx="111">
                  <c:v>14407</c:v>
                </c:pt>
                <c:pt idx="112">
                  <c:v>14866</c:v>
                </c:pt>
                <c:pt idx="113">
                  <c:v>15298</c:v>
                </c:pt>
                <c:pt idx="114">
                  <c:v>15955</c:v>
                </c:pt>
                <c:pt idx="115">
                  <c:v>16629</c:v>
                </c:pt>
                <c:pt idx="116">
                  <c:v>16321</c:v>
                </c:pt>
                <c:pt idx="117">
                  <c:v>15547</c:v>
                </c:pt>
                <c:pt idx="118">
                  <c:v>14689</c:v>
                </c:pt>
                <c:pt idx="119">
                  <c:v>14114</c:v>
                </c:pt>
                <c:pt idx="120">
                  <c:v>13818</c:v>
                </c:pt>
                <c:pt idx="121">
                  <c:v>13690</c:v>
                </c:pt>
                <c:pt idx="122">
                  <c:v>13704</c:v>
                </c:pt>
                <c:pt idx="123">
                  <c:v>13944</c:v>
                </c:pt>
                <c:pt idx="124">
                  <c:v>14621</c:v>
                </c:pt>
                <c:pt idx="125">
                  <c:v>15674</c:v>
                </c:pt>
                <c:pt idx="126">
                  <c:v>16960</c:v>
                </c:pt>
                <c:pt idx="127">
                  <c:v>16753</c:v>
                </c:pt>
                <c:pt idx="128">
                  <c:v>16197</c:v>
                </c:pt>
                <c:pt idx="129">
                  <c:v>15796</c:v>
                </c:pt>
                <c:pt idx="130">
                  <c:v>15613</c:v>
                </c:pt>
                <c:pt idx="131">
                  <c:v>15422</c:v>
                </c:pt>
                <c:pt idx="132">
                  <c:v>15390</c:v>
                </c:pt>
                <c:pt idx="133">
                  <c:v>15397</c:v>
                </c:pt>
                <c:pt idx="134">
                  <c:v>15373</c:v>
                </c:pt>
                <c:pt idx="135">
                  <c:v>15783</c:v>
                </c:pt>
                <c:pt idx="136">
                  <c:v>16213</c:v>
                </c:pt>
                <c:pt idx="137">
                  <c:v>16450</c:v>
                </c:pt>
                <c:pt idx="138">
                  <c:v>17007</c:v>
                </c:pt>
                <c:pt idx="139">
                  <c:v>17570</c:v>
                </c:pt>
                <c:pt idx="140">
                  <c:v>17011</c:v>
                </c:pt>
                <c:pt idx="141">
                  <c:v>16073</c:v>
                </c:pt>
                <c:pt idx="142">
                  <c:v>14877</c:v>
                </c:pt>
                <c:pt idx="143">
                  <c:v>14178</c:v>
                </c:pt>
                <c:pt idx="144">
                  <c:v>13759</c:v>
                </c:pt>
                <c:pt idx="145">
                  <c:v>13547</c:v>
                </c:pt>
                <c:pt idx="146">
                  <c:v>13553</c:v>
                </c:pt>
                <c:pt idx="147">
                  <c:v>13596</c:v>
                </c:pt>
                <c:pt idx="148">
                  <c:v>14316</c:v>
                </c:pt>
                <c:pt idx="149">
                  <c:v>15570</c:v>
                </c:pt>
                <c:pt idx="150">
                  <c:v>16750</c:v>
                </c:pt>
                <c:pt idx="151">
                  <c:v>16647</c:v>
                </c:pt>
                <c:pt idx="152">
                  <c:v>16087</c:v>
                </c:pt>
                <c:pt idx="153">
                  <c:v>15673</c:v>
                </c:pt>
                <c:pt idx="154">
                  <c:v>15548</c:v>
                </c:pt>
                <c:pt idx="155">
                  <c:v>15782</c:v>
                </c:pt>
                <c:pt idx="156">
                  <c:v>15652</c:v>
                </c:pt>
                <c:pt idx="157">
                  <c:v>15460</c:v>
                </c:pt>
                <c:pt idx="158">
                  <c:v>15319</c:v>
                </c:pt>
                <c:pt idx="159">
                  <c:v>15586</c:v>
                </c:pt>
                <c:pt idx="160">
                  <c:v>16044</c:v>
                </c:pt>
                <c:pt idx="161">
                  <c:v>16119</c:v>
                </c:pt>
                <c:pt idx="162">
                  <c:v>16599</c:v>
                </c:pt>
                <c:pt idx="163">
                  <c:v>17162</c:v>
                </c:pt>
                <c:pt idx="164">
                  <c:v>16488</c:v>
                </c:pt>
                <c:pt idx="165">
                  <c:v>15432</c:v>
                </c:pt>
                <c:pt idx="166">
                  <c:v>14308</c:v>
                </c:pt>
                <c:pt idx="167">
                  <c:v>13638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5B-4F16-9C37-71FDDEC04BFB}"/>
            </c:ext>
          </c:extLst>
        </c:ser>
        <c:ser>
          <c:idx val="3"/>
          <c:order val="3"/>
          <c:tx>
            <c:v>Demand 2017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'2020Data'!$E$7:$E$174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'2017Data'!$F$7:$F$174</c:f>
              <c:numCache>
                <c:formatCode>General</c:formatCode>
                <c:ptCount val="168"/>
                <c:pt idx="0">
                  <c:v>12480</c:v>
                </c:pt>
                <c:pt idx="1">
                  <c:v>12344</c:v>
                </c:pt>
                <c:pt idx="2">
                  <c:v>12212</c:v>
                </c:pt>
                <c:pt idx="3">
                  <c:v>12257</c:v>
                </c:pt>
                <c:pt idx="4">
                  <c:v>12835</c:v>
                </c:pt>
                <c:pt idx="5">
                  <c:v>14155</c:v>
                </c:pt>
                <c:pt idx="6">
                  <c:v>15594</c:v>
                </c:pt>
                <c:pt idx="7">
                  <c:v>15745</c:v>
                </c:pt>
                <c:pt idx="8">
                  <c:v>15909</c:v>
                </c:pt>
                <c:pt idx="9">
                  <c:v>15883</c:v>
                </c:pt>
                <c:pt idx="10">
                  <c:v>15891</c:v>
                </c:pt>
                <c:pt idx="11">
                  <c:v>15643</c:v>
                </c:pt>
                <c:pt idx="12">
                  <c:v>15723</c:v>
                </c:pt>
                <c:pt idx="13">
                  <c:v>15608</c:v>
                </c:pt>
                <c:pt idx="14">
                  <c:v>15454</c:v>
                </c:pt>
                <c:pt idx="15">
                  <c:v>15969</c:v>
                </c:pt>
                <c:pt idx="16">
                  <c:v>16133</c:v>
                </c:pt>
                <c:pt idx="17">
                  <c:v>16135</c:v>
                </c:pt>
                <c:pt idx="18">
                  <c:v>16300</c:v>
                </c:pt>
                <c:pt idx="19">
                  <c:v>16841</c:v>
                </c:pt>
                <c:pt idx="20">
                  <c:v>16186</c:v>
                </c:pt>
                <c:pt idx="21">
                  <c:v>15001</c:v>
                </c:pt>
                <c:pt idx="22">
                  <c:v>13958</c:v>
                </c:pt>
                <c:pt idx="23">
                  <c:v>13213</c:v>
                </c:pt>
                <c:pt idx="24">
                  <c:v>12868</c:v>
                </c:pt>
                <c:pt idx="25">
                  <c:v>12669</c:v>
                </c:pt>
                <c:pt idx="26">
                  <c:v>12589</c:v>
                </c:pt>
                <c:pt idx="27">
                  <c:v>12650</c:v>
                </c:pt>
                <c:pt idx="28">
                  <c:v>13161</c:v>
                </c:pt>
                <c:pt idx="29">
                  <c:v>14497</c:v>
                </c:pt>
                <c:pt idx="30">
                  <c:v>15814</c:v>
                </c:pt>
                <c:pt idx="31">
                  <c:v>15896</c:v>
                </c:pt>
                <c:pt idx="32">
                  <c:v>15431</c:v>
                </c:pt>
                <c:pt idx="33">
                  <c:v>15234</c:v>
                </c:pt>
                <c:pt idx="34">
                  <c:v>15133</c:v>
                </c:pt>
                <c:pt idx="35">
                  <c:v>14738</c:v>
                </c:pt>
                <c:pt idx="36">
                  <c:v>14567</c:v>
                </c:pt>
                <c:pt idx="37">
                  <c:v>14529</c:v>
                </c:pt>
                <c:pt idx="38">
                  <c:v>14796</c:v>
                </c:pt>
                <c:pt idx="39">
                  <c:v>14826</c:v>
                </c:pt>
                <c:pt idx="40">
                  <c:v>15238</c:v>
                </c:pt>
                <c:pt idx="41">
                  <c:v>15426</c:v>
                </c:pt>
                <c:pt idx="42">
                  <c:v>15911</c:v>
                </c:pt>
                <c:pt idx="43">
                  <c:v>16371</c:v>
                </c:pt>
                <c:pt idx="44">
                  <c:v>15777</c:v>
                </c:pt>
                <c:pt idx="45">
                  <c:v>14748</c:v>
                </c:pt>
                <c:pt idx="46">
                  <c:v>13559</c:v>
                </c:pt>
                <c:pt idx="47">
                  <c:v>12880</c:v>
                </c:pt>
                <c:pt idx="48">
                  <c:v>12310</c:v>
                </c:pt>
                <c:pt idx="49">
                  <c:v>12210</c:v>
                </c:pt>
                <c:pt idx="50">
                  <c:v>12196</c:v>
                </c:pt>
                <c:pt idx="51">
                  <c:v>12207</c:v>
                </c:pt>
                <c:pt idx="52">
                  <c:v>12838</c:v>
                </c:pt>
                <c:pt idx="53">
                  <c:v>14153</c:v>
                </c:pt>
                <c:pt idx="54">
                  <c:v>15713</c:v>
                </c:pt>
                <c:pt idx="55">
                  <c:v>16132</c:v>
                </c:pt>
                <c:pt idx="56">
                  <c:v>16393</c:v>
                </c:pt>
                <c:pt idx="57">
                  <c:v>16609</c:v>
                </c:pt>
                <c:pt idx="58">
                  <c:v>16720</c:v>
                </c:pt>
                <c:pt idx="59">
                  <c:v>16585</c:v>
                </c:pt>
                <c:pt idx="60">
                  <c:v>16528</c:v>
                </c:pt>
                <c:pt idx="61">
                  <c:v>16473</c:v>
                </c:pt>
                <c:pt idx="62">
                  <c:v>16306</c:v>
                </c:pt>
                <c:pt idx="63">
                  <c:v>16385</c:v>
                </c:pt>
                <c:pt idx="64">
                  <c:v>16660</c:v>
                </c:pt>
                <c:pt idx="65">
                  <c:v>16615</c:v>
                </c:pt>
                <c:pt idx="66">
                  <c:v>16946</c:v>
                </c:pt>
                <c:pt idx="67">
                  <c:v>17349</c:v>
                </c:pt>
                <c:pt idx="68">
                  <c:v>16574</c:v>
                </c:pt>
                <c:pt idx="69">
                  <c:v>15562</c:v>
                </c:pt>
                <c:pt idx="70">
                  <c:v>14339</c:v>
                </c:pt>
                <c:pt idx="71">
                  <c:v>13513</c:v>
                </c:pt>
                <c:pt idx="72">
                  <c:v>13037</c:v>
                </c:pt>
                <c:pt idx="73">
                  <c:v>12750</c:v>
                </c:pt>
                <c:pt idx="74">
                  <c:v>12658</c:v>
                </c:pt>
                <c:pt idx="75">
                  <c:v>12821</c:v>
                </c:pt>
                <c:pt idx="76">
                  <c:v>13452</c:v>
                </c:pt>
                <c:pt idx="77">
                  <c:v>14575</c:v>
                </c:pt>
                <c:pt idx="78">
                  <c:v>15942</c:v>
                </c:pt>
                <c:pt idx="79">
                  <c:v>16294</c:v>
                </c:pt>
                <c:pt idx="80">
                  <c:v>16292</c:v>
                </c:pt>
                <c:pt idx="81">
                  <c:v>16283</c:v>
                </c:pt>
                <c:pt idx="82">
                  <c:v>15877</c:v>
                </c:pt>
                <c:pt idx="83">
                  <c:v>15460</c:v>
                </c:pt>
                <c:pt idx="84">
                  <c:v>15215</c:v>
                </c:pt>
                <c:pt idx="85">
                  <c:v>14869</c:v>
                </c:pt>
                <c:pt idx="86">
                  <c:v>14611</c:v>
                </c:pt>
                <c:pt idx="87">
                  <c:v>14642</c:v>
                </c:pt>
                <c:pt idx="88">
                  <c:v>14884</c:v>
                </c:pt>
                <c:pt idx="89">
                  <c:v>14959</c:v>
                </c:pt>
                <c:pt idx="90">
                  <c:v>15587</c:v>
                </c:pt>
                <c:pt idx="91">
                  <c:v>16536</c:v>
                </c:pt>
                <c:pt idx="92">
                  <c:v>16150</c:v>
                </c:pt>
                <c:pt idx="93">
                  <c:v>15073</c:v>
                </c:pt>
                <c:pt idx="94">
                  <c:v>13852</c:v>
                </c:pt>
                <c:pt idx="95">
                  <c:v>13051</c:v>
                </c:pt>
                <c:pt idx="96">
                  <c:v>12623</c:v>
                </c:pt>
                <c:pt idx="97">
                  <c:v>12439</c:v>
                </c:pt>
                <c:pt idx="98">
                  <c:v>12363</c:v>
                </c:pt>
                <c:pt idx="99">
                  <c:v>12338</c:v>
                </c:pt>
                <c:pt idx="100">
                  <c:v>12597</c:v>
                </c:pt>
                <c:pt idx="101">
                  <c:v>13103</c:v>
                </c:pt>
                <c:pt idx="102">
                  <c:v>13697</c:v>
                </c:pt>
                <c:pt idx="103">
                  <c:v>14086</c:v>
                </c:pt>
                <c:pt idx="104">
                  <c:v>13983</c:v>
                </c:pt>
                <c:pt idx="105">
                  <c:v>13739</c:v>
                </c:pt>
                <c:pt idx="106">
                  <c:v>13593</c:v>
                </c:pt>
                <c:pt idx="107">
                  <c:v>13336</c:v>
                </c:pt>
                <c:pt idx="108">
                  <c:v>12921</c:v>
                </c:pt>
                <c:pt idx="109">
                  <c:v>12659</c:v>
                </c:pt>
                <c:pt idx="110">
                  <c:v>12425</c:v>
                </c:pt>
                <c:pt idx="111">
                  <c:v>12612</c:v>
                </c:pt>
                <c:pt idx="112">
                  <c:v>13079</c:v>
                </c:pt>
                <c:pt idx="113">
                  <c:v>13506</c:v>
                </c:pt>
                <c:pt idx="114">
                  <c:v>13802</c:v>
                </c:pt>
                <c:pt idx="115">
                  <c:v>14432</c:v>
                </c:pt>
                <c:pt idx="116">
                  <c:v>14110</c:v>
                </c:pt>
                <c:pt idx="117">
                  <c:v>13399</c:v>
                </c:pt>
                <c:pt idx="118">
                  <c:v>12518</c:v>
                </c:pt>
                <c:pt idx="119">
                  <c:v>11778</c:v>
                </c:pt>
                <c:pt idx="120">
                  <c:v>11338</c:v>
                </c:pt>
                <c:pt idx="121">
                  <c:v>11090</c:v>
                </c:pt>
                <c:pt idx="122">
                  <c:v>10984</c:v>
                </c:pt>
                <c:pt idx="123">
                  <c:v>10930</c:v>
                </c:pt>
                <c:pt idx="124">
                  <c:v>11105</c:v>
                </c:pt>
                <c:pt idx="125">
                  <c:v>11639</c:v>
                </c:pt>
                <c:pt idx="126">
                  <c:v>11980</c:v>
                </c:pt>
                <c:pt idx="127">
                  <c:v>12275</c:v>
                </c:pt>
                <c:pt idx="128">
                  <c:v>12389</c:v>
                </c:pt>
                <c:pt idx="129">
                  <c:v>12361</c:v>
                </c:pt>
                <c:pt idx="130">
                  <c:v>12182</c:v>
                </c:pt>
                <c:pt idx="131">
                  <c:v>12060</c:v>
                </c:pt>
                <c:pt idx="132">
                  <c:v>11963</c:v>
                </c:pt>
                <c:pt idx="133">
                  <c:v>11852</c:v>
                </c:pt>
                <c:pt idx="134">
                  <c:v>12185</c:v>
                </c:pt>
                <c:pt idx="135">
                  <c:v>12728</c:v>
                </c:pt>
                <c:pt idx="136">
                  <c:v>13244</c:v>
                </c:pt>
                <c:pt idx="137">
                  <c:v>13519</c:v>
                </c:pt>
                <c:pt idx="138">
                  <c:v>13745</c:v>
                </c:pt>
                <c:pt idx="139">
                  <c:v>14369</c:v>
                </c:pt>
                <c:pt idx="140">
                  <c:v>13949</c:v>
                </c:pt>
                <c:pt idx="141">
                  <c:v>13125</c:v>
                </c:pt>
                <c:pt idx="142">
                  <c:v>12128</c:v>
                </c:pt>
                <c:pt idx="143">
                  <c:v>11474</c:v>
                </c:pt>
                <c:pt idx="144">
                  <c:v>11074</c:v>
                </c:pt>
                <c:pt idx="145">
                  <c:v>10931</c:v>
                </c:pt>
                <c:pt idx="146">
                  <c:v>10844</c:v>
                </c:pt>
                <c:pt idx="147">
                  <c:v>10964</c:v>
                </c:pt>
                <c:pt idx="148">
                  <c:v>11492</c:v>
                </c:pt>
                <c:pt idx="149">
                  <c:v>13013</c:v>
                </c:pt>
                <c:pt idx="150">
                  <c:v>14432</c:v>
                </c:pt>
                <c:pt idx="151">
                  <c:v>14630</c:v>
                </c:pt>
                <c:pt idx="152">
                  <c:v>14116</c:v>
                </c:pt>
                <c:pt idx="153">
                  <c:v>13942</c:v>
                </c:pt>
                <c:pt idx="154">
                  <c:v>13989</c:v>
                </c:pt>
                <c:pt idx="155">
                  <c:v>13993</c:v>
                </c:pt>
                <c:pt idx="156">
                  <c:v>14185</c:v>
                </c:pt>
                <c:pt idx="157">
                  <c:v>13998</c:v>
                </c:pt>
                <c:pt idx="158">
                  <c:v>14424</c:v>
                </c:pt>
                <c:pt idx="159">
                  <c:v>14710</c:v>
                </c:pt>
                <c:pt idx="160">
                  <c:v>14972</c:v>
                </c:pt>
                <c:pt idx="161">
                  <c:v>15081</c:v>
                </c:pt>
                <c:pt idx="162">
                  <c:v>15483</c:v>
                </c:pt>
                <c:pt idx="163">
                  <c:v>16078</c:v>
                </c:pt>
                <c:pt idx="164">
                  <c:v>15266</c:v>
                </c:pt>
                <c:pt idx="165">
                  <c:v>14244</c:v>
                </c:pt>
                <c:pt idx="166">
                  <c:v>13077</c:v>
                </c:pt>
                <c:pt idx="167">
                  <c:v>12133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5B-4F16-9C37-71FDDEC04BFB}"/>
            </c:ext>
          </c:extLst>
        </c:ser>
        <c:ser>
          <c:idx val="4"/>
          <c:order val="4"/>
          <c:tx>
            <c:v>Demand 2016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'2020Data'!$E$7:$E$174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'2016Data'!$F$7:$F$174</c:f>
              <c:numCache>
                <c:formatCode>General</c:formatCode>
                <c:ptCount val="168"/>
                <c:pt idx="0">
                  <c:v>13551</c:v>
                </c:pt>
                <c:pt idx="1">
                  <c:v>13520</c:v>
                </c:pt>
                <c:pt idx="2">
                  <c:v>13478</c:v>
                </c:pt>
                <c:pt idx="3">
                  <c:v>13591</c:v>
                </c:pt>
                <c:pt idx="4">
                  <c:v>14142</c:v>
                </c:pt>
                <c:pt idx="5">
                  <c:v>15645</c:v>
                </c:pt>
                <c:pt idx="6">
                  <c:v>16593</c:v>
                </c:pt>
                <c:pt idx="7">
                  <c:v>17153</c:v>
                </c:pt>
                <c:pt idx="8">
                  <c:v>17134</c:v>
                </c:pt>
                <c:pt idx="9">
                  <c:v>16966</c:v>
                </c:pt>
                <c:pt idx="10">
                  <c:v>16737</c:v>
                </c:pt>
                <c:pt idx="11">
                  <c:v>16443</c:v>
                </c:pt>
                <c:pt idx="12">
                  <c:v>16010</c:v>
                </c:pt>
                <c:pt idx="13">
                  <c:v>15737</c:v>
                </c:pt>
                <c:pt idx="14">
                  <c:v>15701</c:v>
                </c:pt>
                <c:pt idx="15">
                  <c:v>16075</c:v>
                </c:pt>
                <c:pt idx="16">
                  <c:v>16326</c:v>
                </c:pt>
                <c:pt idx="17">
                  <c:v>16539</c:v>
                </c:pt>
                <c:pt idx="18">
                  <c:v>17010</c:v>
                </c:pt>
                <c:pt idx="19">
                  <c:v>17817</c:v>
                </c:pt>
                <c:pt idx="20">
                  <c:v>17561</c:v>
                </c:pt>
                <c:pt idx="21">
                  <c:v>16615</c:v>
                </c:pt>
                <c:pt idx="22">
                  <c:v>15532</c:v>
                </c:pt>
                <c:pt idx="23">
                  <c:v>14671</c:v>
                </c:pt>
                <c:pt idx="24">
                  <c:v>14345</c:v>
                </c:pt>
                <c:pt idx="25">
                  <c:v>14197</c:v>
                </c:pt>
                <c:pt idx="26">
                  <c:v>14163</c:v>
                </c:pt>
                <c:pt idx="27">
                  <c:v>14251</c:v>
                </c:pt>
                <c:pt idx="28">
                  <c:v>15094</c:v>
                </c:pt>
                <c:pt idx="29">
                  <c:v>16512</c:v>
                </c:pt>
                <c:pt idx="30">
                  <c:v>17348</c:v>
                </c:pt>
                <c:pt idx="31">
                  <c:v>16885</c:v>
                </c:pt>
                <c:pt idx="32">
                  <c:v>16327</c:v>
                </c:pt>
                <c:pt idx="33">
                  <c:v>16040</c:v>
                </c:pt>
                <c:pt idx="34">
                  <c:v>16018</c:v>
                </c:pt>
                <c:pt idx="35">
                  <c:v>15655</c:v>
                </c:pt>
                <c:pt idx="36">
                  <c:v>15499</c:v>
                </c:pt>
                <c:pt idx="37">
                  <c:v>15514</c:v>
                </c:pt>
                <c:pt idx="38">
                  <c:v>15322</c:v>
                </c:pt>
                <c:pt idx="39">
                  <c:v>15542</c:v>
                </c:pt>
                <c:pt idx="40">
                  <c:v>15970</c:v>
                </c:pt>
                <c:pt idx="41">
                  <c:v>16343</c:v>
                </c:pt>
                <c:pt idx="42">
                  <c:v>17034</c:v>
                </c:pt>
                <c:pt idx="43">
                  <c:v>17821</c:v>
                </c:pt>
                <c:pt idx="44">
                  <c:v>17359</c:v>
                </c:pt>
                <c:pt idx="45">
                  <c:v>16510</c:v>
                </c:pt>
                <c:pt idx="46">
                  <c:v>15192</c:v>
                </c:pt>
                <c:pt idx="47">
                  <c:v>14435</c:v>
                </c:pt>
                <c:pt idx="48">
                  <c:v>14025</c:v>
                </c:pt>
                <c:pt idx="49">
                  <c:v>13764</c:v>
                </c:pt>
                <c:pt idx="50">
                  <c:v>13625</c:v>
                </c:pt>
                <c:pt idx="51">
                  <c:v>13646</c:v>
                </c:pt>
                <c:pt idx="52">
                  <c:v>14129</c:v>
                </c:pt>
                <c:pt idx="53">
                  <c:v>15534</c:v>
                </c:pt>
                <c:pt idx="54">
                  <c:v>16423</c:v>
                </c:pt>
                <c:pt idx="55">
                  <c:v>16622</c:v>
                </c:pt>
                <c:pt idx="56">
                  <c:v>16915</c:v>
                </c:pt>
                <c:pt idx="57">
                  <c:v>17123</c:v>
                </c:pt>
                <c:pt idx="58">
                  <c:v>17017</c:v>
                </c:pt>
                <c:pt idx="59">
                  <c:v>16966</c:v>
                </c:pt>
                <c:pt idx="60">
                  <c:v>16893</c:v>
                </c:pt>
                <c:pt idx="61">
                  <c:v>16923</c:v>
                </c:pt>
                <c:pt idx="62">
                  <c:v>17057</c:v>
                </c:pt>
                <c:pt idx="63">
                  <c:v>17367</c:v>
                </c:pt>
                <c:pt idx="64">
                  <c:v>17565</c:v>
                </c:pt>
                <c:pt idx="65">
                  <c:v>17367</c:v>
                </c:pt>
                <c:pt idx="66">
                  <c:v>17553</c:v>
                </c:pt>
                <c:pt idx="67">
                  <c:v>17765</c:v>
                </c:pt>
                <c:pt idx="68">
                  <c:v>16936</c:v>
                </c:pt>
                <c:pt idx="69">
                  <c:v>15946</c:v>
                </c:pt>
                <c:pt idx="70">
                  <c:v>14635</c:v>
                </c:pt>
                <c:pt idx="71">
                  <c:v>13730</c:v>
                </c:pt>
                <c:pt idx="72">
                  <c:v>13430</c:v>
                </c:pt>
                <c:pt idx="73">
                  <c:v>13200</c:v>
                </c:pt>
                <c:pt idx="74">
                  <c:v>13070</c:v>
                </c:pt>
                <c:pt idx="75">
                  <c:v>13142</c:v>
                </c:pt>
                <c:pt idx="76">
                  <c:v>13702</c:v>
                </c:pt>
                <c:pt idx="77">
                  <c:v>15023</c:v>
                </c:pt>
                <c:pt idx="78">
                  <c:v>16396</c:v>
                </c:pt>
                <c:pt idx="79">
                  <c:v>16737</c:v>
                </c:pt>
                <c:pt idx="80">
                  <c:v>16901</c:v>
                </c:pt>
                <c:pt idx="81">
                  <c:v>16917</c:v>
                </c:pt>
                <c:pt idx="82">
                  <c:v>16852</c:v>
                </c:pt>
                <c:pt idx="83">
                  <c:v>16678</c:v>
                </c:pt>
                <c:pt idx="84">
                  <c:v>16488</c:v>
                </c:pt>
                <c:pt idx="85">
                  <c:v>16070</c:v>
                </c:pt>
                <c:pt idx="86">
                  <c:v>15990</c:v>
                </c:pt>
                <c:pt idx="87">
                  <c:v>16251</c:v>
                </c:pt>
                <c:pt idx="88">
                  <c:v>16583</c:v>
                </c:pt>
                <c:pt idx="89">
                  <c:v>16633</c:v>
                </c:pt>
                <c:pt idx="90">
                  <c:v>17150</c:v>
                </c:pt>
                <c:pt idx="91">
                  <c:v>17615</c:v>
                </c:pt>
                <c:pt idx="92">
                  <c:v>17100</c:v>
                </c:pt>
                <c:pt idx="93">
                  <c:v>15935</c:v>
                </c:pt>
                <c:pt idx="94">
                  <c:v>14806</c:v>
                </c:pt>
                <c:pt idx="95">
                  <c:v>13892</c:v>
                </c:pt>
                <c:pt idx="96">
                  <c:v>13533</c:v>
                </c:pt>
                <c:pt idx="97">
                  <c:v>13332</c:v>
                </c:pt>
                <c:pt idx="98">
                  <c:v>13324</c:v>
                </c:pt>
                <c:pt idx="99">
                  <c:v>13482</c:v>
                </c:pt>
                <c:pt idx="100">
                  <c:v>14256</c:v>
                </c:pt>
                <c:pt idx="101">
                  <c:v>15743</c:v>
                </c:pt>
                <c:pt idx="102">
                  <c:v>16979</c:v>
                </c:pt>
                <c:pt idx="103">
                  <c:v>17078</c:v>
                </c:pt>
                <c:pt idx="104">
                  <c:v>16968</c:v>
                </c:pt>
                <c:pt idx="105">
                  <c:v>16800</c:v>
                </c:pt>
                <c:pt idx="106">
                  <c:v>16411</c:v>
                </c:pt>
                <c:pt idx="107">
                  <c:v>15915</c:v>
                </c:pt>
                <c:pt idx="108">
                  <c:v>15853</c:v>
                </c:pt>
                <c:pt idx="109">
                  <c:v>15684</c:v>
                </c:pt>
                <c:pt idx="110">
                  <c:v>15548</c:v>
                </c:pt>
                <c:pt idx="111">
                  <c:v>15598</c:v>
                </c:pt>
                <c:pt idx="112">
                  <c:v>15973</c:v>
                </c:pt>
                <c:pt idx="113">
                  <c:v>16221</c:v>
                </c:pt>
                <c:pt idx="114">
                  <c:v>16673</c:v>
                </c:pt>
                <c:pt idx="115">
                  <c:v>17577</c:v>
                </c:pt>
                <c:pt idx="116">
                  <c:v>17143</c:v>
                </c:pt>
                <c:pt idx="117">
                  <c:v>16180</c:v>
                </c:pt>
                <c:pt idx="118">
                  <c:v>14933</c:v>
                </c:pt>
                <c:pt idx="119">
                  <c:v>14016</c:v>
                </c:pt>
                <c:pt idx="120">
                  <c:v>13622</c:v>
                </c:pt>
                <c:pt idx="121">
                  <c:v>13416</c:v>
                </c:pt>
                <c:pt idx="122">
                  <c:v>13180</c:v>
                </c:pt>
                <c:pt idx="123">
                  <c:v>13233</c:v>
                </c:pt>
                <c:pt idx="124">
                  <c:v>13453</c:v>
                </c:pt>
                <c:pt idx="125">
                  <c:v>14113</c:v>
                </c:pt>
                <c:pt idx="126">
                  <c:v>14414</c:v>
                </c:pt>
                <c:pt idx="127">
                  <c:v>14723</c:v>
                </c:pt>
                <c:pt idx="128">
                  <c:v>14676</c:v>
                </c:pt>
                <c:pt idx="129">
                  <c:v>14507</c:v>
                </c:pt>
                <c:pt idx="130">
                  <c:v>14471</c:v>
                </c:pt>
                <c:pt idx="131">
                  <c:v>14383</c:v>
                </c:pt>
                <c:pt idx="132">
                  <c:v>14236</c:v>
                </c:pt>
                <c:pt idx="133">
                  <c:v>13964</c:v>
                </c:pt>
                <c:pt idx="134">
                  <c:v>13910</c:v>
                </c:pt>
                <c:pt idx="135">
                  <c:v>14094</c:v>
                </c:pt>
                <c:pt idx="136">
                  <c:v>14612</c:v>
                </c:pt>
                <c:pt idx="137">
                  <c:v>15090</c:v>
                </c:pt>
                <c:pt idx="138">
                  <c:v>15614</c:v>
                </c:pt>
                <c:pt idx="139">
                  <c:v>16536</c:v>
                </c:pt>
                <c:pt idx="140">
                  <c:v>16355</c:v>
                </c:pt>
                <c:pt idx="141">
                  <c:v>15642</c:v>
                </c:pt>
                <c:pt idx="142">
                  <c:v>14682</c:v>
                </c:pt>
                <c:pt idx="143">
                  <c:v>14013</c:v>
                </c:pt>
                <c:pt idx="144">
                  <c:v>13566</c:v>
                </c:pt>
                <c:pt idx="145">
                  <c:v>13363</c:v>
                </c:pt>
                <c:pt idx="146">
                  <c:v>13245</c:v>
                </c:pt>
                <c:pt idx="147">
                  <c:v>13256</c:v>
                </c:pt>
                <c:pt idx="148">
                  <c:v>13437</c:v>
                </c:pt>
                <c:pt idx="149">
                  <c:v>13790</c:v>
                </c:pt>
                <c:pt idx="150">
                  <c:v>13850</c:v>
                </c:pt>
                <c:pt idx="151">
                  <c:v>14204</c:v>
                </c:pt>
                <c:pt idx="152">
                  <c:v>14501</c:v>
                </c:pt>
                <c:pt idx="153">
                  <c:v>14807</c:v>
                </c:pt>
                <c:pt idx="154">
                  <c:v>14985</c:v>
                </c:pt>
                <c:pt idx="155">
                  <c:v>14904</c:v>
                </c:pt>
                <c:pt idx="156">
                  <c:v>14798</c:v>
                </c:pt>
                <c:pt idx="157">
                  <c:v>14715</c:v>
                </c:pt>
                <c:pt idx="158">
                  <c:v>14803</c:v>
                </c:pt>
                <c:pt idx="159">
                  <c:v>15484</c:v>
                </c:pt>
                <c:pt idx="160">
                  <c:v>16301</c:v>
                </c:pt>
                <c:pt idx="161">
                  <c:v>16746</c:v>
                </c:pt>
                <c:pt idx="162">
                  <c:v>17016</c:v>
                </c:pt>
                <c:pt idx="163">
                  <c:v>17248</c:v>
                </c:pt>
                <c:pt idx="164">
                  <c:v>16765</c:v>
                </c:pt>
                <c:pt idx="165">
                  <c:v>15836</c:v>
                </c:pt>
                <c:pt idx="166">
                  <c:v>14959</c:v>
                </c:pt>
                <c:pt idx="167">
                  <c:v>14248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5B-4F16-9C37-71FDDEC04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168447"/>
        <c:axId val="818232511"/>
      </c:scatterChart>
      <c:valAx>
        <c:axId val="81816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Date/Time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232511"/>
        <c:crosses val="autoZero"/>
        <c:crossBetween val="midCat"/>
      </c:valAx>
      <c:valAx>
        <c:axId val="818232511"/>
        <c:scaling>
          <c:orientation val="minMax"/>
          <c:max val="18500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 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16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</a:t>
            </a:r>
            <a:r>
              <a:rPr lang="en-CA" baseline="0"/>
              <a:t> Hourly Electricity Demand Trend Shape Comparison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'PreCOVID average'!$E$6</c:f>
              <c:strCache>
                <c:ptCount val="1"/>
                <c:pt idx="0">
                  <c:v>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average'!$D$7:$D$174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'PreCOVID average'!$E$7:$E$174</c:f>
              <c:numCache>
                <c:formatCode>General</c:formatCode>
                <c:ptCount val="168"/>
                <c:pt idx="0">
                  <c:v>11746</c:v>
                </c:pt>
                <c:pt idx="1">
                  <c:v>11564</c:v>
                </c:pt>
                <c:pt idx="2">
                  <c:v>11367</c:v>
                </c:pt>
                <c:pt idx="3">
                  <c:v>11379</c:v>
                </c:pt>
                <c:pt idx="4">
                  <c:v>11603</c:v>
                </c:pt>
                <c:pt idx="5">
                  <c:v>12008</c:v>
                </c:pt>
                <c:pt idx="6">
                  <c:v>12312</c:v>
                </c:pt>
                <c:pt idx="7">
                  <c:v>12488</c:v>
                </c:pt>
                <c:pt idx="8">
                  <c:v>12557</c:v>
                </c:pt>
                <c:pt idx="9">
                  <c:v>12598</c:v>
                </c:pt>
                <c:pt idx="10">
                  <c:v>12541</c:v>
                </c:pt>
                <c:pt idx="11">
                  <c:v>12747</c:v>
                </c:pt>
                <c:pt idx="12">
                  <c:v>12581</c:v>
                </c:pt>
                <c:pt idx="13">
                  <c:v>12491</c:v>
                </c:pt>
                <c:pt idx="14">
                  <c:v>12745</c:v>
                </c:pt>
                <c:pt idx="15">
                  <c:v>13023</c:v>
                </c:pt>
                <c:pt idx="16">
                  <c:v>13784</c:v>
                </c:pt>
                <c:pt idx="17">
                  <c:v>13997</c:v>
                </c:pt>
                <c:pt idx="18">
                  <c:v>14126</c:v>
                </c:pt>
                <c:pt idx="19">
                  <c:v>14189</c:v>
                </c:pt>
                <c:pt idx="20">
                  <c:v>13494</c:v>
                </c:pt>
                <c:pt idx="21">
                  <c:v>13004</c:v>
                </c:pt>
                <c:pt idx="22">
                  <c:v>12137</c:v>
                </c:pt>
                <c:pt idx="23">
                  <c:v>11531</c:v>
                </c:pt>
                <c:pt idx="24">
                  <c:v>11084</c:v>
                </c:pt>
                <c:pt idx="25">
                  <c:v>10847</c:v>
                </c:pt>
                <c:pt idx="26">
                  <c:v>10711</c:v>
                </c:pt>
                <c:pt idx="27">
                  <c:v>10768</c:v>
                </c:pt>
                <c:pt idx="28">
                  <c:v>10988</c:v>
                </c:pt>
                <c:pt idx="29">
                  <c:v>11318</c:v>
                </c:pt>
                <c:pt idx="30">
                  <c:v>11749</c:v>
                </c:pt>
                <c:pt idx="31">
                  <c:v>12225</c:v>
                </c:pt>
                <c:pt idx="32">
                  <c:v>12532</c:v>
                </c:pt>
                <c:pt idx="33">
                  <c:v>12744</c:v>
                </c:pt>
                <c:pt idx="34">
                  <c:v>12897</c:v>
                </c:pt>
                <c:pt idx="35">
                  <c:v>12960</c:v>
                </c:pt>
                <c:pt idx="36">
                  <c:v>12696</c:v>
                </c:pt>
                <c:pt idx="37">
                  <c:v>12438</c:v>
                </c:pt>
                <c:pt idx="38">
                  <c:v>12288</c:v>
                </c:pt>
                <c:pt idx="39">
                  <c:v>12462</c:v>
                </c:pt>
                <c:pt idx="40">
                  <c:v>13042</c:v>
                </c:pt>
                <c:pt idx="41">
                  <c:v>13457</c:v>
                </c:pt>
                <c:pt idx="42">
                  <c:v>13917</c:v>
                </c:pt>
                <c:pt idx="43">
                  <c:v>14240</c:v>
                </c:pt>
                <c:pt idx="44">
                  <c:v>13861</c:v>
                </c:pt>
                <c:pt idx="45">
                  <c:v>13288</c:v>
                </c:pt>
                <c:pt idx="46">
                  <c:v>12542</c:v>
                </c:pt>
                <c:pt idx="47">
                  <c:v>12066</c:v>
                </c:pt>
                <c:pt idx="48">
                  <c:v>11688</c:v>
                </c:pt>
                <c:pt idx="49">
                  <c:v>11552</c:v>
                </c:pt>
                <c:pt idx="50">
                  <c:v>11442</c:v>
                </c:pt>
                <c:pt idx="51">
                  <c:v>11641</c:v>
                </c:pt>
                <c:pt idx="52">
                  <c:v>12111</c:v>
                </c:pt>
                <c:pt idx="53">
                  <c:v>13113</c:v>
                </c:pt>
                <c:pt idx="54">
                  <c:v>13759</c:v>
                </c:pt>
                <c:pt idx="55">
                  <c:v>13858</c:v>
                </c:pt>
                <c:pt idx="56">
                  <c:v>13382</c:v>
                </c:pt>
                <c:pt idx="57">
                  <c:v>12942</c:v>
                </c:pt>
                <c:pt idx="58">
                  <c:v>12857</c:v>
                </c:pt>
                <c:pt idx="59">
                  <c:v>13041</c:v>
                </c:pt>
                <c:pt idx="60">
                  <c:v>12894</c:v>
                </c:pt>
                <c:pt idx="61">
                  <c:v>12584</c:v>
                </c:pt>
                <c:pt idx="62">
                  <c:v>12568</c:v>
                </c:pt>
                <c:pt idx="63">
                  <c:v>13039</c:v>
                </c:pt>
                <c:pt idx="64">
                  <c:v>13897</c:v>
                </c:pt>
                <c:pt idx="65">
                  <c:v>14376</c:v>
                </c:pt>
                <c:pt idx="66">
                  <c:v>14801</c:v>
                </c:pt>
                <c:pt idx="67">
                  <c:v>14841</c:v>
                </c:pt>
                <c:pt idx="68">
                  <c:v>14121</c:v>
                </c:pt>
                <c:pt idx="69">
                  <c:v>13379</c:v>
                </c:pt>
                <c:pt idx="70">
                  <c:v>12598</c:v>
                </c:pt>
                <c:pt idx="71">
                  <c:v>11979</c:v>
                </c:pt>
                <c:pt idx="72">
                  <c:v>11702</c:v>
                </c:pt>
                <c:pt idx="73">
                  <c:v>11375</c:v>
                </c:pt>
                <c:pt idx="74">
                  <c:v>11302</c:v>
                </c:pt>
                <c:pt idx="75">
                  <c:v>11488</c:v>
                </c:pt>
                <c:pt idx="76">
                  <c:v>11946</c:v>
                </c:pt>
                <c:pt idx="77">
                  <c:v>12708</c:v>
                </c:pt>
                <c:pt idx="78">
                  <c:v>13047</c:v>
                </c:pt>
                <c:pt idx="79">
                  <c:v>13273</c:v>
                </c:pt>
                <c:pt idx="80">
                  <c:v>13099</c:v>
                </c:pt>
                <c:pt idx="81">
                  <c:v>12947</c:v>
                </c:pt>
                <c:pt idx="82">
                  <c:v>13025</c:v>
                </c:pt>
                <c:pt idx="83">
                  <c:v>13393</c:v>
                </c:pt>
                <c:pt idx="84">
                  <c:v>13360</c:v>
                </c:pt>
                <c:pt idx="85">
                  <c:v>13138</c:v>
                </c:pt>
                <c:pt idx="86">
                  <c:v>13092</c:v>
                </c:pt>
                <c:pt idx="87">
                  <c:v>13580</c:v>
                </c:pt>
                <c:pt idx="88">
                  <c:v>14478</c:v>
                </c:pt>
                <c:pt idx="89">
                  <c:v>14807</c:v>
                </c:pt>
                <c:pt idx="90">
                  <c:v>14716</c:v>
                </c:pt>
                <c:pt idx="91">
                  <c:v>14591</c:v>
                </c:pt>
                <c:pt idx="92">
                  <c:v>14064</c:v>
                </c:pt>
                <c:pt idx="93">
                  <c:v>13201</c:v>
                </c:pt>
                <c:pt idx="94">
                  <c:v>12481</c:v>
                </c:pt>
                <c:pt idx="95">
                  <c:v>11875</c:v>
                </c:pt>
                <c:pt idx="96">
                  <c:v>11579</c:v>
                </c:pt>
                <c:pt idx="97">
                  <c:v>11418</c:v>
                </c:pt>
                <c:pt idx="98">
                  <c:v>11319</c:v>
                </c:pt>
                <c:pt idx="99">
                  <c:v>11283</c:v>
                </c:pt>
                <c:pt idx="100">
                  <c:v>11427</c:v>
                </c:pt>
                <c:pt idx="101">
                  <c:v>12420</c:v>
                </c:pt>
                <c:pt idx="102">
                  <c:v>13404</c:v>
                </c:pt>
                <c:pt idx="103">
                  <c:v>13941</c:v>
                </c:pt>
                <c:pt idx="104">
                  <c:v>14188</c:v>
                </c:pt>
                <c:pt idx="105">
                  <c:v>13860</c:v>
                </c:pt>
                <c:pt idx="106">
                  <c:v>13863</c:v>
                </c:pt>
                <c:pt idx="107">
                  <c:v>13814</c:v>
                </c:pt>
                <c:pt idx="108">
                  <c:v>13347</c:v>
                </c:pt>
                <c:pt idx="109">
                  <c:v>13023</c:v>
                </c:pt>
                <c:pt idx="110">
                  <c:v>12786</c:v>
                </c:pt>
                <c:pt idx="111">
                  <c:v>13034</c:v>
                </c:pt>
                <c:pt idx="112">
                  <c:v>13762</c:v>
                </c:pt>
                <c:pt idx="113">
                  <c:v>13952</c:v>
                </c:pt>
                <c:pt idx="114">
                  <c:v>14452</c:v>
                </c:pt>
                <c:pt idx="115">
                  <c:v>14550</c:v>
                </c:pt>
                <c:pt idx="116">
                  <c:v>13994</c:v>
                </c:pt>
                <c:pt idx="117">
                  <c:v>13205</c:v>
                </c:pt>
                <c:pt idx="118">
                  <c:v>12368</c:v>
                </c:pt>
                <c:pt idx="119">
                  <c:v>11811</c:v>
                </c:pt>
                <c:pt idx="120">
                  <c:v>11457</c:v>
                </c:pt>
                <c:pt idx="121">
                  <c:v>11196</c:v>
                </c:pt>
                <c:pt idx="122">
                  <c:v>11054</c:v>
                </c:pt>
                <c:pt idx="123">
                  <c:v>10978</c:v>
                </c:pt>
                <c:pt idx="124">
                  <c:v>11400</c:v>
                </c:pt>
                <c:pt idx="125">
                  <c:v>12383</c:v>
                </c:pt>
                <c:pt idx="126">
                  <c:v>13196</c:v>
                </c:pt>
                <c:pt idx="127">
                  <c:v>13772</c:v>
                </c:pt>
                <c:pt idx="128">
                  <c:v>13745</c:v>
                </c:pt>
                <c:pt idx="129">
                  <c:v>13207</c:v>
                </c:pt>
                <c:pt idx="130">
                  <c:v>13152</c:v>
                </c:pt>
                <c:pt idx="131">
                  <c:v>13294</c:v>
                </c:pt>
                <c:pt idx="132">
                  <c:v>13146</c:v>
                </c:pt>
                <c:pt idx="133">
                  <c:v>13069</c:v>
                </c:pt>
                <c:pt idx="134">
                  <c:v>12873</c:v>
                </c:pt>
                <c:pt idx="135">
                  <c:v>13163</c:v>
                </c:pt>
                <c:pt idx="136">
                  <c:v>13609</c:v>
                </c:pt>
                <c:pt idx="137">
                  <c:v>13884</c:v>
                </c:pt>
                <c:pt idx="138">
                  <c:v>14210</c:v>
                </c:pt>
                <c:pt idx="139">
                  <c:v>14454</c:v>
                </c:pt>
                <c:pt idx="140">
                  <c:v>13996</c:v>
                </c:pt>
                <c:pt idx="141">
                  <c:v>13308</c:v>
                </c:pt>
                <c:pt idx="142">
                  <c:v>12541</c:v>
                </c:pt>
                <c:pt idx="143">
                  <c:v>11968</c:v>
                </c:pt>
                <c:pt idx="144">
                  <c:v>11535</c:v>
                </c:pt>
                <c:pt idx="145">
                  <c:v>11278</c:v>
                </c:pt>
                <c:pt idx="146">
                  <c:v>11127</c:v>
                </c:pt>
                <c:pt idx="147">
                  <c:v>11095</c:v>
                </c:pt>
                <c:pt idx="148">
                  <c:v>11241</c:v>
                </c:pt>
                <c:pt idx="149">
                  <c:v>11537</c:v>
                </c:pt>
                <c:pt idx="150">
                  <c:v>11925</c:v>
                </c:pt>
                <c:pt idx="151">
                  <c:v>12287</c:v>
                </c:pt>
                <c:pt idx="152">
                  <c:v>12309</c:v>
                </c:pt>
                <c:pt idx="153">
                  <c:v>12192</c:v>
                </c:pt>
                <c:pt idx="154">
                  <c:v>11989</c:v>
                </c:pt>
                <c:pt idx="155">
                  <c:v>12029</c:v>
                </c:pt>
                <c:pt idx="156">
                  <c:v>11835</c:v>
                </c:pt>
                <c:pt idx="157">
                  <c:v>11754</c:v>
                </c:pt>
                <c:pt idx="158">
                  <c:v>11842</c:v>
                </c:pt>
                <c:pt idx="159">
                  <c:v>12349</c:v>
                </c:pt>
                <c:pt idx="160">
                  <c:v>12981</c:v>
                </c:pt>
                <c:pt idx="161">
                  <c:v>13354</c:v>
                </c:pt>
                <c:pt idx="162">
                  <c:v>13709</c:v>
                </c:pt>
                <c:pt idx="163">
                  <c:v>14174</c:v>
                </c:pt>
                <c:pt idx="164">
                  <c:v>13900</c:v>
                </c:pt>
                <c:pt idx="165">
                  <c:v>13228</c:v>
                </c:pt>
                <c:pt idx="166">
                  <c:v>12405</c:v>
                </c:pt>
                <c:pt idx="167">
                  <c:v>11918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5E-4C80-9889-720BB721601E}"/>
            </c:ext>
          </c:extLst>
        </c:ser>
        <c:ser>
          <c:idx val="1"/>
          <c:order val="1"/>
          <c:tx>
            <c:v>Demand Average (16'-19)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average'!$D$7:$D$174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'PreCOVID average'!$G$7:$G$174</c:f>
              <c:numCache>
                <c:formatCode>0</c:formatCode>
                <c:ptCount val="168"/>
                <c:pt idx="0">
                  <c:v>13356.5</c:v>
                </c:pt>
                <c:pt idx="1">
                  <c:v>13207.5</c:v>
                </c:pt>
                <c:pt idx="2">
                  <c:v>13122.25</c:v>
                </c:pt>
                <c:pt idx="3">
                  <c:v>13122.25</c:v>
                </c:pt>
                <c:pt idx="4">
                  <c:v>13819.25</c:v>
                </c:pt>
                <c:pt idx="5">
                  <c:v>15124.75</c:v>
                </c:pt>
                <c:pt idx="6">
                  <c:v>16303</c:v>
                </c:pt>
                <c:pt idx="7">
                  <c:v>16493.75</c:v>
                </c:pt>
                <c:pt idx="8">
                  <c:v>16440</c:v>
                </c:pt>
                <c:pt idx="9">
                  <c:v>16297</c:v>
                </c:pt>
                <c:pt idx="10">
                  <c:v>16127</c:v>
                </c:pt>
                <c:pt idx="11">
                  <c:v>15798.75</c:v>
                </c:pt>
                <c:pt idx="12">
                  <c:v>15618.25</c:v>
                </c:pt>
                <c:pt idx="13">
                  <c:v>15437.5</c:v>
                </c:pt>
                <c:pt idx="14">
                  <c:v>15496.5</c:v>
                </c:pt>
                <c:pt idx="15">
                  <c:v>15883.25</c:v>
                </c:pt>
                <c:pt idx="16">
                  <c:v>16160.25</c:v>
                </c:pt>
                <c:pt idx="17">
                  <c:v>16415.5</c:v>
                </c:pt>
                <c:pt idx="18">
                  <c:v>16844.5</c:v>
                </c:pt>
                <c:pt idx="19">
                  <c:v>17500.25</c:v>
                </c:pt>
                <c:pt idx="20">
                  <c:v>16983.75</c:v>
                </c:pt>
                <c:pt idx="21">
                  <c:v>15909.25</c:v>
                </c:pt>
                <c:pt idx="22">
                  <c:v>14800.75</c:v>
                </c:pt>
                <c:pt idx="23">
                  <c:v>14085.75</c:v>
                </c:pt>
                <c:pt idx="24">
                  <c:v>13696</c:v>
                </c:pt>
                <c:pt idx="25">
                  <c:v>13560.25</c:v>
                </c:pt>
                <c:pt idx="26">
                  <c:v>13503.5</c:v>
                </c:pt>
                <c:pt idx="27">
                  <c:v>13650.75</c:v>
                </c:pt>
                <c:pt idx="28">
                  <c:v>14264.5</c:v>
                </c:pt>
                <c:pt idx="29">
                  <c:v>15613</c:v>
                </c:pt>
                <c:pt idx="30">
                  <c:v>16741.5</c:v>
                </c:pt>
                <c:pt idx="31">
                  <c:v>16535</c:v>
                </c:pt>
                <c:pt idx="32">
                  <c:v>16094.5</c:v>
                </c:pt>
                <c:pt idx="33">
                  <c:v>15899</c:v>
                </c:pt>
                <c:pt idx="34">
                  <c:v>15802.25</c:v>
                </c:pt>
                <c:pt idx="35">
                  <c:v>15583.25</c:v>
                </c:pt>
                <c:pt idx="36">
                  <c:v>15489</c:v>
                </c:pt>
                <c:pt idx="37">
                  <c:v>15448.5</c:v>
                </c:pt>
                <c:pt idx="38">
                  <c:v>15461.75</c:v>
                </c:pt>
                <c:pt idx="39">
                  <c:v>15638.25</c:v>
                </c:pt>
                <c:pt idx="40">
                  <c:v>16017.5</c:v>
                </c:pt>
                <c:pt idx="41">
                  <c:v>16213.25</c:v>
                </c:pt>
                <c:pt idx="42">
                  <c:v>16681.25</c:v>
                </c:pt>
                <c:pt idx="43">
                  <c:v>17208</c:v>
                </c:pt>
                <c:pt idx="44">
                  <c:v>16627.75</c:v>
                </c:pt>
                <c:pt idx="45">
                  <c:v>15672</c:v>
                </c:pt>
                <c:pt idx="46">
                  <c:v>14492.25</c:v>
                </c:pt>
                <c:pt idx="47">
                  <c:v>13730</c:v>
                </c:pt>
                <c:pt idx="48">
                  <c:v>13248.5</c:v>
                </c:pt>
                <c:pt idx="49">
                  <c:v>13047.25</c:v>
                </c:pt>
                <c:pt idx="50">
                  <c:v>12960.75</c:v>
                </c:pt>
                <c:pt idx="51">
                  <c:v>12996.25</c:v>
                </c:pt>
                <c:pt idx="52">
                  <c:v>13475.5</c:v>
                </c:pt>
                <c:pt idx="53">
                  <c:v>14621.25</c:v>
                </c:pt>
                <c:pt idx="54">
                  <c:v>15705.75</c:v>
                </c:pt>
                <c:pt idx="55">
                  <c:v>16102.5</c:v>
                </c:pt>
                <c:pt idx="56">
                  <c:v>16316.75</c:v>
                </c:pt>
                <c:pt idx="57">
                  <c:v>16265.75</c:v>
                </c:pt>
                <c:pt idx="58">
                  <c:v>16124</c:v>
                </c:pt>
                <c:pt idx="59">
                  <c:v>15977.25</c:v>
                </c:pt>
                <c:pt idx="60">
                  <c:v>15838.5</c:v>
                </c:pt>
                <c:pt idx="61">
                  <c:v>15684</c:v>
                </c:pt>
                <c:pt idx="62">
                  <c:v>15645</c:v>
                </c:pt>
                <c:pt idx="63">
                  <c:v>15826.5</c:v>
                </c:pt>
                <c:pt idx="64">
                  <c:v>16098.25</c:v>
                </c:pt>
                <c:pt idx="65">
                  <c:v>16130.75</c:v>
                </c:pt>
                <c:pt idx="66">
                  <c:v>16454.75</c:v>
                </c:pt>
                <c:pt idx="67">
                  <c:v>16867.75</c:v>
                </c:pt>
                <c:pt idx="68">
                  <c:v>16186.75</c:v>
                </c:pt>
                <c:pt idx="69">
                  <c:v>15328.75</c:v>
                </c:pt>
                <c:pt idx="70">
                  <c:v>14248.75</c:v>
                </c:pt>
                <c:pt idx="71">
                  <c:v>13482.75</c:v>
                </c:pt>
                <c:pt idx="72">
                  <c:v>13037</c:v>
                </c:pt>
                <c:pt idx="73">
                  <c:v>12768.75</c:v>
                </c:pt>
                <c:pt idx="74">
                  <c:v>12718.25</c:v>
                </c:pt>
                <c:pt idx="75">
                  <c:v>12846</c:v>
                </c:pt>
                <c:pt idx="76">
                  <c:v>13337.5</c:v>
                </c:pt>
                <c:pt idx="77">
                  <c:v>14167.5</c:v>
                </c:pt>
                <c:pt idx="78">
                  <c:v>14987.75</c:v>
                </c:pt>
                <c:pt idx="79">
                  <c:v>15357</c:v>
                </c:pt>
                <c:pt idx="80">
                  <c:v>15491.5</c:v>
                </c:pt>
                <c:pt idx="81">
                  <c:v>15553</c:v>
                </c:pt>
                <c:pt idx="82">
                  <c:v>15432.75</c:v>
                </c:pt>
                <c:pt idx="83">
                  <c:v>15163</c:v>
                </c:pt>
                <c:pt idx="84">
                  <c:v>14947.5</c:v>
                </c:pt>
                <c:pt idx="85">
                  <c:v>14621.25</c:v>
                </c:pt>
                <c:pt idx="86">
                  <c:v>14610.5</c:v>
                </c:pt>
                <c:pt idx="87">
                  <c:v>14966.25</c:v>
                </c:pt>
                <c:pt idx="88">
                  <c:v>15384.25</c:v>
                </c:pt>
                <c:pt idx="89">
                  <c:v>15495.75</c:v>
                </c:pt>
                <c:pt idx="90">
                  <c:v>15937.25</c:v>
                </c:pt>
                <c:pt idx="91">
                  <c:v>16479.75</c:v>
                </c:pt>
                <c:pt idx="92">
                  <c:v>15997.75</c:v>
                </c:pt>
                <c:pt idx="93">
                  <c:v>15051</c:v>
                </c:pt>
                <c:pt idx="94">
                  <c:v>14034.75</c:v>
                </c:pt>
                <c:pt idx="95">
                  <c:v>13258.25</c:v>
                </c:pt>
                <c:pt idx="96">
                  <c:v>12883.5</c:v>
                </c:pt>
                <c:pt idx="97">
                  <c:v>12735</c:v>
                </c:pt>
                <c:pt idx="98">
                  <c:v>12675.25</c:v>
                </c:pt>
                <c:pt idx="99">
                  <c:v>12738.5</c:v>
                </c:pt>
                <c:pt idx="100">
                  <c:v>13165</c:v>
                </c:pt>
                <c:pt idx="101">
                  <c:v>14101.25</c:v>
                </c:pt>
                <c:pt idx="102">
                  <c:v>15045</c:v>
                </c:pt>
                <c:pt idx="103">
                  <c:v>15338</c:v>
                </c:pt>
                <c:pt idx="104">
                  <c:v>15305</c:v>
                </c:pt>
                <c:pt idx="105">
                  <c:v>15220</c:v>
                </c:pt>
                <c:pt idx="106">
                  <c:v>15078.75</c:v>
                </c:pt>
                <c:pt idx="107">
                  <c:v>14864.25</c:v>
                </c:pt>
                <c:pt idx="108">
                  <c:v>14660.25</c:v>
                </c:pt>
                <c:pt idx="109">
                  <c:v>14397.75</c:v>
                </c:pt>
                <c:pt idx="110">
                  <c:v>14259.25</c:v>
                </c:pt>
                <c:pt idx="111">
                  <c:v>14463.25</c:v>
                </c:pt>
                <c:pt idx="112">
                  <c:v>14919.25</c:v>
                </c:pt>
                <c:pt idx="113">
                  <c:v>15225.25</c:v>
                </c:pt>
                <c:pt idx="114">
                  <c:v>15666.5</c:v>
                </c:pt>
                <c:pt idx="115">
                  <c:v>16293</c:v>
                </c:pt>
                <c:pt idx="116">
                  <c:v>15882.25</c:v>
                </c:pt>
                <c:pt idx="117">
                  <c:v>14953</c:v>
                </c:pt>
                <c:pt idx="118">
                  <c:v>13936.75</c:v>
                </c:pt>
                <c:pt idx="119">
                  <c:v>13184.25</c:v>
                </c:pt>
                <c:pt idx="120">
                  <c:v>12819.25</c:v>
                </c:pt>
                <c:pt idx="121">
                  <c:v>12622.5</c:v>
                </c:pt>
                <c:pt idx="122">
                  <c:v>12509.5</c:v>
                </c:pt>
                <c:pt idx="123">
                  <c:v>12620</c:v>
                </c:pt>
                <c:pt idx="124">
                  <c:v>13021.5</c:v>
                </c:pt>
                <c:pt idx="125">
                  <c:v>13865.25</c:v>
                </c:pt>
                <c:pt idx="126">
                  <c:v>14680.5</c:v>
                </c:pt>
                <c:pt idx="127">
                  <c:v>14837.75</c:v>
                </c:pt>
                <c:pt idx="128">
                  <c:v>14719.5</c:v>
                </c:pt>
                <c:pt idx="129">
                  <c:v>14583.25</c:v>
                </c:pt>
                <c:pt idx="130">
                  <c:v>14433.75</c:v>
                </c:pt>
                <c:pt idx="131">
                  <c:v>14284.75</c:v>
                </c:pt>
                <c:pt idx="132">
                  <c:v>14200</c:v>
                </c:pt>
                <c:pt idx="133">
                  <c:v>14115.5</c:v>
                </c:pt>
                <c:pt idx="134">
                  <c:v>14216</c:v>
                </c:pt>
                <c:pt idx="135">
                  <c:v>14587</c:v>
                </c:pt>
                <c:pt idx="136">
                  <c:v>15034.25</c:v>
                </c:pt>
                <c:pt idx="137">
                  <c:v>15324.25</c:v>
                </c:pt>
                <c:pt idx="138">
                  <c:v>15722.5</c:v>
                </c:pt>
                <c:pt idx="139">
                  <c:v>16300.5</c:v>
                </c:pt>
                <c:pt idx="140">
                  <c:v>15916.5</c:v>
                </c:pt>
                <c:pt idx="141">
                  <c:v>15039</c:v>
                </c:pt>
                <c:pt idx="142">
                  <c:v>13955.5</c:v>
                </c:pt>
                <c:pt idx="143">
                  <c:v>13243.75</c:v>
                </c:pt>
                <c:pt idx="144">
                  <c:v>12847.75</c:v>
                </c:pt>
                <c:pt idx="145">
                  <c:v>12668</c:v>
                </c:pt>
                <c:pt idx="146">
                  <c:v>12591.75</c:v>
                </c:pt>
                <c:pt idx="147">
                  <c:v>12699.5</c:v>
                </c:pt>
                <c:pt idx="148">
                  <c:v>13208.25</c:v>
                </c:pt>
                <c:pt idx="149">
                  <c:v>14315.25</c:v>
                </c:pt>
                <c:pt idx="150">
                  <c:v>15272</c:v>
                </c:pt>
                <c:pt idx="151">
                  <c:v>15399</c:v>
                </c:pt>
                <c:pt idx="152">
                  <c:v>15157.5</c:v>
                </c:pt>
                <c:pt idx="153">
                  <c:v>14997.25</c:v>
                </c:pt>
                <c:pt idx="154">
                  <c:v>14975.25</c:v>
                </c:pt>
                <c:pt idx="155">
                  <c:v>14932</c:v>
                </c:pt>
                <c:pt idx="156">
                  <c:v>14866</c:v>
                </c:pt>
                <c:pt idx="157">
                  <c:v>14670.5</c:v>
                </c:pt>
                <c:pt idx="158">
                  <c:v>14803.75</c:v>
                </c:pt>
                <c:pt idx="159">
                  <c:v>15179.25</c:v>
                </c:pt>
                <c:pt idx="160">
                  <c:v>15685.75</c:v>
                </c:pt>
                <c:pt idx="161">
                  <c:v>15940.5</c:v>
                </c:pt>
                <c:pt idx="162">
                  <c:v>16379.5</c:v>
                </c:pt>
                <c:pt idx="163">
                  <c:v>16893.5</c:v>
                </c:pt>
                <c:pt idx="164">
                  <c:v>16287.5</c:v>
                </c:pt>
                <c:pt idx="165">
                  <c:v>15277</c:v>
                </c:pt>
                <c:pt idx="166">
                  <c:v>14232.25</c:v>
                </c:pt>
                <c:pt idx="167">
                  <c:v>13480.5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5E-4C80-9889-720BB7216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028031"/>
        <c:axId val="420405327"/>
      </c:scatterChart>
      <c:valAx>
        <c:axId val="48802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05327"/>
        <c:crosses val="autoZero"/>
        <c:crossBetween val="midCat"/>
      </c:valAx>
      <c:valAx>
        <c:axId val="420405327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</a:t>
                </a:r>
                <a:r>
                  <a:rPr lang="en-CA" baseline="0"/>
                  <a:t> Demand (MW)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28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 Electricity Demand on April 4th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'PreCOVID average'!$E$6</c:f>
              <c:strCache>
                <c:ptCount val="1"/>
                <c:pt idx="0">
                  <c:v>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average'!$E$7:$E$30</c:f>
              <c:numCache>
                <c:formatCode>General</c:formatCode>
                <c:ptCount val="24"/>
                <c:pt idx="0">
                  <c:v>11746</c:v>
                </c:pt>
                <c:pt idx="1">
                  <c:v>11564</c:v>
                </c:pt>
                <c:pt idx="2">
                  <c:v>11367</c:v>
                </c:pt>
                <c:pt idx="3">
                  <c:v>11379</c:v>
                </c:pt>
                <c:pt idx="4">
                  <c:v>11603</c:v>
                </c:pt>
                <c:pt idx="5">
                  <c:v>12008</c:v>
                </c:pt>
                <c:pt idx="6">
                  <c:v>12312</c:v>
                </c:pt>
                <c:pt idx="7">
                  <c:v>12488</c:v>
                </c:pt>
                <c:pt idx="8">
                  <c:v>12557</c:v>
                </c:pt>
                <c:pt idx="9">
                  <c:v>12598</c:v>
                </c:pt>
                <c:pt idx="10">
                  <c:v>12541</c:v>
                </c:pt>
                <c:pt idx="11">
                  <c:v>12747</c:v>
                </c:pt>
                <c:pt idx="12">
                  <c:v>12581</c:v>
                </c:pt>
                <c:pt idx="13">
                  <c:v>12491</c:v>
                </c:pt>
                <c:pt idx="14">
                  <c:v>12745</c:v>
                </c:pt>
                <c:pt idx="15">
                  <c:v>13023</c:v>
                </c:pt>
                <c:pt idx="16">
                  <c:v>13784</c:v>
                </c:pt>
                <c:pt idx="17">
                  <c:v>13997</c:v>
                </c:pt>
                <c:pt idx="18">
                  <c:v>14126</c:v>
                </c:pt>
                <c:pt idx="19">
                  <c:v>14189</c:v>
                </c:pt>
                <c:pt idx="20">
                  <c:v>13494</c:v>
                </c:pt>
                <c:pt idx="21">
                  <c:v>13004</c:v>
                </c:pt>
                <c:pt idx="22">
                  <c:v>12137</c:v>
                </c:pt>
                <c:pt idx="23">
                  <c:v>11531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24-4A8B-A805-77512A84B782}"/>
            </c:ext>
          </c:extLst>
        </c:ser>
        <c:ser>
          <c:idx val="1"/>
          <c:order val="1"/>
          <c:tx>
            <c:v>Demand Average ('16-19')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average'!$G$7:$G$30</c:f>
              <c:numCache>
                <c:formatCode>0</c:formatCode>
                <c:ptCount val="24"/>
                <c:pt idx="0">
                  <c:v>13356.5</c:v>
                </c:pt>
                <c:pt idx="1">
                  <c:v>13207.5</c:v>
                </c:pt>
                <c:pt idx="2">
                  <c:v>13122.25</c:v>
                </c:pt>
                <c:pt idx="3">
                  <c:v>13122.25</c:v>
                </c:pt>
                <c:pt idx="4">
                  <c:v>13819.25</c:v>
                </c:pt>
                <c:pt idx="5">
                  <c:v>15124.75</c:v>
                </c:pt>
                <c:pt idx="6">
                  <c:v>16303</c:v>
                </c:pt>
                <c:pt idx="7">
                  <c:v>16493.75</c:v>
                </c:pt>
                <c:pt idx="8">
                  <c:v>16440</c:v>
                </c:pt>
                <c:pt idx="9">
                  <c:v>16297</c:v>
                </c:pt>
                <c:pt idx="10">
                  <c:v>16127</c:v>
                </c:pt>
                <c:pt idx="11">
                  <c:v>15798.75</c:v>
                </c:pt>
                <c:pt idx="12">
                  <c:v>15618.25</c:v>
                </c:pt>
                <c:pt idx="13">
                  <c:v>15437.5</c:v>
                </c:pt>
                <c:pt idx="14">
                  <c:v>15496.5</c:v>
                </c:pt>
                <c:pt idx="15">
                  <c:v>15883.25</c:v>
                </c:pt>
                <c:pt idx="16">
                  <c:v>16160.25</c:v>
                </c:pt>
                <c:pt idx="17">
                  <c:v>16415.5</c:v>
                </c:pt>
                <c:pt idx="18">
                  <c:v>16844.5</c:v>
                </c:pt>
                <c:pt idx="19">
                  <c:v>17500.25</c:v>
                </c:pt>
                <c:pt idx="20">
                  <c:v>16983.75</c:v>
                </c:pt>
                <c:pt idx="21">
                  <c:v>15909.25</c:v>
                </c:pt>
                <c:pt idx="22">
                  <c:v>14800.75</c:v>
                </c:pt>
                <c:pt idx="23">
                  <c:v>14085.75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24-4A8B-A805-77512A84B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08440"/>
        <c:axId val="535806840"/>
      </c:scatterChart>
      <c:valAx>
        <c:axId val="535808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of Day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6840"/>
        <c:crosses val="autoZero"/>
        <c:crossBetween val="midCat"/>
        <c:majorUnit val="0.125"/>
      </c:valAx>
      <c:valAx>
        <c:axId val="53580684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 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8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 Electricity Demand on April 5th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'PreCOVID average'!$E$6</c:f>
              <c:strCache>
                <c:ptCount val="1"/>
                <c:pt idx="0">
                  <c:v>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average'!$E$31:$E$54</c:f>
              <c:numCache>
                <c:formatCode>General</c:formatCode>
                <c:ptCount val="24"/>
                <c:pt idx="0">
                  <c:v>11084</c:v>
                </c:pt>
                <c:pt idx="1">
                  <c:v>10847</c:v>
                </c:pt>
                <c:pt idx="2">
                  <c:v>10711</c:v>
                </c:pt>
                <c:pt idx="3">
                  <c:v>10768</c:v>
                </c:pt>
                <c:pt idx="4">
                  <c:v>10988</c:v>
                </c:pt>
                <c:pt idx="5">
                  <c:v>11318</c:v>
                </c:pt>
                <c:pt idx="6">
                  <c:v>11749</c:v>
                </c:pt>
                <c:pt idx="7">
                  <c:v>12225</c:v>
                </c:pt>
                <c:pt idx="8">
                  <c:v>12532</c:v>
                </c:pt>
                <c:pt idx="9">
                  <c:v>12744</c:v>
                </c:pt>
                <c:pt idx="10">
                  <c:v>12897</c:v>
                </c:pt>
                <c:pt idx="11">
                  <c:v>12960</c:v>
                </c:pt>
                <c:pt idx="12">
                  <c:v>12696</c:v>
                </c:pt>
                <c:pt idx="13">
                  <c:v>12438</c:v>
                </c:pt>
                <c:pt idx="14">
                  <c:v>12288</c:v>
                </c:pt>
                <c:pt idx="15">
                  <c:v>12462</c:v>
                </c:pt>
                <c:pt idx="16">
                  <c:v>13042</c:v>
                </c:pt>
                <c:pt idx="17">
                  <c:v>13457</c:v>
                </c:pt>
                <c:pt idx="18">
                  <c:v>13917</c:v>
                </c:pt>
                <c:pt idx="19">
                  <c:v>14240</c:v>
                </c:pt>
                <c:pt idx="20">
                  <c:v>13861</c:v>
                </c:pt>
                <c:pt idx="21">
                  <c:v>13288</c:v>
                </c:pt>
                <c:pt idx="22">
                  <c:v>12542</c:v>
                </c:pt>
                <c:pt idx="23">
                  <c:v>12066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13-4352-B75E-65BDD076E7E3}"/>
            </c:ext>
          </c:extLst>
        </c:ser>
        <c:ser>
          <c:idx val="1"/>
          <c:order val="1"/>
          <c:tx>
            <c:v>Demand Average ('16-19')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average'!$G$31:$G$54</c:f>
              <c:numCache>
                <c:formatCode>0</c:formatCode>
                <c:ptCount val="24"/>
                <c:pt idx="0">
                  <c:v>13696</c:v>
                </c:pt>
                <c:pt idx="1">
                  <c:v>13560.25</c:v>
                </c:pt>
                <c:pt idx="2">
                  <c:v>13503.5</c:v>
                </c:pt>
                <c:pt idx="3">
                  <c:v>13650.75</c:v>
                </c:pt>
                <c:pt idx="4">
                  <c:v>14264.5</c:v>
                </c:pt>
                <c:pt idx="5">
                  <c:v>15613</c:v>
                </c:pt>
                <c:pt idx="6">
                  <c:v>16741.5</c:v>
                </c:pt>
                <c:pt idx="7">
                  <c:v>16535</c:v>
                </c:pt>
                <c:pt idx="8">
                  <c:v>16094.5</c:v>
                </c:pt>
                <c:pt idx="9">
                  <c:v>15899</c:v>
                </c:pt>
                <c:pt idx="10">
                  <c:v>15802.25</c:v>
                </c:pt>
                <c:pt idx="11">
                  <c:v>15583.25</c:v>
                </c:pt>
                <c:pt idx="12">
                  <c:v>15489</c:v>
                </c:pt>
                <c:pt idx="13">
                  <c:v>15448.5</c:v>
                </c:pt>
                <c:pt idx="14">
                  <c:v>15461.75</c:v>
                </c:pt>
                <c:pt idx="15">
                  <c:v>15638.25</c:v>
                </c:pt>
                <c:pt idx="16">
                  <c:v>16017.5</c:v>
                </c:pt>
                <c:pt idx="17">
                  <c:v>16213.25</c:v>
                </c:pt>
                <c:pt idx="18">
                  <c:v>16681.25</c:v>
                </c:pt>
                <c:pt idx="19">
                  <c:v>17208</c:v>
                </c:pt>
                <c:pt idx="20">
                  <c:v>16627.75</c:v>
                </c:pt>
                <c:pt idx="21">
                  <c:v>15672</c:v>
                </c:pt>
                <c:pt idx="22">
                  <c:v>14492.25</c:v>
                </c:pt>
                <c:pt idx="23">
                  <c:v>13730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13-4352-B75E-65BDD076E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08440"/>
        <c:axId val="535806840"/>
      </c:scatterChart>
      <c:valAx>
        <c:axId val="535808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of Day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6840"/>
        <c:crosses val="autoZero"/>
        <c:crossBetween val="midCat"/>
        <c:majorUnit val="0.125"/>
      </c:valAx>
      <c:valAx>
        <c:axId val="53580684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 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8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 Electricity Demand on April 6th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'PreCOVID average'!$E$6</c:f>
              <c:strCache>
                <c:ptCount val="1"/>
                <c:pt idx="0">
                  <c:v>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average'!$E$55:$E$78</c:f>
              <c:numCache>
                <c:formatCode>General</c:formatCode>
                <c:ptCount val="24"/>
                <c:pt idx="0">
                  <c:v>11688</c:v>
                </c:pt>
                <c:pt idx="1">
                  <c:v>11552</c:v>
                </c:pt>
                <c:pt idx="2">
                  <c:v>11442</c:v>
                </c:pt>
                <c:pt idx="3">
                  <c:v>11641</c:v>
                </c:pt>
                <c:pt idx="4">
                  <c:v>12111</c:v>
                </c:pt>
                <c:pt idx="5">
                  <c:v>13113</c:v>
                </c:pt>
                <c:pt idx="6">
                  <c:v>13759</c:v>
                </c:pt>
                <c:pt idx="7">
                  <c:v>13858</c:v>
                </c:pt>
                <c:pt idx="8">
                  <c:v>13382</c:v>
                </c:pt>
                <c:pt idx="9">
                  <c:v>12942</c:v>
                </c:pt>
                <c:pt idx="10">
                  <c:v>12857</c:v>
                </c:pt>
                <c:pt idx="11">
                  <c:v>13041</c:v>
                </c:pt>
                <c:pt idx="12">
                  <c:v>12894</c:v>
                </c:pt>
                <c:pt idx="13">
                  <c:v>12584</c:v>
                </c:pt>
                <c:pt idx="14">
                  <c:v>12568</c:v>
                </c:pt>
                <c:pt idx="15">
                  <c:v>13039</c:v>
                </c:pt>
                <c:pt idx="16">
                  <c:v>13897</c:v>
                </c:pt>
                <c:pt idx="17">
                  <c:v>14376</c:v>
                </c:pt>
                <c:pt idx="18">
                  <c:v>14801</c:v>
                </c:pt>
                <c:pt idx="19">
                  <c:v>14841</c:v>
                </c:pt>
                <c:pt idx="20">
                  <c:v>14121</c:v>
                </c:pt>
                <c:pt idx="21">
                  <c:v>13379</c:v>
                </c:pt>
                <c:pt idx="22">
                  <c:v>12598</c:v>
                </c:pt>
                <c:pt idx="23">
                  <c:v>11979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61-484C-8A94-A350F11B4F05}"/>
            </c:ext>
          </c:extLst>
        </c:ser>
        <c:ser>
          <c:idx val="1"/>
          <c:order val="1"/>
          <c:tx>
            <c:v>Demand Average ('16-19')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average'!$G$55:$G$78</c:f>
              <c:numCache>
                <c:formatCode>0</c:formatCode>
                <c:ptCount val="24"/>
                <c:pt idx="0">
                  <c:v>13248.5</c:v>
                </c:pt>
                <c:pt idx="1">
                  <c:v>13047.25</c:v>
                </c:pt>
                <c:pt idx="2">
                  <c:v>12960.75</c:v>
                </c:pt>
                <c:pt idx="3">
                  <c:v>12996.25</c:v>
                </c:pt>
                <c:pt idx="4">
                  <c:v>13475.5</c:v>
                </c:pt>
                <c:pt idx="5">
                  <c:v>14621.25</c:v>
                </c:pt>
                <c:pt idx="6">
                  <c:v>15705.75</c:v>
                </c:pt>
                <c:pt idx="7">
                  <c:v>16102.5</c:v>
                </c:pt>
                <c:pt idx="8">
                  <c:v>16316.75</c:v>
                </c:pt>
                <c:pt idx="9">
                  <c:v>16265.75</c:v>
                </c:pt>
                <c:pt idx="10">
                  <c:v>16124</c:v>
                </c:pt>
                <c:pt idx="11">
                  <c:v>15977.25</c:v>
                </c:pt>
                <c:pt idx="12">
                  <c:v>15838.5</c:v>
                </c:pt>
                <c:pt idx="13">
                  <c:v>15684</c:v>
                </c:pt>
                <c:pt idx="14">
                  <c:v>15645</c:v>
                </c:pt>
                <c:pt idx="15">
                  <c:v>15826.5</c:v>
                </c:pt>
                <c:pt idx="16">
                  <c:v>16098.25</c:v>
                </c:pt>
                <c:pt idx="17">
                  <c:v>16130.75</c:v>
                </c:pt>
                <c:pt idx="18">
                  <c:v>16454.75</c:v>
                </c:pt>
                <c:pt idx="19">
                  <c:v>16867.75</c:v>
                </c:pt>
                <c:pt idx="20">
                  <c:v>16186.75</c:v>
                </c:pt>
                <c:pt idx="21">
                  <c:v>15328.75</c:v>
                </c:pt>
                <c:pt idx="22">
                  <c:v>14248.75</c:v>
                </c:pt>
                <c:pt idx="23">
                  <c:v>13482.75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61-484C-8A94-A350F11B4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08440"/>
        <c:axId val="535806840"/>
      </c:scatterChart>
      <c:valAx>
        <c:axId val="535808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of Day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6840"/>
        <c:crosses val="autoZero"/>
        <c:crossBetween val="midCat"/>
        <c:majorUnit val="0.125"/>
      </c:valAx>
      <c:valAx>
        <c:axId val="53580684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 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8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 Electricity Demand on April 7th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'PreCOVID average'!$E$6</c:f>
              <c:strCache>
                <c:ptCount val="1"/>
                <c:pt idx="0">
                  <c:v>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average'!$E$79:$E$102</c:f>
              <c:numCache>
                <c:formatCode>General</c:formatCode>
                <c:ptCount val="24"/>
                <c:pt idx="0">
                  <c:v>11702</c:v>
                </c:pt>
                <c:pt idx="1">
                  <c:v>11375</c:v>
                </c:pt>
                <c:pt idx="2">
                  <c:v>11302</c:v>
                </c:pt>
                <c:pt idx="3">
                  <c:v>11488</c:v>
                </c:pt>
                <c:pt idx="4">
                  <c:v>11946</c:v>
                </c:pt>
                <c:pt idx="5">
                  <c:v>12708</c:v>
                </c:pt>
                <c:pt idx="6">
                  <c:v>13047</c:v>
                </c:pt>
                <c:pt idx="7">
                  <c:v>13273</c:v>
                </c:pt>
                <c:pt idx="8">
                  <c:v>13099</c:v>
                </c:pt>
                <c:pt idx="9">
                  <c:v>12947</c:v>
                </c:pt>
                <c:pt idx="10">
                  <c:v>13025</c:v>
                </c:pt>
                <c:pt idx="11">
                  <c:v>13393</c:v>
                </c:pt>
                <c:pt idx="12">
                  <c:v>13360</c:v>
                </c:pt>
                <c:pt idx="13">
                  <c:v>13138</c:v>
                </c:pt>
                <c:pt idx="14">
                  <c:v>13092</c:v>
                </c:pt>
                <c:pt idx="15">
                  <c:v>13580</c:v>
                </c:pt>
                <c:pt idx="16">
                  <c:v>14478</c:v>
                </c:pt>
                <c:pt idx="17">
                  <c:v>14807</c:v>
                </c:pt>
                <c:pt idx="18">
                  <c:v>14716</c:v>
                </c:pt>
                <c:pt idx="19">
                  <c:v>14591</c:v>
                </c:pt>
                <c:pt idx="20">
                  <c:v>14064</c:v>
                </c:pt>
                <c:pt idx="21">
                  <c:v>13201</c:v>
                </c:pt>
                <c:pt idx="22">
                  <c:v>12481</c:v>
                </c:pt>
                <c:pt idx="23">
                  <c:v>11875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47-46F0-A35C-47700AAD38D7}"/>
            </c:ext>
          </c:extLst>
        </c:ser>
        <c:ser>
          <c:idx val="1"/>
          <c:order val="1"/>
          <c:tx>
            <c:v>Demand Average ('16-19')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average'!$G$79:$G$102</c:f>
              <c:numCache>
                <c:formatCode>0</c:formatCode>
                <c:ptCount val="24"/>
                <c:pt idx="0">
                  <c:v>13037</c:v>
                </c:pt>
                <c:pt idx="1">
                  <c:v>12768.75</c:v>
                </c:pt>
                <c:pt idx="2">
                  <c:v>12718.25</c:v>
                </c:pt>
                <c:pt idx="3">
                  <c:v>12846</c:v>
                </c:pt>
                <c:pt idx="4">
                  <c:v>13337.5</c:v>
                </c:pt>
                <c:pt idx="5">
                  <c:v>14167.5</c:v>
                </c:pt>
                <c:pt idx="6">
                  <c:v>14987.75</c:v>
                </c:pt>
                <c:pt idx="7">
                  <c:v>15357</c:v>
                </c:pt>
                <c:pt idx="8">
                  <c:v>15491.5</c:v>
                </c:pt>
                <c:pt idx="9">
                  <c:v>15553</c:v>
                </c:pt>
                <c:pt idx="10">
                  <c:v>15432.75</c:v>
                </c:pt>
                <c:pt idx="11">
                  <c:v>15163</c:v>
                </c:pt>
                <c:pt idx="12">
                  <c:v>14947.5</c:v>
                </c:pt>
                <c:pt idx="13">
                  <c:v>14621.25</c:v>
                </c:pt>
                <c:pt idx="14">
                  <c:v>14610.5</c:v>
                </c:pt>
                <c:pt idx="15">
                  <c:v>14966.25</c:v>
                </c:pt>
                <c:pt idx="16">
                  <c:v>15384.25</c:v>
                </c:pt>
                <c:pt idx="17">
                  <c:v>15495.75</c:v>
                </c:pt>
                <c:pt idx="18">
                  <c:v>15937.25</c:v>
                </c:pt>
                <c:pt idx="19">
                  <c:v>16479.75</c:v>
                </c:pt>
                <c:pt idx="20">
                  <c:v>15997.75</c:v>
                </c:pt>
                <c:pt idx="21">
                  <c:v>15051</c:v>
                </c:pt>
                <c:pt idx="22">
                  <c:v>14034.75</c:v>
                </c:pt>
                <c:pt idx="23">
                  <c:v>13258.25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47-46F0-A35C-47700AAD3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08440"/>
        <c:axId val="535806840"/>
      </c:scatterChart>
      <c:valAx>
        <c:axId val="535808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of Day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6840"/>
        <c:crosses val="autoZero"/>
        <c:crossBetween val="midCat"/>
        <c:majorUnit val="0.125"/>
      </c:valAx>
      <c:valAx>
        <c:axId val="53580684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 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8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 Electricity Demand on April 8th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'PreCOVID average'!$E$6</c:f>
              <c:strCache>
                <c:ptCount val="1"/>
                <c:pt idx="0">
                  <c:v>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average'!$E$103:$E$126</c:f>
              <c:numCache>
                <c:formatCode>General</c:formatCode>
                <c:ptCount val="24"/>
                <c:pt idx="0">
                  <c:v>11579</c:v>
                </c:pt>
                <c:pt idx="1">
                  <c:v>11418</c:v>
                </c:pt>
                <c:pt idx="2">
                  <c:v>11319</c:v>
                </c:pt>
                <c:pt idx="3">
                  <c:v>11283</c:v>
                </c:pt>
                <c:pt idx="4">
                  <c:v>11427</c:v>
                </c:pt>
                <c:pt idx="5">
                  <c:v>12420</c:v>
                </c:pt>
                <c:pt idx="6">
                  <c:v>13404</c:v>
                </c:pt>
                <c:pt idx="7">
                  <c:v>13941</c:v>
                </c:pt>
                <c:pt idx="8">
                  <c:v>14188</c:v>
                </c:pt>
                <c:pt idx="9">
                  <c:v>13860</c:v>
                </c:pt>
                <c:pt idx="10">
                  <c:v>13863</c:v>
                </c:pt>
                <c:pt idx="11">
                  <c:v>13814</c:v>
                </c:pt>
                <c:pt idx="12">
                  <c:v>13347</c:v>
                </c:pt>
                <c:pt idx="13">
                  <c:v>13023</c:v>
                </c:pt>
                <c:pt idx="14">
                  <c:v>12786</c:v>
                </c:pt>
                <c:pt idx="15">
                  <c:v>13034</c:v>
                </c:pt>
                <c:pt idx="16">
                  <c:v>13762</c:v>
                </c:pt>
                <c:pt idx="17">
                  <c:v>13952</c:v>
                </c:pt>
                <c:pt idx="18">
                  <c:v>14452</c:v>
                </c:pt>
                <c:pt idx="19">
                  <c:v>14550</c:v>
                </c:pt>
                <c:pt idx="20">
                  <c:v>13994</c:v>
                </c:pt>
                <c:pt idx="21">
                  <c:v>13205</c:v>
                </c:pt>
                <c:pt idx="22">
                  <c:v>12368</c:v>
                </c:pt>
                <c:pt idx="23">
                  <c:v>11811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B2-4B7C-B0A5-D277C1166CF7}"/>
            </c:ext>
          </c:extLst>
        </c:ser>
        <c:ser>
          <c:idx val="1"/>
          <c:order val="1"/>
          <c:tx>
            <c:v>Demand Average ('16-19')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average'!$G$103:$G$126</c:f>
              <c:numCache>
                <c:formatCode>0</c:formatCode>
                <c:ptCount val="24"/>
                <c:pt idx="0">
                  <c:v>12883.5</c:v>
                </c:pt>
                <c:pt idx="1">
                  <c:v>12735</c:v>
                </c:pt>
                <c:pt idx="2">
                  <c:v>12675.25</c:v>
                </c:pt>
                <c:pt idx="3">
                  <c:v>12738.5</c:v>
                </c:pt>
                <c:pt idx="4">
                  <c:v>13165</c:v>
                </c:pt>
                <c:pt idx="5">
                  <c:v>14101.25</c:v>
                </c:pt>
                <c:pt idx="6">
                  <c:v>15045</c:v>
                </c:pt>
                <c:pt idx="7">
                  <c:v>15338</c:v>
                </c:pt>
                <c:pt idx="8">
                  <c:v>15305</c:v>
                </c:pt>
                <c:pt idx="9">
                  <c:v>15220</c:v>
                </c:pt>
                <c:pt idx="10">
                  <c:v>15078.75</c:v>
                </c:pt>
                <c:pt idx="11">
                  <c:v>14864.25</c:v>
                </c:pt>
                <c:pt idx="12">
                  <c:v>14660.25</c:v>
                </c:pt>
                <c:pt idx="13">
                  <c:v>14397.75</c:v>
                </c:pt>
                <c:pt idx="14">
                  <c:v>14259.25</c:v>
                </c:pt>
                <c:pt idx="15">
                  <c:v>14463.25</c:v>
                </c:pt>
                <c:pt idx="16">
                  <c:v>14919.25</c:v>
                </c:pt>
                <c:pt idx="17">
                  <c:v>15225.25</c:v>
                </c:pt>
                <c:pt idx="18">
                  <c:v>15666.5</c:v>
                </c:pt>
                <c:pt idx="19">
                  <c:v>16293</c:v>
                </c:pt>
                <c:pt idx="20">
                  <c:v>15882.25</c:v>
                </c:pt>
                <c:pt idx="21">
                  <c:v>14953</c:v>
                </c:pt>
                <c:pt idx="22">
                  <c:v>13936.75</c:v>
                </c:pt>
                <c:pt idx="23">
                  <c:v>13184.25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B2-4B7C-B0A5-D277C1166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08440"/>
        <c:axId val="535806840"/>
      </c:scatterChart>
      <c:valAx>
        <c:axId val="535808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of Day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6840"/>
        <c:crosses val="autoZero"/>
        <c:crossBetween val="midCat"/>
        <c:majorUnit val="0.125"/>
      </c:valAx>
      <c:valAx>
        <c:axId val="53580684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 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8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 Electricity Demand on April 9th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'PreCOVID average'!$E$6</c:f>
              <c:strCache>
                <c:ptCount val="1"/>
                <c:pt idx="0">
                  <c:v>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average'!$E$127:$E$150</c:f>
              <c:numCache>
                <c:formatCode>General</c:formatCode>
                <c:ptCount val="24"/>
                <c:pt idx="0">
                  <c:v>11457</c:v>
                </c:pt>
                <c:pt idx="1">
                  <c:v>11196</c:v>
                </c:pt>
                <c:pt idx="2">
                  <c:v>11054</c:v>
                </c:pt>
                <c:pt idx="3">
                  <c:v>10978</c:v>
                </c:pt>
                <c:pt idx="4">
                  <c:v>11400</c:v>
                </c:pt>
                <c:pt idx="5">
                  <c:v>12383</c:v>
                </c:pt>
                <c:pt idx="6">
                  <c:v>13196</c:v>
                </c:pt>
                <c:pt idx="7">
                  <c:v>13772</c:v>
                </c:pt>
                <c:pt idx="8">
                  <c:v>13745</c:v>
                </c:pt>
                <c:pt idx="9">
                  <c:v>13207</c:v>
                </c:pt>
                <c:pt idx="10">
                  <c:v>13152</c:v>
                </c:pt>
                <c:pt idx="11">
                  <c:v>13294</c:v>
                </c:pt>
                <c:pt idx="12">
                  <c:v>13146</c:v>
                </c:pt>
                <c:pt idx="13">
                  <c:v>13069</c:v>
                </c:pt>
                <c:pt idx="14">
                  <c:v>12873</c:v>
                </c:pt>
                <c:pt idx="15">
                  <c:v>13163</c:v>
                </c:pt>
                <c:pt idx="16">
                  <c:v>13609</c:v>
                </c:pt>
                <c:pt idx="17">
                  <c:v>13884</c:v>
                </c:pt>
                <c:pt idx="18">
                  <c:v>14210</c:v>
                </c:pt>
                <c:pt idx="19">
                  <c:v>14454</c:v>
                </c:pt>
                <c:pt idx="20">
                  <c:v>13996</c:v>
                </c:pt>
                <c:pt idx="21">
                  <c:v>13308</c:v>
                </c:pt>
                <c:pt idx="22">
                  <c:v>12541</c:v>
                </c:pt>
                <c:pt idx="23">
                  <c:v>11968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05-4DE9-B2A8-178BD915DC03}"/>
            </c:ext>
          </c:extLst>
        </c:ser>
        <c:ser>
          <c:idx val="1"/>
          <c:order val="1"/>
          <c:tx>
            <c:v>Demand Average ('16-19')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average'!$G$127:$G$150</c:f>
              <c:numCache>
                <c:formatCode>0</c:formatCode>
                <c:ptCount val="24"/>
                <c:pt idx="0">
                  <c:v>12819.25</c:v>
                </c:pt>
                <c:pt idx="1">
                  <c:v>12622.5</c:v>
                </c:pt>
                <c:pt idx="2">
                  <c:v>12509.5</c:v>
                </c:pt>
                <c:pt idx="3">
                  <c:v>12620</c:v>
                </c:pt>
                <c:pt idx="4">
                  <c:v>13021.5</c:v>
                </c:pt>
                <c:pt idx="5">
                  <c:v>13865.25</c:v>
                </c:pt>
                <c:pt idx="6">
                  <c:v>14680.5</c:v>
                </c:pt>
                <c:pt idx="7">
                  <c:v>14837.75</c:v>
                </c:pt>
                <c:pt idx="8">
                  <c:v>14719.5</c:v>
                </c:pt>
                <c:pt idx="9">
                  <c:v>14583.25</c:v>
                </c:pt>
                <c:pt idx="10">
                  <c:v>14433.75</c:v>
                </c:pt>
                <c:pt idx="11">
                  <c:v>14284.75</c:v>
                </c:pt>
                <c:pt idx="12">
                  <c:v>14200</c:v>
                </c:pt>
                <c:pt idx="13">
                  <c:v>14115.5</c:v>
                </c:pt>
                <c:pt idx="14">
                  <c:v>14216</c:v>
                </c:pt>
                <c:pt idx="15">
                  <c:v>14587</c:v>
                </c:pt>
                <c:pt idx="16">
                  <c:v>15034.25</c:v>
                </c:pt>
                <c:pt idx="17">
                  <c:v>15324.25</c:v>
                </c:pt>
                <c:pt idx="18">
                  <c:v>15722.5</c:v>
                </c:pt>
                <c:pt idx="19">
                  <c:v>16300.5</c:v>
                </c:pt>
                <c:pt idx="20">
                  <c:v>15916.5</c:v>
                </c:pt>
                <c:pt idx="21">
                  <c:v>15039</c:v>
                </c:pt>
                <c:pt idx="22">
                  <c:v>13955.5</c:v>
                </c:pt>
                <c:pt idx="23">
                  <c:v>13243.75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05-4DE9-B2A8-178BD915D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08440"/>
        <c:axId val="535806840"/>
      </c:scatterChart>
      <c:valAx>
        <c:axId val="535808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of Day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6840"/>
        <c:crosses val="autoZero"/>
        <c:crossBetween val="midCat"/>
        <c:majorUnit val="0.125"/>
      </c:valAx>
      <c:valAx>
        <c:axId val="53580684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 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8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1B614CC-2D2B-4CB3-A7E1-B33C2CB6874E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DAAE10D-803A-4178-864A-2AEDDA688FD9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43784D3-8585-4B30-A2E3-EC43267F7433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3D3B34D-01D5-4F6B-83D2-F1B441393DF0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23E70DF-A5BE-4A16-B9E9-0FF45BA78EF3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7A4653-5D4F-45C7-80C3-CFDB3EBCE392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8BBCE6-3F5E-4801-BF90-35E9CE8AC1E9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B0A0F59-D4E7-45C6-9356-D3CAA6EF99D4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3944115-C474-4A83-8F7D-599DF0CE5661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B29E023-7896-438F-BF58-E3FA707FDEDD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C215E6-ECF3-43CA-932D-7B62428A4CB1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BC81ED2-0B0E-4492-902E-DE3E26BC1B2F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3824604-0B5C-4022-AE91-DB2A00B65E5D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9B48B6-1CAF-4504-A051-E48D6725B44A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4B6B7-819C-4180-A915-2849AB2554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8DB1A9-A2CC-4B6B-AA5D-6D1682DEAE9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438150</xdr:colOff>
      <xdr:row>14</xdr:row>
      <xdr:rowOff>80962</xdr:rowOff>
    </xdr:from>
    <xdr:to>
      <xdr:col>16</xdr:col>
      <xdr:colOff>428625</xdr:colOff>
      <xdr:row>28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4F0798-C31F-4B0E-8F1D-105C08BE4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815556-1351-4B9D-8C89-44328F652A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214311</xdr:colOff>
      <xdr:row>4</xdr:row>
      <xdr:rowOff>100011</xdr:rowOff>
    </xdr:from>
    <xdr:to>
      <xdr:col>26</xdr:col>
      <xdr:colOff>19050</xdr:colOff>
      <xdr:row>29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635A0E-476F-4820-828D-E70AD464C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552450</xdr:colOff>
      <xdr:row>9</xdr:row>
      <xdr:rowOff>100012</xdr:rowOff>
    </xdr:from>
    <xdr:to>
      <xdr:col>41</xdr:col>
      <xdr:colOff>247650</xdr:colOff>
      <xdr:row>23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8F8190-9414-4AD2-A4A3-EB24D5A39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1128712</xdr:colOff>
      <xdr:row>39</xdr:row>
      <xdr:rowOff>138111</xdr:rowOff>
    </xdr:from>
    <xdr:to>
      <xdr:col>23</xdr:col>
      <xdr:colOff>523875</xdr:colOff>
      <xdr:row>60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3E2241-806D-4A5C-BF55-4CC960872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D6AF48-021E-435F-82CD-BF6C4375A4F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4F11FF-C5ED-4172-945A-5CC03B79A0F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18078D-5EAF-44EE-9A04-0D320BD81F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89DDB6-0B94-462B-B4DC-B51226258A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8301D0-D520-4859-8D96-BD5CD503C4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932FDC-CA72-4B63-9253-B4D49FE56B5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245192-FF94-4F69-ADEB-222CF67F4C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82BAA4-BA9E-4A98-82E8-E87584EB5A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38A8FD-1089-4112-927D-2B1D6D28AF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0D0C44-9857-4412-A45C-5AEAEC8DD9E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725D8-B81D-4F43-BB79-05C3B058D81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ml.azure.com/automl/experiments/id/5e2d6e63-bee4-4ef6-b539-1a3ce32d4962/rundetails/AutoML_fbacb03d-c378-4d0c-9fdf-3c1a13e42716_78?wsid=/subscriptions/69ef4864-1a45-4779-b2c8-b0253913cbd1/resourcegroups/AI-Challenge-2/workspaces/SmartForecasting2&amp;tid=ad93a64d-ad0d-4ecd-b2fd-e53ce15965be" TargetMode="External"/><Relationship Id="rId7" Type="http://schemas.openxmlformats.org/officeDocument/2006/relationships/hyperlink" Target="https://ml.azure.com/automl/experiments/id/be057e6f-00c8-4201-9eba-5771ca876970/rundetails/AutoML_aa2c1bf7-d8e3-4f67-9027-5ddc064b3b57_31?wsid=/subscriptions/6785c053-d742-4377-b00b-b88f97a94577/resourcegroups/AI-Forecasting/workspaces/Smart_Forecasting&amp;tid=78029262-b249-4fc0-a467-8a00cd3e3355" TargetMode="External"/><Relationship Id="rId2" Type="http://schemas.openxmlformats.org/officeDocument/2006/relationships/hyperlink" Target="https://ml.azure.com/automl/experiments/id/c8b9ad45-1791-43df-b82e-56bbc5cdf9a3/rundetails/AutoML_12d8949a-a9dd-4c40-9174-d92755bc668a_48?wsid=/subscriptions/69ef4864-1a45-4779-b2c8-b0253913cbd1/resourceGroups/AI-Challenge-2/workspaces/SmartForecasting2&amp;tid=ad93a64d-ad0d-4ecd-b2fd-e53ce15965be" TargetMode="External"/><Relationship Id="rId1" Type="http://schemas.openxmlformats.org/officeDocument/2006/relationships/hyperlink" Target="https://ml.azure.com/automl/experiments/id/2f12c34e-283a-4441-8f9c-6b49273c32e7/rundetails/AutoML_e1954383-4ed9-41df-ab38-17f690195575_57?wsid=/subscriptions/69ef4864-1a45-4779-b2c8-b0253913cbd1/resourcegroups/AI-Challenge-2/workspaces/SmartForecasting2&amp;tid=ad93a64d-ad0d-4ecd-b2fd-e53ce15965be" TargetMode="External"/><Relationship Id="rId6" Type="http://schemas.openxmlformats.org/officeDocument/2006/relationships/hyperlink" Target="https://ml.azure.com/automl/experiments/id/be057e6f-00c8-4201-9eba-5771ca876970/rundetails/AutoML_aa2c1bf7-d8e3-4f67-9027-5ddc064b3b57_31?wsid=/subscriptions/6785c053-d742-4377-b00b-b88f97a94577/resourcegroups/AI-Forecasting/workspaces/Smart_Forecasting&amp;tid=78029262-b249-4fc0-a467-8a00cd3e3355" TargetMode="External"/><Relationship Id="rId5" Type="http://schemas.openxmlformats.org/officeDocument/2006/relationships/hyperlink" Target="https://ml.azure.com/experiments/id/4df62391-9355-44e8-b298-b54d3b6c75f3/runs/AutoML_58cb8e99-7894-4f30-a091-9bd9b83e9549_175?wsid=/subscriptions/69ef4864-1a45-4779-b2c8-b0253913cbd1/resourceGroups/AI-Challenge-2/workspaces/SmartForecasting2&amp;tid=ad93a64d-ad0d-4ecd-b2fd-e53ce15965be" TargetMode="External"/><Relationship Id="rId4" Type="http://schemas.openxmlformats.org/officeDocument/2006/relationships/hyperlink" Target="https://ml.azure.com/automl/experiments/id/c8b9ad45-1791-43df-b82e-56bbc5cdf9a3/rundetails/AutoML_7d69910e-873f-4fad-b283-bc2d7e3570f3?wsid=/subscriptions/69ef4864-1a45-4779-b2c8-b0253913cbd1/resourceGroups/AI-Challenge-2/workspaces/SmartForecasting2&amp;tid=ad93a64d-ad0d-4ecd-b2fd-e53ce15965b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5E83E-4320-4CFD-9639-416E92AABBE6}">
  <dimension ref="A6:O174"/>
  <sheetViews>
    <sheetView workbookViewId="0">
      <selection activeCell="N7" sqref="N7"/>
    </sheetView>
  </sheetViews>
  <sheetFormatPr defaultRowHeight="15" x14ac:dyDescent="0.25"/>
  <cols>
    <col min="1" max="1" width="12.7109375" bestFit="1" customWidth="1"/>
    <col min="4" max="4" width="15.5703125" bestFit="1" customWidth="1"/>
    <col min="5" max="5" width="12.85546875" bestFit="1" customWidth="1"/>
    <col min="7" max="7" width="10.5703125" bestFit="1" customWidth="1"/>
    <col min="8" max="11" width="12.85546875" bestFit="1" customWidth="1"/>
    <col min="13" max="13" width="11.5703125" bestFit="1" customWidth="1"/>
    <col min="14" max="14" width="19" bestFit="1" customWidth="1"/>
    <col min="15" max="15" width="19.85546875" bestFit="1" customWidth="1"/>
  </cols>
  <sheetData>
    <row r="6" spans="1:15" x14ac:dyDescent="0.25">
      <c r="A6" t="s">
        <v>25</v>
      </c>
      <c r="B6" s="26" t="s">
        <v>21</v>
      </c>
      <c r="D6" s="22" t="s">
        <v>1</v>
      </c>
      <c r="E6" s="20" t="s">
        <v>13</v>
      </c>
      <c r="G6" s="20" t="s">
        <v>18</v>
      </c>
      <c r="H6" s="21" t="s">
        <v>17</v>
      </c>
      <c r="I6" s="21" t="s">
        <v>16</v>
      </c>
      <c r="J6" s="21" t="s">
        <v>15</v>
      </c>
      <c r="K6" s="21" t="s">
        <v>20</v>
      </c>
      <c r="M6" s="29" t="s">
        <v>22</v>
      </c>
      <c r="N6" s="29" t="s">
        <v>23</v>
      </c>
      <c r="O6" s="29" t="s">
        <v>24</v>
      </c>
    </row>
    <row r="7" spans="1:15" x14ac:dyDescent="0.25">
      <c r="A7" s="18" t="str">
        <f>CONCATENATE("4/4 ","0:00")</f>
        <v>4/4 0:00</v>
      </c>
      <c r="B7" s="27">
        <v>0</v>
      </c>
      <c r="D7" s="2">
        <v>43925</v>
      </c>
      <c r="E7" s="1">
        <v>11746</v>
      </c>
      <c r="G7" s="19">
        <f>AVERAGE(H7,I7,J7,K7)</f>
        <v>13356.5</v>
      </c>
      <c r="H7" s="1">
        <v>13587</v>
      </c>
      <c r="I7" s="1">
        <v>13808</v>
      </c>
      <c r="J7" s="1">
        <v>12480</v>
      </c>
      <c r="K7" s="1">
        <v>13551</v>
      </c>
      <c r="M7" s="27">
        <v>0</v>
      </c>
      <c r="N7" s="28">
        <f>AVERAGE(E7,E31,E55,E79,E103,E127,E151)</f>
        <v>11541.571428571429</v>
      </c>
      <c r="O7" s="28">
        <f>AVERAGE(G7,G31,G55,G79,G103,G127,G151)</f>
        <v>13126.928571428571</v>
      </c>
    </row>
    <row r="8" spans="1:15" x14ac:dyDescent="0.25">
      <c r="A8" s="18" t="str">
        <f>CONCATENATE("4/4 ","1:00")</f>
        <v>4/4 1:00</v>
      </c>
      <c r="B8" s="27">
        <f>B7+1/24</f>
        <v>4.1666666666666664E-2</v>
      </c>
      <c r="D8" s="2">
        <f>D7+1/24</f>
        <v>43925.041666666664</v>
      </c>
      <c r="E8" s="1">
        <v>11564</v>
      </c>
      <c r="G8" s="19">
        <f t="shared" ref="G8:G71" si="0">AVERAGE(H8,I8,J8,K8)</f>
        <v>13207.5</v>
      </c>
      <c r="H8" s="1">
        <v>13388</v>
      </c>
      <c r="I8" s="1">
        <v>13578</v>
      </c>
      <c r="J8" s="1">
        <v>12344</v>
      </c>
      <c r="K8" s="1">
        <v>13520</v>
      </c>
      <c r="M8" s="27">
        <f t="shared" ref="M8:M30" si="1">M7+1/24</f>
        <v>4.1666666666666664E-2</v>
      </c>
      <c r="N8" s="28">
        <f>AVERAGE(E8,E32,E56,E80,E104,E128,E152)</f>
        <v>11318.571428571429</v>
      </c>
      <c r="O8" s="28">
        <f t="shared" ref="O8:O30" si="2">AVERAGE(G8,G32,G56,G80,G104,G128,G152)</f>
        <v>12944.178571428571</v>
      </c>
    </row>
    <row r="9" spans="1:15" x14ac:dyDescent="0.25">
      <c r="A9" s="18" t="str">
        <f>CONCATENATE("4/4 ","2:00")</f>
        <v>4/4 2:00</v>
      </c>
      <c r="B9" s="27">
        <f t="shared" ref="B9:B72" si="3">B8+1/24</f>
        <v>8.3333333333333329E-2</v>
      </c>
      <c r="D9" s="2">
        <f t="shared" ref="D9:D72" si="4">D8+1/24</f>
        <v>43925.083333333328</v>
      </c>
      <c r="E9" s="1">
        <v>11367</v>
      </c>
      <c r="G9" s="19">
        <f t="shared" si="0"/>
        <v>13122.25</v>
      </c>
      <c r="H9" s="1">
        <v>13377</v>
      </c>
      <c r="I9" s="1">
        <v>13422</v>
      </c>
      <c r="J9" s="1">
        <v>12212</v>
      </c>
      <c r="K9" s="1">
        <v>13478</v>
      </c>
      <c r="M9" s="27">
        <f t="shared" si="1"/>
        <v>8.3333333333333329E-2</v>
      </c>
      <c r="N9" s="28">
        <f t="shared" ref="N9:N30" si="5">AVERAGE(E9,E33,E57,E81,E105,E129,E153)</f>
        <v>11188.857142857143</v>
      </c>
      <c r="O9" s="28">
        <f t="shared" si="2"/>
        <v>12868.75</v>
      </c>
    </row>
    <row r="10" spans="1:15" x14ac:dyDescent="0.25">
      <c r="A10" s="18" t="str">
        <f>CONCATENATE("4/4 ","3:00")</f>
        <v>4/4 3:00</v>
      </c>
      <c r="B10" s="27">
        <f t="shared" si="3"/>
        <v>0.125</v>
      </c>
      <c r="D10" s="2">
        <f t="shared" si="4"/>
        <v>43925.124999999993</v>
      </c>
      <c r="E10" s="1">
        <v>11379</v>
      </c>
      <c r="G10" s="19">
        <f t="shared" si="0"/>
        <v>13122.25</v>
      </c>
      <c r="H10" s="1">
        <v>13428</v>
      </c>
      <c r="I10" s="1">
        <v>13213</v>
      </c>
      <c r="J10" s="1">
        <v>12257</v>
      </c>
      <c r="K10" s="1">
        <v>13591</v>
      </c>
      <c r="M10" s="27">
        <f t="shared" si="1"/>
        <v>0.125</v>
      </c>
      <c r="N10" s="28">
        <f t="shared" si="5"/>
        <v>11233.142857142857</v>
      </c>
      <c r="O10" s="28">
        <f t="shared" si="2"/>
        <v>12953.321428571429</v>
      </c>
    </row>
    <row r="11" spans="1:15" x14ac:dyDescent="0.25">
      <c r="A11" s="18" t="str">
        <f>CONCATENATE("4/4 ","4:00")</f>
        <v>4/4 4:00</v>
      </c>
      <c r="B11" s="27">
        <f t="shared" si="3"/>
        <v>0.16666666666666666</v>
      </c>
      <c r="D11" s="2">
        <f t="shared" si="4"/>
        <v>43925.166666666657</v>
      </c>
      <c r="E11" s="1">
        <v>11603</v>
      </c>
      <c r="G11" s="19">
        <f t="shared" si="0"/>
        <v>13819.25</v>
      </c>
      <c r="H11" s="1">
        <v>14406</v>
      </c>
      <c r="I11" s="1">
        <v>13894</v>
      </c>
      <c r="J11" s="1">
        <v>12835</v>
      </c>
      <c r="K11" s="1">
        <v>14142</v>
      </c>
      <c r="M11" s="27">
        <f t="shared" si="1"/>
        <v>0.16666666666666666</v>
      </c>
      <c r="N11" s="28">
        <f t="shared" si="5"/>
        <v>11530.857142857143</v>
      </c>
      <c r="O11" s="28">
        <f t="shared" si="2"/>
        <v>13470.214285714286</v>
      </c>
    </row>
    <row r="12" spans="1:15" x14ac:dyDescent="0.25">
      <c r="A12" s="18" t="str">
        <f>CONCATENATE("4/4 ","5:00")</f>
        <v>4/4 5:00</v>
      </c>
      <c r="B12" s="27">
        <f t="shared" si="3"/>
        <v>0.20833333333333331</v>
      </c>
      <c r="D12" s="2">
        <f t="shared" si="4"/>
        <v>43925.208333333321</v>
      </c>
      <c r="E12" s="1">
        <v>12008</v>
      </c>
      <c r="G12" s="19">
        <f t="shared" si="0"/>
        <v>15124.75</v>
      </c>
      <c r="H12" s="1">
        <v>15745</v>
      </c>
      <c r="I12" s="1">
        <v>14954</v>
      </c>
      <c r="J12" s="1">
        <v>14155</v>
      </c>
      <c r="K12" s="1">
        <v>15645</v>
      </c>
      <c r="M12" s="27">
        <f t="shared" si="1"/>
        <v>0.20833333333333331</v>
      </c>
      <c r="N12" s="28">
        <f t="shared" si="5"/>
        <v>12212.428571428571</v>
      </c>
      <c r="O12" s="28">
        <f t="shared" si="2"/>
        <v>14544.035714285714</v>
      </c>
    </row>
    <row r="13" spans="1:15" x14ac:dyDescent="0.25">
      <c r="A13" s="18" t="str">
        <f>CONCATENATE("4/4 ","6:00")</f>
        <v>4/4 6:00</v>
      </c>
      <c r="B13" s="27">
        <f t="shared" si="3"/>
        <v>0.24999999999999997</v>
      </c>
      <c r="D13" s="2">
        <f t="shared" si="4"/>
        <v>43925.249999999985</v>
      </c>
      <c r="E13" s="1">
        <v>12312</v>
      </c>
      <c r="G13" s="19">
        <f t="shared" si="0"/>
        <v>16303</v>
      </c>
      <c r="H13" s="1">
        <v>16612</v>
      </c>
      <c r="I13" s="1">
        <v>16413</v>
      </c>
      <c r="J13" s="1">
        <v>15594</v>
      </c>
      <c r="K13" s="1">
        <v>16593</v>
      </c>
      <c r="M13" s="27">
        <f t="shared" si="1"/>
        <v>0.24999999999999997</v>
      </c>
      <c r="N13" s="28">
        <f t="shared" si="5"/>
        <v>12770.285714285714</v>
      </c>
      <c r="O13" s="28">
        <f t="shared" si="2"/>
        <v>15533.642857142857</v>
      </c>
    </row>
    <row r="14" spans="1:15" x14ac:dyDescent="0.25">
      <c r="A14" s="18" t="str">
        <f>CONCATENATE("4/4 ","7:00")</f>
        <v>4/4 7:00</v>
      </c>
      <c r="B14" s="27">
        <f t="shared" si="3"/>
        <v>0.29166666666666663</v>
      </c>
      <c r="D14" s="2">
        <f t="shared" si="4"/>
        <v>43925.29166666665</v>
      </c>
      <c r="E14" s="1">
        <v>12488</v>
      </c>
      <c r="G14" s="19">
        <f t="shared" si="0"/>
        <v>16493.75</v>
      </c>
      <c r="H14" s="1">
        <v>16466</v>
      </c>
      <c r="I14" s="1">
        <v>16611</v>
      </c>
      <c r="J14" s="1">
        <v>15745</v>
      </c>
      <c r="K14" s="1">
        <v>17153</v>
      </c>
      <c r="M14" s="27">
        <f t="shared" si="1"/>
        <v>0.29166666666666663</v>
      </c>
      <c r="N14" s="28">
        <f t="shared" si="5"/>
        <v>13120.571428571429</v>
      </c>
      <c r="O14" s="28">
        <f t="shared" si="2"/>
        <v>15723.285714285714</v>
      </c>
    </row>
    <row r="15" spans="1:15" x14ac:dyDescent="0.25">
      <c r="A15" s="18" t="str">
        <f>CONCATENATE("4/4 ","8:00")</f>
        <v>4/4 8:00</v>
      </c>
      <c r="B15" s="27">
        <f t="shared" si="3"/>
        <v>0.33333333333333331</v>
      </c>
      <c r="D15" s="2">
        <f t="shared" si="4"/>
        <v>43925.333333333314</v>
      </c>
      <c r="E15" s="1">
        <v>12557</v>
      </c>
      <c r="G15" s="19">
        <f t="shared" si="0"/>
        <v>16440</v>
      </c>
      <c r="H15" s="1">
        <v>15933</v>
      </c>
      <c r="I15" s="1">
        <v>16784</v>
      </c>
      <c r="J15" s="1">
        <v>15909</v>
      </c>
      <c r="K15" s="1">
        <v>17134</v>
      </c>
      <c r="M15" s="27">
        <f t="shared" si="1"/>
        <v>0.33333333333333331</v>
      </c>
      <c r="N15" s="28">
        <f t="shared" si="5"/>
        <v>13116</v>
      </c>
      <c r="O15" s="28">
        <f t="shared" si="2"/>
        <v>15646.392857142857</v>
      </c>
    </row>
    <row r="16" spans="1:15" x14ac:dyDescent="0.25">
      <c r="A16" s="18" t="str">
        <f>CONCATENATE("4/4 ","9:00")</f>
        <v>4/4 9:00</v>
      </c>
      <c r="B16" s="27">
        <f t="shared" si="3"/>
        <v>0.375</v>
      </c>
      <c r="D16" s="2">
        <f t="shared" si="4"/>
        <v>43925.374999999978</v>
      </c>
      <c r="E16" s="1">
        <v>12598</v>
      </c>
      <c r="G16" s="19">
        <f t="shared" si="0"/>
        <v>16297</v>
      </c>
      <c r="H16" s="1">
        <v>15614</v>
      </c>
      <c r="I16" s="1">
        <v>16725</v>
      </c>
      <c r="J16" s="1">
        <v>15883</v>
      </c>
      <c r="K16" s="1">
        <v>16966</v>
      </c>
      <c r="M16" s="27">
        <f t="shared" si="1"/>
        <v>0.375</v>
      </c>
      <c r="N16" s="28">
        <f t="shared" si="5"/>
        <v>12927.142857142857</v>
      </c>
      <c r="O16" s="28">
        <f t="shared" si="2"/>
        <v>15545.035714285714</v>
      </c>
    </row>
    <row r="17" spans="1:15" x14ac:dyDescent="0.25">
      <c r="A17" s="18" t="str">
        <f>CONCATENATE("4/4 ","10:00")</f>
        <v>4/4 10:00</v>
      </c>
      <c r="B17" s="27">
        <f t="shared" si="3"/>
        <v>0.41666666666666669</v>
      </c>
      <c r="D17" s="2">
        <f t="shared" si="4"/>
        <v>43925.416666666642</v>
      </c>
      <c r="E17" s="1">
        <v>12541</v>
      </c>
      <c r="G17" s="19">
        <f t="shared" si="0"/>
        <v>16127</v>
      </c>
      <c r="H17" s="1">
        <v>15286</v>
      </c>
      <c r="I17" s="1">
        <v>16594</v>
      </c>
      <c r="J17" s="1">
        <v>15891</v>
      </c>
      <c r="K17" s="1">
        <v>16737</v>
      </c>
      <c r="M17" s="27">
        <f t="shared" si="1"/>
        <v>0.41666666666666669</v>
      </c>
      <c r="N17" s="28">
        <f t="shared" si="5"/>
        <v>12903.428571428571</v>
      </c>
      <c r="O17" s="28">
        <f t="shared" si="2"/>
        <v>15424.821428571429</v>
      </c>
    </row>
    <row r="18" spans="1:15" x14ac:dyDescent="0.25">
      <c r="A18" s="18" t="str">
        <f>CONCATENATE("4/4 ","11:00")</f>
        <v>4/4 11:00</v>
      </c>
      <c r="B18" s="27">
        <f t="shared" si="3"/>
        <v>0.45833333333333337</v>
      </c>
      <c r="D18" s="2">
        <f t="shared" si="4"/>
        <v>43925.458333333307</v>
      </c>
      <c r="E18" s="1">
        <v>12747</v>
      </c>
      <c r="G18" s="19">
        <f t="shared" si="0"/>
        <v>15798.75</v>
      </c>
      <c r="H18" s="1">
        <v>15059</v>
      </c>
      <c r="I18" s="1">
        <v>16050</v>
      </c>
      <c r="J18" s="1">
        <v>15643</v>
      </c>
      <c r="K18" s="1">
        <v>16443</v>
      </c>
      <c r="M18" s="27">
        <f t="shared" si="1"/>
        <v>0.45833333333333337</v>
      </c>
      <c r="N18" s="28">
        <f t="shared" si="5"/>
        <v>13039.714285714286</v>
      </c>
      <c r="O18" s="28">
        <f t="shared" si="2"/>
        <v>15229.035714285714</v>
      </c>
    </row>
    <row r="19" spans="1:15" x14ac:dyDescent="0.25">
      <c r="A19" s="18" t="str">
        <f>CONCATENATE("4/4 ","12:00")</f>
        <v>4/4 12:00</v>
      </c>
      <c r="B19" s="27">
        <f t="shared" si="3"/>
        <v>0.5</v>
      </c>
      <c r="D19" s="2">
        <f t="shared" si="4"/>
        <v>43925.499999999971</v>
      </c>
      <c r="E19" s="1">
        <v>12581</v>
      </c>
      <c r="G19" s="19">
        <f t="shared" si="0"/>
        <v>15618.25</v>
      </c>
      <c r="H19" s="1">
        <v>14893</v>
      </c>
      <c r="I19" s="1">
        <v>15847</v>
      </c>
      <c r="J19" s="1">
        <v>15723</v>
      </c>
      <c r="K19" s="1">
        <v>16010</v>
      </c>
      <c r="M19" s="27">
        <f t="shared" si="1"/>
        <v>0.5</v>
      </c>
      <c r="N19" s="28">
        <f t="shared" si="5"/>
        <v>12837</v>
      </c>
      <c r="O19" s="28">
        <f t="shared" si="2"/>
        <v>15088.5</v>
      </c>
    </row>
    <row r="20" spans="1:15" x14ac:dyDescent="0.25">
      <c r="A20" s="18" t="str">
        <f>CONCATENATE("4/4 ","13:00")</f>
        <v>4/4 13:00</v>
      </c>
      <c r="B20" s="27">
        <f t="shared" si="3"/>
        <v>0.54166666666666663</v>
      </c>
      <c r="D20" s="2">
        <f t="shared" si="4"/>
        <v>43925.541666666635</v>
      </c>
      <c r="E20" s="1">
        <v>12491</v>
      </c>
      <c r="G20" s="19">
        <f t="shared" si="0"/>
        <v>15437.5</v>
      </c>
      <c r="H20" s="1">
        <v>14687</v>
      </c>
      <c r="I20" s="1">
        <v>15718</v>
      </c>
      <c r="J20" s="1">
        <v>15608</v>
      </c>
      <c r="K20" s="1">
        <v>15737</v>
      </c>
      <c r="M20" s="27">
        <f t="shared" si="1"/>
        <v>0.54166666666666663</v>
      </c>
      <c r="N20" s="28">
        <f t="shared" si="5"/>
        <v>12642.428571428571</v>
      </c>
      <c r="O20" s="28">
        <f t="shared" si="2"/>
        <v>14910.714285714286</v>
      </c>
    </row>
    <row r="21" spans="1:15" x14ac:dyDescent="0.25">
      <c r="A21" s="18" t="str">
        <f>CONCATENATE("4/4 ","14:00")</f>
        <v>4/4 14:00</v>
      </c>
      <c r="B21" s="27">
        <f t="shared" si="3"/>
        <v>0.58333333333333326</v>
      </c>
      <c r="D21" s="2">
        <f t="shared" si="4"/>
        <v>43925.583333333299</v>
      </c>
      <c r="E21" s="1">
        <v>12745</v>
      </c>
      <c r="G21" s="19">
        <f t="shared" si="0"/>
        <v>15496.5</v>
      </c>
      <c r="H21" s="1">
        <v>14646</v>
      </c>
      <c r="I21" s="1">
        <v>16185</v>
      </c>
      <c r="J21" s="1">
        <v>15454</v>
      </c>
      <c r="K21" s="1">
        <v>15701</v>
      </c>
      <c r="M21" s="27">
        <f t="shared" si="1"/>
        <v>0.58333333333333326</v>
      </c>
      <c r="N21" s="28">
        <f t="shared" si="5"/>
        <v>12599.142857142857</v>
      </c>
      <c r="O21" s="28">
        <f t="shared" si="2"/>
        <v>14927.535714285714</v>
      </c>
    </row>
    <row r="22" spans="1:15" x14ac:dyDescent="0.25">
      <c r="A22" s="18" t="str">
        <f>CONCATENATE("4/4 ","15:00")</f>
        <v>4/4 15:00</v>
      </c>
      <c r="B22" s="27">
        <f t="shared" si="3"/>
        <v>0.62499999999999989</v>
      </c>
      <c r="D22" s="2">
        <f t="shared" si="4"/>
        <v>43925.624999999964</v>
      </c>
      <c r="E22" s="1">
        <v>13023</v>
      </c>
      <c r="G22" s="19">
        <f t="shared" si="0"/>
        <v>15883.25</v>
      </c>
      <c r="H22" s="1">
        <v>15059</v>
      </c>
      <c r="I22" s="1">
        <v>16430</v>
      </c>
      <c r="J22" s="1">
        <v>15969</v>
      </c>
      <c r="K22" s="1">
        <v>16075</v>
      </c>
      <c r="M22" s="27">
        <f t="shared" si="1"/>
        <v>0.62499999999999989</v>
      </c>
      <c r="N22" s="28">
        <f t="shared" si="5"/>
        <v>12950</v>
      </c>
      <c r="O22" s="28">
        <f t="shared" si="2"/>
        <v>15220.535714285714</v>
      </c>
    </row>
    <row r="23" spans="1:15" x14ac:dyDescent="0.25">
      <c r="A23" s="18" t="str">
        <f>CONCATENATE("4/4 ","16:00")</f>
        <v>4/4 16:00</v>
      </c>
      <c r="B23" s="27">
        <f t="shared" si="3"/>
        <v>0.66666666666666652</v>
      </c>
      <c r="D23" s="2">
        <f t="shared" si="4"/>
        <v>43925.666666666628</v>
      </c>
      <c r="E23" s="1">
        <v>13784</v>
      </c>
      <c r="G23" s="19">
        <f t="shared" si="0"/>
        <v>16160.25</v>
      </c>
      <c r="H23" s="1">
        <v>15698</v>
      </c>
      <c r="I23" s="1">
        <v>16484</v>
      </c>
      <c r="J23" s="1">
        <v>16133</v>
      </c>
      <c r="K23" s="1">
        <v>16326</v>
      </c>
      <c r="M23" s="27">
        <f t="shared" si="1"/>
        <v>0.66666666666666652</v>
      </c>
      <c r="N23" s="28">
        <f t="shared" si="5"/>
        <v>13650.428571428571</v>
      </c>
      <c r="O23" s="28">
        <f t="shared" si="2"/>
        <v>15614.214285714286</v>
      </c>
    </row>
    <row r="24" spans="1:15" x14ac:dyDescent="0.25">
      <c r="A24" s="18" t="str">
        <f>CONCATENATE("4/4 ","17:00")</f>
        <v>4/4 17:00</v>
      </c>
      <c r="B24" s="27">
        <f t="shared" si="3"/>
        <v>0.70833333333333315</v>
      </c>
      <c r="D24" s="2">
        <f t="shared" si="4"/>
        <v>43925.708333333292</v>
      </c>
      <c r="E24" s="1">
        <v>13997</v>
      </c>
      <c r="G24" s="19">
        <f t="shared" si="0"/>
        <v>16415.5</v>
      </c>
      <c r="H24" s="1">
        <v>16270</v>
      </c>
      <c r="I24" s="1">
        <v>16718</v>
      </c>
      <c r="J24" s="1">
        <v>16135</v>
      </c>
      <c r="K24" s="1">
        <v>16539</v>
      </c>
      <c r="M24" s="27">
        <f t="shared" si="1"/>
        <v>0.70833333333333315</v>
      </c>
      <c r="N24" s="28">
        <f t="shared" si="5"/>
        <v>13975.285714285714</v>
      </c>
      <c r="O24" s="28">
        <f t="shared" si="2"/>
        <v>15820.75</v>
      </c>
    </row>
    <row r="25" spans="1:15" x14ac:dyDescent="0.25">
      <c r="A25" s="18" t="str">
        <f>CONCATENATE("4/4 ","18:00")</f>
        <v>4/4 18:00</v>
      </c>
      <c r="B25" s="27">
        <f t="shared" si="3"/>
        <v>0.74999999999999978</v>
      </c>
      <c r="D25" s="2">
        <f t="shared" si="4"/>
        <v>43925.749999999956</v>
      </c>
      <c r="E25" s="1">
        <v>14126</v>
      </c>
      <c r="G25" s="19">
        <f t="shared" si="0"/>
        <v>16844.5</v>
      </c>
      <c r="H25" s="1">
        <v>16778</v>
      </c>
      <c r="I25" s="1">
        <v>17290</v>
      </c>
      <c r="J25" s="1">
        <v>16300</v>
      </c>
      <c r="K25" s="1">
        <v>17010</v>
      </c>
      <c r="M25" s="27">
        <f t="shared" si="1"/>
        <v>0.74999999999999978</v>
      </c>
      <c r="N25" s="28">
        <f t="shared" si="5"/>
        <v>14275.857142857143</v>
      </c>
      <c r="O25" s="28">
        <f t="shared" si="2"/>
        <v>16240.892857142857</v>
      </c>
    </row>
    <row r="26" spans="1:15" x14ac:dyDescent="0.25">
      <c r="A26" s="18" t="str">
        <f>CONCATENATE("4/4 ","19:00")</f>
        <v>4/4 19:00</v>
      </c>
      <c r="B26" s="27">
        <f t="shared" si="3"/>
        <v>0.79166666666666641</v>
      </c>
      <c r="D26" s="2">
        <f t="shared" si="4"/>
        <v>43925.791666666621</v>
      </c>
      <c r="E26" s="1">
        <v>14189</v>
      </c>
      <c r="G26" s="19">
        <f t="shared" si="0"/>
        <v>17500.25</v>
      </c>
      <c r="H26" s="1">
        <v>17332</v>
      </c>
      <c r="I26" s="1">
        <v>18011</v>
      </c>
      <c r="J26" s="1">
        <v>16841</v>
      </c>
      <c r="K26" s="1">
        <v>17817</v>
      </c>
      <c r="M26" s="27">
        <f t="shared" si="1"/>
        <v>0.79166666666666641</v>
      </c>
      <c r="N26" s="28">
        <f t="shared" si="5"/>
        <v>14434.142857142857</v>
      </c>
      <c r="O26" s="28">
        <f t="shared" si="2"/>
        <v>16791.821428571428</v>
      </c>
    </row>
    <row r="27" spans="1:15" x14ac:dyDescent="0.25">
      <c r="A27" s="18" t="str">
        <f>CONCATENATE("4/4 ","20:00")</f>
        <v>4/4 20:00</v>
      </c>
      <c r="B27" s="27">
        <f t="shared" si="3"/>
        <v>0.83333333333333304</v>
      </c>
      <c r="D27" s="2">
        <f t="shared" si="4"/>
        <v>43925.833333333285</v>
      </c>
      <c r="E27" s="1">
        <v>13494</v>
      </c>
      <c r="G27" s="19">
        <f t="shared" si="0"/>
        <v>16983.75</v>
      </c>
      <c r="H27" s="1">
        <v>16866</v>
      </c>
      <c r="I27" s="1">
        <v>17322</v>
      </c>
      <c r="J27" s="1">
        <v>16186</v>
      </c>
      <c r="K27" s="1">
        <v>17561</v>
      </c>
      <c r="M27" s="27">
        <f t="shared" si="1"/>
        <v>0.83333333333333304</v>
      </c>
      <c r="N27" s="28">
        <f t="shared" si="5"/>
        <v>13918.571428571429</v>
      </c>
      <c r="O27" s="28">
        <f t="shared" si="2"/>
        <v>16268.892857142857</v>
      </c>
    </row>
    <row r="28" spans="1:15" x14ac:dyDescent="0.25">
      <c r="A28" s="18" t="str">
        <f>CONCATENATE("4/4 ","21:00")</f>
        <v>4/4 21:00</v>
      </c>
      <c r="B28" s="27">
        <f t="shared" si="3"/>
        <v>0.87499999999999967</v>
      </c>
      <c r="D28" s="2">
        <f t="shared" si="4"/>
        <v>43925.874999999949</v>
      </c>
      <c r="E28" s="1">
        <v>13004</v>
      </c>
      <c r="G28" s="19">
        <f t="shared" si="0"/>
        <v>15909.25</v>
      </c>
      <c r="H28" s="1">
        <v>15754</v>
      </c>
      <c r="I28" s="1">
        <v>16267</v>
      </c>
      <c r="J28" s="1">
        <v>15001</v>
      </c>
      <c r="K28" s="1">
        <v>16615</v>
      </c>
      <c r="M28" s="27">
        <f t="shared" si="1"/>
        <v>0.87499999999999967</v>
      </c>
      <c r="N28" s="28">
        <f t="shared" si="5"/>
        <v>13230.428571428571</v>
      </c>
      <c r="O28" s="28">
        <f t="shared" si="2"/>
        <v>15318.571428571429</v>
      </c>
    </row>
    <row r="29" spans="1:15" x14ac:dyDescent="0.25">
      <c r="A29" s="18" t="str">
        <f>CONCATENATE("4/4 ","22:00")</f>
        <v>4/4 22:00</v>
      </c>
      <c r="B29" s="27">
        <f>B28+1/24</f>
        <v>0.9166666666666663</v>
      </c>
      <c r="D29" s="2">
        <f t="shared" si="4"/>
        <v>43925.916666666613</v>
      </c>
      <c r="E29" s="1">
        <v>12137</v>
      </c>
      <c r="G29" s="19">
        <f t="shared" si="0"/>
        <v>14800.75</v>
      </c>
      <c r="H29" s="1">
        <v>14475</v>
      </c>
      <c r="I29" s="1">
        <v>15238</v>
      </c>
      <c r="J29" s="1">
        <v>13958</v>
      </c>
      <c r="K29" s="1">
        <v>15532</v>
      </c>
      <c r="M29" s="27">
        <f t="shared" si="1"/>
        <v>0.9166666666666663</v>
      </c>
      <c r="N29" s="28">
        <f t="shared" si="5"/>
        <v>12438.857142857143</v>
      </c>
      <c r="O29" s="28">
        <f t="shared" si="2"/>
        <v>14243</v>
      </c>
    </row>
    <row r="30" spans="1:15" x14ac:dyDescent="0.25">
      <c r="A30" s="18" t="str">
        <f>CONCATENATE("4/4 ","23:00")</f>
        <v>4/4 23:00</v>
      </c>
      <c r="B30" s="27">
        <f t="shared" si="3"/>
        <v>0.95833333333333293</v>
      </c>
      <c r="D30" s="2">
        <f t="shared" si="4"/>
        <v>43925.958333333278</v>
      </c>
      <c r="E30" s="1">
        <v>11531</v>
      </c>
      <c r="G30" s="19">
        <f t="shared" si="0"/>
        <v>14085.75</v>
      </c>
      <c r="H30" s="1">
        <v>13981</v>
      </c>
      <c r="I30" s="1">
        <v>14478</v>
      </c>
      <c r="J30" s="1">
        <v>13213</v>
      </c>
      <c r="K30" s="1">
        <v>14671</v>
      </c>
      <c r="M30" s="27">
        <f t="shared" si="1"/>
        <v>0.95833333333333293</v>
      </c>
      <c r="N30" s="28">
        <f t="shared" si="5"/>
        <v>11878.285714285714</v>
      </c>
      <c r="O30" s="28">
        <f t="shared" si="2"/>
        <v>13495.035714285714</v>
      </c>
    </row>
    <row r="31" spans="1:15" x14ac:dyDescent="0.25">
      <c r="A31" s="18" t="str">
        <f>CONCATENATE("4/5 ","0:00")</f>
        <v>4/5 0:00</v>
      </c>
      <c r="B31" s="27">
        <f t="shared" si="3"/>
        <v>0.99999999999999956</v>
      </c>
      <c r="D31" s="5">
        <f t="shared" si="4"/>
        <v>43925.999999999942</v>
      </c>
      <c r="E31" s="1">
        <v>11084</v>
      </c>
      <c r="G31" s="19">
        <f t="shared" si="0"/>
        <v>13696</v>
      </c>
      <c r="H31" s="6">
        <v>13603</v>
      </c>
      <c r="I31" s="1">
        <v>13968</v>
      </c>
      <c r="J31" s="1">
        <v>12868</v>
      </c>
      <c r="K31" s="1">
        <v>14345</v>
      </c>
    </row>
    <row r="32" spans="1:15" x14ac:dyDescent="0.25">
      <c r="A32" s="18" t="str">
        <f>CONCATENATE("4/5 ","1:00")</f>
        <v>4/5 1:00</v>
      </c>
      <c r="B32" s="27">
        <f t="shared" si="3"/>
        <v>1.0416666666666663</v>
      </c>
      <c r="D32" s="5">
        <f t="shared" si="4"/>
        <v>43926.041666666606</v>
      </c>
      <c r="E32" s="1">
        <v>10847</v>
      </c>
      <c r="G32" s="19">
        <f t="shared" si="0"/>
        <v>13560.25</v>
      </c>
      <c r="H32" s="6">
        <v>13379</v>
      </c>
      <c r="I32" s="1">
        <v>13996</v>
      </c>
      <c r="J32" s="1">
        <v>12669</v>
      </c>
      <c r="K32" s="1">
        <v>14197</v>
      </c>
    </row>
    <row r="33" spans="1:11" x14ac:dyDescent="0.25">
      <c r="A33" s="18" t="str">
        <f>CONCATENATE("4/5 ","2:00")</f>
        <v>4/5 2:00</v>
      </c>
      <c r="B33" s="27">
        <f t="shared" si="3"/>
        <v>1.083333333333333</v>
      </c>
      <c r="D33" s="5">
        <f t="shared" si="4"/>
        <v>43926.08333333327</v>
      </c>
      <c r="E33" s="1">
        <v>10711</v>
      </c>
      <c r="G33" s="19">
        <f t="shared" si="0"/>
        <v>13503.5</v>
      </c>
      <c r="H33" s="6">
        <v>13261</v>
      </c>
      <c r="I33" s="1">
        <v>14001</v>
      </c>
      <c r="J33" s="1">
        <v>12589</v>
      </c>
      <c r="K33" s="1">
        <v>14163</v>
      </c>
    </row>
    <row r="34" spans="1:11" x14ac:dyDescent="0.25">
      <c r="A34" s="18" t="str">
        <f>CONCATENATE("4/5 ","3:00")</f>
        <v>4/5 3:00</v>
      </c>
      <c r="B34" s="27">
        <f t="shared" si="3"/>
        <v>1.1249999999999998</v>
      </c>
      <c r="D34" s="5">
        <f t="shared" si="4"/>
        <v>43926.124999999935</v>
      </c>
      <c r="E34" s="1">
        <v>10768</v>
      </c>
      <c r="G34" s="19">
        <f t="shared" si="0"/>
        <v>13650.75</v>
      </c>
      <c r="H34" s="6">
        <v>13523</v>
      </c>
      <c r="I34" s="1">
        <v>14179</v>
      </c>
      <c r="J34" s="1">
        <v>12650</v>
      </c>
      <c r="K34" s="1">
        <v>14251</v>
      </c>
    </row>
    <row r="35" spans="1:11" x14ac:dyDescent="0.25">
      <c r="A35" s="18" t="str">
        <f>CONCATENATE("4/5 ","4:00")</f>
        <v>4/5 4:00</v>
      </c>
      <c r="B35" s="27">
        <f t="shared" si="3"/>
        <v>1.1666666666666665</v>
      </c>
      <c r="D35" s="5">
        <f t="shared" si="4"/>
        <v>43926.166666666599</v>
      </c>
      <c r="E35" s="1">
        <v>10988</v>
      </c>
      <c r="G35" s="19">
        <f t="shared" si="0"/>
        <v>14264.5</v>
      </c>
      <c r="H35" s="6">
        <v>14005</v>
      </c>
      <c r="I35" s="1">
        <v>14798</v>
      </c>
      <c r="J35" s="1">
        <v>13161</v>
      </c>
      <c r="K35" s="1">
        <v>15094</v>
      </c>
    </row>
    <row r="36" spans="1:11" x14ac:dyDescent="0.25">
      <c r="A36" s="18" t="str">
        <f>CONCATENATE("4/5 ","5:00")</f>
        <v>4/5 5:00</v>
      </c>
      <c r="B36" s="27">
        <f t="shared" si="3"/>
        <v>1.2083333333333333</v>
      </c>
      <c r="D36" s="5">
        <f t="shared" si="4"/>
        <v>43926.208333333263</v>
      </c>
      <c r="E36" s="1">
        <v>11318</v>
      </c>
      <c r="G36" s="19">
        <f t="shared" si="0"/>
        <v>15613</v>
      </c>
      <c r="H36" s="6">
        <v>15279</v>
      </c>
      <c r="I36" s="1">
        <v>16164</v>
      </c>
      <c r="J36" s="1">
        <v>14497</v>
      </c>
      <c r="K36" s="1">
        <v>16512</v>
      </c>
    </row>
    <row r="37" spans="1:11" x14ac:dyDescent="0.25">
      <c r="A37" s="18" t="str">
        <f>CONCATENATE("4/5 ","6:00")</f>
        <v>4/5 6:00</v>
      </c>
      <c r="B37" s="27">
        <f t="shared" si="3"/>
        <v>1.25</v>
      </c>
      <c r="D37" s="5">
        <f t="shared" si="4"/>
        <v>43926.249999999927</v>
      </c>
      <c r="E37" s="1">
        <v>11749</v>
      </c>
      <c r="G37" s="19">
        <f t="shared" si="0"/>
        <v>16741.5</v>
      </c>
      <c r="H37" s="6">
        <v>16431</v>
      </c>
      <c r="I37" s="1">
        <v>17373</v>
      </c>
      <c r="J37" s="1">
        <v>15814</v>
      </c>
      <c r="K37" s="1">
        <v>17348</v>
      </c>
    </row>
    <row r="38" spans="1:11" x14ac:dyDescent="0.25">
      <c r="A38" s="18" t="str">
        <f>CONCATENATE("4/5 ","7:00")</f>
        <v>4/5 7:00</v>
      </c>
      <c r="B38" s="27">
        <f t="shared" si="3"/>
        <v>1.2916666666666667</v>
      </c>
      <c r="D38" s="5">
        <f t="shared" si="4"/>
        <v>43926.291666666591</v>
      </c>
      <c r="E38" s="1">
        <v>12225</v>
      </c>
      <c r="G38" s="19">
        <f t="shared" si="0"/>
        <v>16535</v>
      </c>
      <c r="H38" s="6">
        <v>16484</v>
      </c>
      <c r="I38" s="1">
        <v>16875</v>
      </c>
      <c r="J38" s="1">
        <v>15896</v>
      </c>
      <c r="K38" s="1">
        <v>16885</v>
      </c>
    </row>
    <row r="39" spans="1:11" x14ac:dyDescent="0.25">
      <c r="A39" s="18" t="str">
        <f>CONCATENATE("4/5 ","8:00")</f>
        <v>4/5 8:00</v>
      </c>
      <c r="B39" s="27">
        <f t="shared" si="3"/>
        <v>1.3333333333333335</v>
      </c>
      <c r="D39" s="5">
        <f t="shared" si="4"/>
        <v>43926.333333333256</v>
      </c>
      <c r="E39" s="1">
        <v>12532</v>
      </c>
      <c r="G39" s="19">
        <f t="shared" si="0"/>
        <v>16094.5</v>
      </c>
      <c r="H39" s="6">
        <v>16408</v>
      </c>
      <c r="I39" s="1">
        <v>16212</v>
      </c>
      <c r="J39" s="1">
        <v>15431</v>
      </c>
      <c r="K39" s="1">
        <v>16327</v>
      </c>
    </row>
    <row r="40" spans="1:11" x14ac:dyDescent="0.25">
      <c r="A40" s="18" t="str">
        <f>CONCATENATE("4/5 ","9:00")</f>
        <v>4/5 9:00</v>
      </c>
      <c r="B40" s="27">
        <f t="shared" si="3"/>
        <v>1.3750000000000002</v>
      </c>
      <c r="D40" s="5">
        <f t="shared" si="4"/>
        <v>43926.37499999992</v>
      </c>
      <c r="E40" s="1">
        <v>12744</v>
      </c>
      <c r="G40" s="19">
        <f t="shared" si="0"/>
        <v>15899</v>
      </c>
      <c r="H40" s="6">
        <v>16488</v>
      </c>
      <c r="I40" s="1">
        <v>15834</v>
      </c>
      <c r="J40" s="1">
        <v>15234</v>
      </c>
      <c r="K40" s="1">
        <v>16040</v>
      </c>
    </row>
    <row r="41" spans="1:11" x14ac:dyDescent="0.25">
      <c r="A41" s="18" t="str">
        <f>CONCATENATE("4/5 ","10:00")</f>
        <v>4/5 10:00</v>
      </c>
      <c r="B41" s="27">
        <f t="shared" si="3"/>
        <v>1.416666666666667</v>
      </c>
      <c r="D41" s="5">
        <f t="shared" si="4"/>
        <v>43926.416666666584</v>
      </c>
      <c r="E41" s="1">
        <v>12897</v>
      </c>
      <c r="G41" s="19">
        <f t="shared" si="0"/>
        <v>15802.25</v>
      </c>
      <c r="H41" s="6">
        <v>16450</v>
      </c>
      <c r="I41" s="1">
        <v>15608</v>
      </c>
      <c r="J41" s="1">
        <v>15133</v>
      </c>
      <c r="K41" s="1">
        <v>16018</v>
      </c>
    </row>
    <row r="42" spans="1:11" x14ac:dyDescent="0.25">
      <c r="A42" s="18" t="str">
        <f>CONCATENATE("4/5 ","11:00")</f>
        <v>4/5 11:00</v>
      </c>
      <c r="B42" s="27">
        <f t="shared" si="3"/>
        <v>1.4583333333333337</v>
      </c>
      <c r="D42" s="5">
        <f t="shared" si="4"/>
        <v>43926.458333333248</v>
      </c>
      <c r="E42" s="1">
        <v>12960</v>
      </c>
      <c r="G42" s="19">
        <f t="shared" si="0"/>
        <v>15583.25</v>
      </c>
      <c r="H42" s="6">
        <v>16361</v>
      </c>
      <c r="I42" s="1">
        <v>15579</v>
      </c>
      <c r="J42" s="1">
        <v>14738</v>
      </c>
      <c r="K42" s="1">
        <v>15655</v>
      </c>
    </row>
    <row r="43" spans="1:11" x14ac:dyDescent="0.25">
      <c r="A43" s="18" t="str">
        <f>CONCATENATE("4/5 ","12:00")</f>
        <v>4/5 12:00</v>
      </c>
      <c r="B43" s="27">
        <f t="shared" si="3"/>
        <v>1.5000000000000004</v>
      </c>
      <c r="D43" s="5">
        <f t="shared" si="4"/>
        <v>43926.499999999913</v>
      </c>
      <c r="E43" s="1">
        <v>12696</v>
      </c>
      <c r="G43" s="19">
        <f t="shared" si="0"/>
        <v>15489</v>
      </c>
      <c r="H43" s="6">
        <v>16413</v>
      </c>
      <c r="I43" s="1">
        <v>15477</v>
      </c>
      <c r="J43" s="1">
        <v>14567</v>
      </c>
      <c r="K43" s="1">
        <v>15499</v>
      </c>
    </row>
    <row r="44" spans="1:11" x14ac:dyDescent="0.25">
      <c r="A44" s="18" t="str">
        <f>CONCATENATE("4/5 ","13:00")</f>
        <v>4/5 13:00</v>
      </c>
      <c r="B44" s="27">
        <f t="shared" si="3"/>
        <v>1.5416666666666672</v>
      </c>
      <c r="D44" s="5">
        <f t="shared" si="4"/>
        <v>43926.541666666577</v>
      </c>
      <c r="E44" s="1">
        <v>12438</v>
      </c>
      <c r="G44" s="19">
        <f t="shared" si="0"/>
        <v>15448.5</v>
      </c>
      <c r="H44" s="6">
        <v>16446</v>
      </c>
      <c r="I44" s="1">
        <v>15305</v>
      </c>
      <c r="J44" s="1">
        <v>14529</v>
      </c>
      <c r="K44" s="1">
        <v>15514</v>
      </c>
    </row>
    <row r="45" spans="1:11" x14ac:dyDescent="0.25">
      <c r="A45" s="18" t="str">
        <f>CONCATENATE("4/5 ","14:00")</f>
        <v>4/5 14:00</v>
      </c>
      <c r="B45" s="27">
        <f t="shared" si="3"/>
        <v>1.5833333333333339</v>
      </c>
      <c r="D45" s="5">
        <f t="shared" si="4"/>
        <v>43926.583333333241</v>
      </c>
      <c r="E45" s="1">
        <v>12288</v>
      </c>
      <c r="G45" s="19">
        <f t="shared" si="0"/>
        <v>15461.75</v>
      </c>
      <c r="H45" s="6">
        <v>16420</v>
      </c>
      <c r="I45" s="1">
        <v>15309</v>
      </c>
      <c r="J45" s="1">
        <v>14796</v>
      </c>
      <c r="K45" s="1">
        <v>15322</v>
      </c>
    </row>
    <row r="46" spans="1:11" x14ac:dyDescent="0.25">
      <c r="A46" s="18" t="str">
        <f>CONCATENATE("4/5 ","15:00")</f>
        <v>4/5 15:00</v>
      </c>
      <c r="B46" s="27">
        <f t="shared" si="3"/>
        <v>1.6250000000000007</v>
      </c>
      <c r="D46" s="5">
        <f t="shared" si="4"/>
        <v>43926.624999999905</v>
      </c>
      <c r="E46" s="1">
        <v>12462</v>
      </c>
      <c r="G46" s="19">
        <f t="shared" si="0"/>
        <v>15638.25</v>
      </c>
      <c r="H46" s="6">
        <v>16562</v>
      </c>
      <c r="I46" s="1">
        <v>15623</v>
      </c>
      <c r="J46" s="1">
        <v>14826</v>
      </c>
      <c r="K46" s="1">
        <v>15542</v>
      </c>
    </row>
    <row r="47" spans="1:11" x14ac:dyDescent="0.25">
      <c r="A47" s="18" t="str">
        <f>CONCATENATE("4/5 ","16:00")</f>
        <v>4/5 16:00</v>
      </c>
      <c r="B47" s="27">
        <f t="shared" si="3"/>
        <v>1.6666666666666674</v>
      </c>
      <c r="D47" s="5">
        <f t="shared" si="4"/>
        <v>43926.66666666657</v>
      </c>
      <c r="E47" s="1">
        <v>13042</v>
      </c>
      <c r="G47" s="19">
        <f t="shared" si="0"/>
        <v>16017.5</v>
      </c>
      <c r="H47" s="6">
        <v>16811</v>
      </c>
      <c r="I47" s="1">
        <v>16051</v>
      </c>
      <c r="J47" s="1">
        <v>15238</v>
      </c>
      <c r="K47" s="1">
        <v>15970</v>
      </c>
    </row>
    <row r="48" spans="1:11" x14ac:dyDescent="0.25">
      <c r="A48" s="18" t="str">
        <f>CONCATENATE("4/5 ","17:00")</f>
        <v>4/5 17:00</v>
      </c>
      <c r="B48" s="27">
        <f t="shared" si="3"/>
        <v>1.7083333333333341</v>
      </c>
      <c r="D48" s="5">
        <f t="shared" si="4"/>
        <v>43926.708333333234</v>
      </c>
      <c r="E48" s="1">
        <v>13457</v>
      </c>
      <c r="G48" s="19">
        <f t="shared" si="0"/>
        <v>16213.25</v>
      </c>
      <c r="H48" s="6">
        <v>16690</v>
      </c>
      <c r="I48" s="1">
        <v>16394</v>
      </c>
      <c r="J48" s="1">
        <v>15426</v>
      </c>
      <c r="K48" s="1">
        <v>16343</v>
      </c>
    </row>
    <row r="49" spans="1:11" x14ac:dyDescent="0.25">
      <c r="A49" s="18" t="str">
        <f>CONCATENATE("4/5 ","18:00")</f>
        <v>4/5 18:00</v>
      </c>
      <c r="B49" s="27">
        <f t="shared" si="3"/>
        <v>1.7500000000000009</v>
      </c>
      <c r="D49" s="5">
        <f t="shared" si="4"/>
        <v>43926.749999999898</v>
      </c>
      <c r="E49" s="1">
        <v>13917</v>
      </c>
      <c r="G49" s="19">
        <f t="shared" si="0"/>
        <v>16681.25</v>
      </c>
      <c r="H49" s="6">
        <v>16786</v>
      </c>
      <c r="I49" s="1">
        <v>16994</v>
      </c>
      <c r="J49" s="1">
        <v>15911</v>
      </c>
      <c r="K49" s="1">
        <v>17034</v>
      </c>
    </row>
    <row r="50" spans="1:11" x14ac:dyDescent="0.25">
      <c r="A50" s="18" t="str">
        <f>CONCATENATE("4/5 ","19:00")</f>
        <v>4/5 19:00</v>
      </c>
      <c r="B50" s="27">
        <f t="shared" si="3"/>
        <v>1.7916666666666676</v>
      </c>
      <c r="D50" s="5">
        <f t="shared" si="4"/>
        <v>43926.791666666562</v>
      </c>
      <c r="E50" s="1">
        <v>14240</v>
      </c>
      <c r="G50" s="19">
        <f t="shared" si="0"/>
        <v>17208</v>
      </c>
      <c r="H50" s="6">
        <v>16788</v>
      </c>
      <c r="I50" s="1">
        <v>17852</v>
      </c>
      <c r="J50" s="1">
        <v>16371</v>
      </c>
      <c r="K50" s="1">
        <v>17821</v>
      </c>
    </row>
    <row r="51" spans="1:11" x14ac:dyDescent="0.25">
      <c r="A51" s="18" t="str">
        <f>CONCATENATE("4/5 ","20:00")</f>
        <v>4/5 20:00</v>
      </c>
      <c r="B51" s="27">
        <f t="shared" si="3"/>
        <v>1.8333333333333344</v>
      </c>
      <c r="D51" s="5">
        <f t="shared" si="4"/>
        <v>43926.833333333227</v>
      </c>
      <c r="E51" s="1">
        <v>13861</v>
      </c>
      <c r="G51" s="19">
        <f t="shared" si="0"/>
        <v>16627.75</v>
      </c>
      <c r="H51" s="6">
        <v>16149</v>
      </c>
      <c r="I51" s="1">
        <v>17226</v>
      </c>
      <c r="J51" s="1">
        <v>15777</v>
      </c>
      <c r="K51" s="1">
        <v>17359</v>
      </c>
    </row>
    <row r="52" spans="1:11" x14ac:dyDescent="0.25">
      <c r="A52" s="18" t="str">
        <f>CONCATENATE("4/5 ","21:00")</f>
        <v>4/5 21:00</v>
      </c>
      <c r="B52" s="27">
        <f t="shared" si="3"/>
        <v>1.8750000000000011</v>
      </c>
      <c r="D52" s="5">
        <f t="shared" si="4"/>
        <v>43926.874999999891</v>
      </c>
      <c r="E52" s="1">
        <v>13288</v>
      </c>
      <c r="G52" s="19">
        <f t="shared" si="0"/>
        <v>15672</v>
      </c>
      <c r="H52" s="6">
        <v>15270</v>
      </c>
      <c r="I52" s="1">
        <v>16160</v>
      </c>
      <c r="J52" s="1">
        <v>14748</v>
      </c>
      <c r="K52" s="1">
        <v>16510</v>
      </c>
    </row>
    <row r="53" spans="1:11" x14ac:dyDescent="0.25">
      <c r="A53" s="18" t="str">
        <f>CONCATENATE("4/5 ","22:00")</f>
        <v>4/5 22:00</v>
      </c>
      <c r="B53" s="27">
        <f t="shared" si="3"/>
        <v>1.9166666666666679</v>
      </c>
      <c r="D53" s="5">
        <f t="shared" si="4"/>
        <v>43926.916666666555</v>
      </c>
      <c r="E53" s="1">
        <v>12542</v>
      </c>
      <c r="G53" s="19">
        <f t="shared" si="0"/>
        <v>14492.25</v>
      </c>
      <c r="H53" s="6">
        <v>14143</v>
      </c>
      <c r="I53" s="1">
        <v>15075</v>
      </c>
      <c r="J53" s="1">
        <v>13559</v>
      </c>
      <c r="K53" s="1">
        <v>15192</v>
      </c>
    </row>
    <row r="54" spans="1:11" x14ac:dyDescent="0.25">
      <c r="A54" s="18" t="str">
        <f>CONCATENATE("4/5 ","23:00")</f>
        <v>4/5 23:00</v>
      </c>
      <c r="B54" s="27">
        <f t="shared" si="3"/>
        <v>1.9583333333333346</v>
      </c>
      <c r="D54" s="5">
        <f t="shared" si="4"/>
        <v>43926.958333333219</v>
      </c>
      <c r="E54" s="1">
        <v>12066</v>
      </c>
      <c r="G54" s="19">
        <f t="shared" si="0"/>
        <v>13730</v>
      </c>
      <c r="H54" s="6">
        <v>13350</v>
      </c>
      <c r="I54" s="1">
        <v>14255</v>
      </c>
      <c r="J54" s="1">
        <v>12880</v>
      </c>
      <c r="K54" s="1">
        <v>14435</v>
      </c>
    </row>
    <row r="55" spans="1:11" x14ac:dyDescent="0.25">
      <c r="A55" s="18" t="str">
        <f>CONCATENATE("4/6 ","0:00")</f>
        <v>4/6 0:00</v>
      </c>
      <c r="B55" s="27">
        <f t="shared" si="3"/>
        <v>2.0000000000000013</v>
      </c>
      <c r="D55" s="5">
        <f t="shared" si="4"/>
        <v>43926.999999999884</v>
      </c>
      <c r="E55" s="1">
        <v>11688</v>
      </c>
      <c r="G55" s="19">
        <f t="shared" si="0"/>
        <v>13248.5</v>
      </c>
      <c r="H55" s="6">
        <v>12848</v>
      </c>
      <c r="I55" s="1">
        <v>13811</v>
      </c>
      <c r="J55" s="1">
        <v>12310</v>
      </c>
      <c r="K55" s="1">
        <v>14025</v>
      </c>
    </row>
    <row r="56" spans="1:11" x14ac:dyDescent="0.25">
      <c r="A56" s="18" t="str">
        <f>CONCATENATE("4/6 ","1:00")</f>
        <v>4/6 1:00</v>
      </c>
      <c r="B56" s="27">
        <f t="shared" si="3"/>
        <v>2.0416666666666679</v>
      </c>
      <c r="D56" s="5">
        <f t="shared" si="4"/>
        <v>43927.041666666548</v>
      </c>
      <c r="E56" s="1">
        <v>11552</v>
      </c>
      <c r="G56" s="19">
        <f t="shared" si="0"/>
        <v>13047.25</v>
      </c>
      <c r="H56" s="6">
        <v>12654</v>
      </c>
      <c r="I56" s="1">
        <v>13561</v>
      </c>
      <c r="J56" s="1">
        <v>12210</v>
      </c>
      <c r="K56" s="1">
        <v>13764</v>
      </c>
    </row>
    <row r="57" spans="1:11" x14ac:dyDescent="0.25">
      <c r="A57" s="18" t="str">
        <f>CONCATENATE("4/6 ","2:00")</f>
        <v>4/6 2:00</v>
      </c>
      <c r="B57" s="27">
        <f t="shared" si="3"/>
        <v>2.0833333333333344</v>
      </c>
      <c r="D57" s="5">
        <f t="shared" si="4"/>
        <v>43927.083333333212</v>
      </c>
      <c r="E57" s="1">
        <v>11442</v>
      </c>
      <c r="G57" s="19">
        <f t="shared" si="0"/>
        <v>12960.75</v>
      </c>
      <c r="H57" s="6">
        <v>12573</v>
      </c>
      <c r="I57" s="1">
        <v>13449</v>
      </c>
      <c r="J57" s="1">
        <v>12196</v>
      </c>
      <c r="K57" s="1">
        <v>13625</v>
      </c>
    </row>
    <row r="58" spans="1:11" x14ac:dyDescent="0.25">
      <c r="A58" s="18" t="str">
        <f>CONCATENATE("4/6 ","3:00")</f>
        <v>4/6 3:00</v>
      </c>
      <c r="B58" s="27">
        <f t="shared" si="3"/>
        <v>2.1250000000000009</v>
      </c>
      <c r="D58" s="5">
        <f t="shared" si="4"/>
        <v>43927.124999999876</v>
      </c>
      <c r="E58" s="1">
        <v>11641</v>
      </c>
      <c r="G58" s="19">
        <f t="shared" si="0"/>
        <v>12996.25</v>
      </c>
      <c r="H58" s="6">
        <v>12578</v>
      </c>
      <c r="I58" s="1">
        <v>13554</v>
      </c>
      <c r="J58" s="1">
        <v>12207</v>
      </c>
      <c r="K58" s="1">
        <v>13646</v>
      </c>
    </row>
    <row r="59" spans="1:11" x14ac:dyDescent="0.25">
      <c r="A59" s="18" t="str">
        <f>CONCATENATE("4/6 ","4:00")</f>
        <v>4/6 4:00</v>
      </c>
      <c r="B59" s="27">
        <f t="shared" si="3"/>
        <v>2.1666666666666674</v>
      </c>
      <c r="D59" s="5">
        <f t="shared" si="4"/>
        <v>43927.166666666541</v>
      </c>
      <c r="E59" s="1">
        <v>12111</v>
      </c>
      <c r="G59" s="19">
        <f t="shared" si="0"/>
        <v>13475.5</v>
      </c>
      <c r="H59" s="6">
        <v>12805</v>
      </c>
      <c r="I59" s="1">
        <v>14130</v>
      </c>
      <c r="J59" s="1">
        <v>12838</v>
      </c>
      <c r="K59" s="1">
        <v>14129</v>
      </c>
    </row>
    <row r="60" spans="1:11" x14ac:dyDescent="0.25">
      <c r="A60" s="18" t="str">
        <f>CONCATENATE("4/6 ","5:00")</f>
        <v>4/6 5:00</v>
      </c>
      <c r="B60" s="27">
        <f t="shared" si="3"/>
        <v>2.2083333333333339</v>
      </c>
      <c r="D60" s="5">
        <f t="shared" si="4"/>
        <v>43927.208333333205</v>
      </c>
      <c r="E60" s="1">
        <v>13113</v>
      </c>
      <c r="G60" s="19">
        <f t="shared" si="0"/>
        <v>14621.25</v>
      </c>
      <c r="H60" s="6">
        <v>13349</v>
      </c>
      <c r="I60" s="1">
        <v>15449</v>
      </c>
      <c r="J60" s="1">
        <v>14153</v>
      </c>
      <c r="K60" s="1">
        <v>15534</v>
      </c>
    </row>
    <row r="61" spans="1:11" x14ac:dyDescent="0.25">
      <c r="A61" s="18" t="str">
        <f>CONCATENATE("4/6 ","6:00")</f>
        <v>4/6 6:00</v>
      </c>
      <c r="B61" s="27">
        <f t="shared" si="3"/>
        <v>2.2500000000000004</v>
      </c>
      <c r="D61" s="5">
        <f t="shared" si="4"/>
        <v>43927.249999999869</v>
      </c>
      <c r="E61" s="1">
        <v>13759</v>
      </c>
      <c r="G61" s="19">
        <f t="shared" si="0"/>
        <v>15705.75</v>
      </c>
      <c r="H61" s="6">
        <v>13992</v>
      </c>
      <c r="I61" s="1">
        <v>16695</v>
      </c>
      <c r="J61" s="1">
        <v>15713</v>
      </c>
      <c r="K61" s="1">
        <v>16423</v>
      </c>
    </row>
    <row r="62" spans="1:11" x14ac:dyDescent="0.25">
      <c r="A62" s="18" t="str">
        <f>CONCATENATE("4/6 ","7:00")</f>
        <v>4/6 7:00</v>
      </c>
      <c r="B62" s="27">
        <f t="shared" si="3"/>
        <v>2.291666666666667</v>
      </c>
      <c r="D62" s="5">
        <f t="shared" si="4"/>
        <v>43927.291666666533</v>
      </c>
      <c r="E62" s="1">
        <v>13858</v>
      </c>
      <c r="G62" s="19">
        <f t="shared" si="0"/>
        <v>16102.5</v>
      </c>
      <c r="H62" s="6">
        <v>14694</v>
      </c>
      <c r="I62" s="1">
        <v>16962</v>
      </c>
      <c r="J62" s="1">
        <v>16132</v>
      </c>
      <c r="K62" s="1">
        <v>16622</v>
      </c>
    </row>
    <row r="63" spans="1:11" x14ac:dyDescent="0.25">
      <c r="A63" s="18" t="str">
        <f>CONCATENATE("4/6 ","8:00")</f>
        <v>4/6 8:00</v>
      </c>
      <c r="B63" s="27">
        <f t="shared" si="3"/>
        <v>2.3333333333333335</v>
      </c>
      <c r="D63" s="5">
        <f t="shared" si="4"/>
        <v>43927.333333333198</v>
      </c>
      <c r="E63" s="1">
        <v>13382</v>
      </c>
      <c r="G63" s="19">
        <f t="shared" si="0"/>
        <v>16316.75</v>
      </c>
      <c r="H63" s="6">
        <v>14998</v>
      </c>
      <c r="I63" s="1">
        <v>16961</v>
      </c>
      <c r="J63" s="1">
        <v>16393</v>
      </c>
      <c r="K63" s="1">
        <v>16915</v>
      </c>
    </row>
    <row r="64" spans="1:11" x14ac:dyDescent="0.25">
      <c r="A64" s="18" t="str">
        <f>CONCATENATE("4/6 ","9:00")</f>
        <v>4/6 9:00</v>
      </c>
      <c r="B64" s="27">
        <f t="shared" si="3"/>
        <v>2.375</v>
      </c>
      <c r="D64" s="5">
        <f t="shared" si="4"/>
        <v>43927.374999999862</v>
      </c>
      <c r="E64" s="1">
        <v>12942</v>
      </c>
      <c r="G64" s="19">
        <f t="shared" si="0"/>
        <v>16265.75</v>
      </c>
      <c r="H64" s="6">
        <v>14554</v>
      </c>
      <c r="I64" s="1">
        <v>16777</v>
      </c>
      <c r="J64" s="1">
        <v>16609</v>
      </c>
      <c r="K64" s="1">
        <v>17123</v>
      </c>
    </row>
    <row r="65" spans="1:11" x14ac:dyDescent="0.25">
      <c r="A65" s="18" t="str">
        <f>CONCATENATE("4/6 ","10:00")</f>
        <v>4/6 10:00</v>
      </c>
      <c r="B65" s="27">
        <f t="shared" si="3"/>
        <v>2.4166666666666665</v>
      </c>
      <c r="D65" s="5">
        <f t="shared" si="4"/>
        <v>43927.416666666526</v>
      </c>
      <c r="E65" s="1">
        <v>12857</v>
      </c>
      <c r="G65" s="19">
        <f t="shared" si="0"/>
        <v>16124</v>
      </c>
      <c r="H65" s="6">
        <v>14216</v>
      </c>
      <c r="I65" s="1">
        <v>16543</v>
      </c>
      <c r="J65" s="1">
        <v>16720</v>
      </c>
      <c r="K65" s="1">
        <v>17017</v>
      </c>
    </row>
    <row r="66" spans="1:11" x14ac:dyDescent="0.25">
      <c r="A66" s="18" t="str">
        <f>CONCATENATE("4/6 ","11:00")</f>
        <v>4/6 11:00</v>
      </c>
      <c r="B66" s="27">
        <f t="shared" si="3"/>
        <v>2.458333333333333</v>
      </c>
      <c r="D66" s="5">
        <f t="shared" si="4"/>
        <v>43927.45833333319</v>
      </c>
      <c r="E66" s="1">
        <v>13041</v>
      </c>
      <c r="G66" s="19">
        <f t="shared" si="0"/>
        <v>15977.25</v>
      </c>
      <c r="H66" s="6">
        <v>14013</v>
      </c>
      <c r="I66" s="1">
        <v>16345</v>
      </c>
      <c r="J66" s="1">
        <v>16585</v>
      </c>
      <c r="K66" s="1">
        <v>16966</v>
      </c>
    </row>
    <row r="67" spans="1:11" x14ac:dyDescent="0.25">
      <c r="A67" s="18" t="str">
        <f>CONCATENATE("4/6 ","12:00")</f>
        <v>4/6 12:00</v>
      </c>
      <c r="B67" s="27">
        <f t="shared" si="3"/>
        <v>2.4999999999999996</v>
      </c>
      <c r="D67" s="5">
        <f t="shared" si="4"/>
        <v>43927.499999999854</v>
      </c>
      <c r="E67" s="1">
        <v>12894</v>
      </c>
      <c r="G67" s="19">
        <f t="shared" si="0"/>
        <v>15838.5</v>
      </c>
      <c r="H67" s="6">
        <v>13588</v>
      </c>
      <c r="I67" s="1">
        <v>16345</v>
      </c>
      <c r="J67" s="1">
        <v>16528</v>
      </c>
      <c r="K67" s="1">
        <v>16893</v>
      </c>
    </row>
    <row r="68" spans="1:11" x14ac:dyDescent="0.25">
      <c r="A68" s="18" t="str">
        <f>CONCATENATE("4/6 ","13:00")</f>
        <v>4/6 13:00</v>
      </c>
      <c r="B68" s="27">
        <f t="shared" si="3"/>
        <v>2.5416666666666661</v>
      </c>
      <c r="D68" s="5">
        <f t="shared" si="4"/>
        <v>43927.541666666519</v>
      </c>
      <c r="E68" s="1">
        <v>12584</v>
      </c>
      <c r="G68" s="19">
        <f t="shared" si="0"/>
        <v>15684</v>
      </c>
      <c r="H68" s="6">
        <v>13252</v>
      </c>
      <c r="I68" s="1">
        <v>16088</v>
      </c>
      <c r="J68" s="1">
        <v>16473</v>
      </c>
      <c r="K68" s="1">
        <v>16923</v>
      </c>
    </row>
    <row r="69" spans="1:11" x14ac:dyDescent="0.25">
      <c r="A69" s="18" t="str">
        <f>CONCATENATE("4/6 ","14:00")</f>
        <v>4/6 14:00</v>
      </c>
      <c r="B69" s="27">
        <f t="shared" si="3"/>
        <v>2.5833333333333326</v>
      </c>
      <c r="D69" s="5">
        <f t="shared" si="4"/>
        <v>43927.583333333183</v>
      </c>
      <c r="E69" s="1">
        <v>12568</v>
      </c>
      <c r="G69" s="19">
        <f t="shared" si="0"/>
        <v>15645</v>
      </c>
      <c r="H69" s="6">
        <v>13108</v>
      </c>
      <c r="I69" s="1">
        <v>16109</v>
      </c>
      <c r="J69" s="1">
        <v>16306</v>
      </c>
      <c r="K69" s="1">
        <v>17057</v>
      </c>
    </row>
    <row r="70" spans="1:11" x14ac:dyDescent="0.25">
      <c r="A70" s="18" t="str">
        <f>CONCATENATE("4/6 ","15:00")</f>
        <v>4/6 15:00</v>
      </c>
      <c r="B70" s="27">
        <f t="shared" si="3"/>
        <v>2.6249999999999991</v>
      </c>
      <c r="D70" s="5">
        <f t="shared" si="4"/>
        <v>43927.624999999847</v>
      </c>
      <c r="E70" s="1">
        <v>13039</v>
      </c>
      <c r="G70" s="19">
        <f t="shared" si="0"/>
        <v>15826.5</v>
      </c>
      <c r="H70" s="6">
        <v>13395</v>
      </c>
      <c r="I70" s="1">
        <v>16159</v>
      </c>
      <c r="J70" s="1">
        <v>16385</v>
      </c>
      <c r="K70" s="1">
        <v>17367</v>
      </c>
    </row>
    <row r="71" spans="1:11" x14ac:dyDescent="0.25">
      <c r="A71" s="18" t="str">
        <f>CONCATENATE("4/6 ","16:00")</f>
        <v>4/6 16:00</v>
      </c>
      <c r="B71" s="27">
        <f t="shared" si="3"/>
        <v>2.6666666666666656</v>
      </c>
      <c r="D71" s="5">
        <f t="shared" si="4"/>
        <v>43927.666666666511</v>
      </c>
      <c r="E71" s="1">
        <v>13897</v>
      </c>
      <c r="G71" s="19">
        <f t="shared" si="0"/>
        <v>16098.25</v>
      </c>
      <c r="H71" s="6">
        <v>13935</v>
      </c>
      <c r="I71" s="1">
        <v>16233</v>
      </c>
      <c r="J71" s="1">
        <v>16660</v>
      </c>
      <c r="K71" s="1">
        <v>17565</v>
      </c>
    </row>
    <row r="72" spans="1:11" x14ac:dyDescent="0.25">
      <c r="A72" s="18" t="str">
        <f>CONCATENATE("4/6 ","17:00")</f>
        <v>4/6 17:00</v>
      </c>
      <c r="B72" s="27">
        <f t="shared" si="3"/>
        <v>2.7083333333333321</v>
      </c>
      <c r="D72" s="5">
        <f t="shared" si="4"/>
        <v>43927.708333333176</v>
      </c>
      <c r="E72" s="1">
        <v>14376</v>
      </c>
      <c r="G72" s="19">
        <f t="shared" ref="G72:G135" si="6">AVERAGE(H72,I72,J72,K72)</f>
        <v>16130.75</v>
      </c>
      <c r="H72" s="6">
        <v>14253</v>
      </c>
      <c r="I72" s="1">
        <v>16288</v>
      </c>
      <c r="J72" s="1">
        <v>16615</v>
      </c>
      <c r="K72" s="1">
        <v>17367</v>
      </c>
    </row>
    <row r="73" spans="1:11" x14ac:dyDescent="0.25">
      <c r="A73" s="18" t="str">
        <f>CONCATENATE("4/6 ","18:00")</f>
        <v>4/6 18:00</v>
      </c>
      <c r="B73" s="27">
        <f t="shared" ref="B73:B136" si="7">B72+1/24</f>
        <v>2.7499999999999987</v>
      </c>
      <c r="D73" s="5">
        <f t="shared" ref="D73:D136" si="8">D72+1/24</f>
        <v>43927.74999999984</v>
      </c>
      <c r="E73" s="1">
        <v>14801</v>
      </c>
      <c r="G73" s="19">
        <f t="shared" si="6"/>
        <v>16454.75</v>
      </c>
      <c r="H73" s="6">
        <v>14641</v>
      </c>
      <c r="I73" s="1">
        <v>16679</v>
      </c>
      <c r="J73" s="1">
        <v>16946</v>
      </c>
      <c r="K73" s="1">
        <v>17553</v>
      </c>
    </row>
    <row r="74" spans="1:11" x14ac:dyDescent="0.25">
      <c r="A74" s="18" t="str">
        <f>CONCATENATE("4/6 ","19:00")</f>
        <v>4/6 19:00</v>
      </c>
      <c r="B74" s="27">
        <f t="shared" si="7"/>
        <v>2.7916666666666652</v>
      </c>
      <c r="D74" s="5">
        <f t="shared" si="8"/>
        <v>43927.791666666504</v>
      </c>
      <c r="E74" s="1">
        <v>14841</v>
      </c>
      <c r="G74" s="19">
        <f t="shared" si="6"/>
        <v>16867.75</v>
      </c>
      <c r="H74" s="6">
        <v>15079</v>
      </c>
      <c r="I74" s="1">
        <v>17278</v>
      </c>
      <c r="J74" s="1">
        <v>17349</v>
      </c>
      <c r="K74" s="1">
        <v>17765</v>
      </c>
    </row>
    <row r="75" spans="1:11" x14ac:dyDescent="0.25">
      <c r="A75" s="18" t="str">
        <f>CONCATENATE("4/6 ","20:00")</f>
        <v>4/6 20:00</v>
      </c>
      <c r="B75" s="27">
        <f t="shared" si="7"/>
        <v>2.8333333333333317</v>
      </c>
      <c r="D75" s="5">
        <f t="shared" si="8"/>
        <v>43927.833333333168</v>
      </c>
      <c r="E75" s="1">
        <v>14121</v>
      </c>
      <c r="G75" s="19">
        <f t="shared" si="6"/>
        <v>16186.75</v>
      </c>
      <c r="H75" s="6">
        <v>14588</v>
      </c>
      <c r="I75" s="1">
        <v>16649</v>
      </c>
      <c r="J75" s="1">
        <v>16574</v>
      </c>
      <c r="K75" s="1">
        <v>16936</v>
      </c>
    </row>
    <row r="76" spans="1:11" x14ac:dyDescent="0.25">
      <c r="A76" s="18" t="str">
        <f>CONCATENATE("4/6 ","21:00")</f>
        <v>4/6 21:00</v>
      </c>
      <c r="B76" s="27">
        <f t="shared" si="7"/>
        <v>2.8749999999999982</v>
      </c>
      <c r="D76" s="5">
        <f t="shared" si="8"/>
        <v>43927.874999999833</v>
      </c>
      <c r="E76" s="1">
        <v>13379</v>
      </c>
      <c r="G76" s="19">
        <f t="shared" si="6"/>
        <v>15328.75</v>
      </c>
      <c r="H76" s="6">
        <v>13910</v>
      </c>
      <c r="I76" s="1">
        <v>15897</v>
      </c>
      <c r="J76" s="1">
        <v>15562</v>
      </c>
      <c r="K76" s="1">
        <v>15946</v>
      </c>
    </row>
    <row r="77" spans="1:11" x14ac:dyDescent="0.25">
      <c r="A77" s="18" t="str">
        <f>CONCATENATE("4/6 ","22:00")</f>
        <v>4/6 22:00</v>
      </c>
      <c r="B77" s="27">
        <f t="shared" si="7"/>
        <v>2.9166666666666647</v>
      </c>
      <c r="D77" s="5">
        <f t="shared" si="8"/>
        <v>43927.916666666497</v>
      </c>
      <c r="E77" s="1">
        <v>12598</v>
      </c>
      <c r="G77" s="19">
        <f t="shared" si="6"/>
        <v>14248.75</v>
      </c>
      <c r="H77" s="6">
        <v>13200</v>
      </c>
      <c r="I77" s="1">
        <v>14821</v>
      </c>
      <c r="J77" s="1">
        <v>14339</v>
      </c>
      <c r="K77" s="1">
        <v>14635</v>
      </c>
    </row>
    <row r="78" spans="1:11" x14ac:dyDescent="0.25">
      <c r="A78" s="18" t="str">
        <f>CONCATENATE("4/6 ","23:00")</f>
        <v>4/6 23:00</v>
      </c>
      <c r="B78" s="27">
        <f t="shared" si="7"/>
        <v>2.9583333333333313</v>
      </c>
      <c r="D78" s="5">
        <f t="shared" si="8"/>
        <v>43927.958333333161</v>
      </c>
      <c r="E78" s="1">
        <v>11979</v>
      </c>
      <c r="G78" s="19">
        <f t="shared" si="6"/>
        <v>13482.75</v>
      </c>
      <c r="H78" s="6">
        <v>12654</v>
      </c>
      <c r="I78" s="1">
        <v>14034</v>
      </c>
      <c r="J78" s="1">
        <v>13513</v>
      </c>
      <c r="K78" s="1">
        <v>13730</v>
      </c>
    </row>
    <row r="79" spans="1:11" x14ac:dyDescent="0.25">
      <c r="A79" s="18" t="str">
        <f>CONCATENATE("4/7 ","0:00")</f>
        <v>4/7 0:00</v>
      </c>
      <c r="B79" s="27">
        <f t="shared" si="7"/>
        <v>2.9999999999999978</v>
      </c>
      <c r="D79" s="5">
        <f t="shared" si="8"/>
        <v>43927.999999999825</v>
      </c>
      <c r="E79" s="1">
        <v>11702</v>
      </c>
      <c r="G79" s="19">
        <f t="shared" si="6"/>
        <v>13037</v>
      </c>
      <c r="H79" s="6">
        <v>11942</v>
      </c>
      <c r="I79" s="1">
        <v>13739</v>
      </c>
      <c r="J79" s="1">
        <v>13037</v>
      </c>
      <c r="K79" s="1">
        <v>13430</v>
      </c>
    </row>
    <row r="80" spans="1:11" x14ac:dyDescent="0.25">
      <c r="A80" s="18" t="str">
        <f>CONCATENATE("4/7 ","1:00")</f>
        <v>4/7 1:00</v>
      </c>
      <c r="B80" s="27">
        <f t="shared" si="7"/>
        <v>3.0416666666666643</v>
      </c>
      <c r="D80" s="5">
        <f t="shared" si="8"/>
        <v>43928.04166666649</v>
      </c>
      <c r="E80" s="1">
        <v>11375</v>
      </c>
      <c r="G80" s="19">
        <f t="shared" si="6"/>
        <v>12768.75</v>
      </c>
      <c r="H80" s="6">
        <v>11740</v>
      </c>
      <c r="I80" s="1">
        <v>13385</v>
      </c>
      <c r="J80" s="1">
        <v>12750</v>
      </c>
      <c r="K80" s="1">
        <v>13200</v>
      </c>
    </row>
    <row r="81" spans="1:11" x14ac:dyDescent="0.25">
      <c r="A81" s="18" t="str">
        <f>CONCATENATE("4/7 ","2:00")</f>
        <v>4/7 2:00</v>
      </c>
      <c r="B81" s="27">
        <f t="shared" si="7"/>
        <v>3.0833333333333308</v>
      </c>
      <c r="D81" s="5">
        <f t="shared" si="8"/>
        <v>43928.083333333154</v>
      </c>
      <c r="E81" s="1">
        <v>11302</v>
      </c>
      <c r="G81" s="19">
        <f t="shared" si="6"/>
        <v>12718.25</v>
      </c>
      <c r="H81" s="6">
        <v>11835</v>
      </c>
      <c r="I81" s="1">
        <v>13310</v>
      </c>
      <c r="J81" s="1">
        <v>12658</v>
      </c>
      <c r="K81" s="1">
        <v>13070</v>
      </c>
    </row>
    <row r="82" spans="1:11" x14ac:dyDescent="0.25">
      <c r="A82" s="18" t="str">
        <f>CONCATENATE("4/7 ","3:00")</f>
        <v>4/7 3:00</v>
      </c>
      <c r="B82" s="27">
        <f t="shared" si="7"/>
        <v>3.1249999999999973</v>
      </c>
      <c r="D82" s="5">
        <f t="shared" si="8"/>
        <v>43928.124999999818</v>
      </c>
      <c r="E82" s="1">
        <v>11488</v>
      </c>
      <c r="G82" s="19">
        <f t="shared" si="6"/>
        <v>12846</v>
      </c>
      <c r="H82" s="6">
        <v>11999</v>
      </c>
      <c r="I82" s="1">
        <v>13422</v>
      </c>
      <c r="J82" s="1">
        <v>12821</v>
      </c>
      <c r="K82" s="1">
        <v>13142</v>
      </c>
    </row>
    <row r="83" spans="1:11" x14ac:dyDescent="0.25">
      <c r="A83" s="18" t="str">
        <f>CONCATENATE("4/7 ","4:00")</f>
        <v>4/7 4:00</v>
      </c>
      <c r="B83" s="27">
        <f t="shared" si="7"/>
        <v>3.1666666666666639</v>
      </c>
      <c r="D83" s="5">
        <f t="shared" si="8"/>
        <v>43928.166666666482</v>
      </c>
      <c r="E83" s="1">
        <v>11946</v>
      </c>
      <c r="G83" s="19">
        <f t="shared" si="6"/>
        <v>13337.5</v>
      </c>
      <c r="H83" s="6">
        <v>12356</v>
      </c>
      <c r="I83" s="1">
        <v>13840</v>
      </c>
      <c r="J83" s="1">
        <v>13452</v>
      </c>
      <c r="K83" s="1">
        <v>13702</v>
      </c>
    </row>
    <row r="84" spans="1:11" x14ac:dyDescent="0.25">
      <c r="A84" s="18" t="str">
        <f>CONCATENATE("4/7 ","5:00")</f>
        <v>4/7 5:00</v>
      </c>
      <c r="B84" s="27">
        <f t="shared" si="7"/>
        <v>3.2083333333333304</v>
      </c>
      <c r="D84" s="5">
        <f t="shared" si="8"/>
        <v>43928.208333333147</v>
      </c>
      <c r="E84" s="1">
        <v>12708</v>
      </c>
      <c r="G84" s="19">
        <f t="shared" si="6"/>
        <v>14167.5</v>
      </c>
      <c r="H84" s="6">
        <v>12701</v>
      </c>
      <c r="I84" s="1">
        <v>14371</v>
      </c>
      <c r="J84" s="1">
        <v>14575</v>
      </c>
      <c r="K84" s="1">
        <v>15023</v>
      </c>
    </row>
    <row r="85" spans="1:11" x14ac:dyDescent="0.25">
      <c r="A85" s="18" t="str">
        <f>CONCATENATE("4/7 ","6:00")</f>
        <v>4/7 6:00</v>
      </c>
      <c r="B85" s="27">
        <f t="shared" si="7"/>
        <v>3.2499999999999969</v>
      </c>
      <c r="D85" s="5">
        <f t="shared" si="8"/>
        <v>43928.249999999811</v>
      </c>
      <c r="E85" s="1">
        <v>13047</v>
      </c>
      <c r="G85" s="19">
        <f t="shared" si="6"/>
        <v>14987.75</v>
      </c>
      <c r="H85" s="6">
        <v>12779</v>
      </c>
      <c r="I85" s="1">
        <v>14834</v>
      </c>
      <c r="J85" s="1">
        <v>15942</v>
      </c>
      <c r="K85" s="1">
        <v>16396</v>
      </c>
    </row>
    <row r="86" spans="1:11" x14ac:dyDescent="0.25">
      <c r="A86" s="18" t="str">
        <f>CONCATENATE("4/7 ","7:00")</f>
        <v>4/7 7:00</v>
      </c>
      <c r="B86" s="27">
        <f t="shared" si="7"/>
        <v>3.2916666666666634</v>
      </c>
      <c r="D86" s="5">
        <f t="shared" si="8"/>
        <v>43928.291666666475</v>
      </c>
      <c r="E86" s="1">
        <v>13273</v>
      </c>
      <c r="G86" s="19">
        <f t="shared" si="6"/>
        <v>15357</v>
      </c>
      <c r="H86" s="6">
        <v>13195</v>
      </c>
      <c r="I86" s="1">
        <v>15202</v>
      </c>
      <c r="J86" s="1">
        <v>16294</v>
      </c>
      <c r="K86" s="1">
        <v>16737</v>
      </c>
    </row>
    <row r="87" spans="1:11" x14ac:dyDescent="0.25">
      <c r="A87" s="18" t="str">
        <f>CONCATENATE("4/7 ","8:00")</f>
        <v>4/7 8:00</v>
      </c>
      <c r="B87" s="27">
        <f t="shared" si="7"/>
        <v>3.3333333333333299</v>
      </c>
      <c r="D87" s="5">
        <f t="shared" si="8"/>
        <v>43928.333333333139</v>
      </c>
      <c r="E87" s="1">
        <v>13099</v>
      </c>
      <c r="G87" s="19">
        <f t="shared" si="6"/>
        <v>15491.5</v>
      </c>
      <c r="H87" s="6">
        <v>13674</v>
      </c>
      <c r="I87" s="1">
        <v>15099</v>
      </c>
      <c r="J87" s="1">
        <v>16292</v>
      </c>
      <c r="K87" s="1">
        <v>16901</v>
      </c>
    </row>
    <row r="88" spans="1:11" x14ac:dyDescent="0.25">
      <c r="A88" s="18" t="str">
        <f>CONCATENATE("4/7 ","9:00")</f>
        <v>4/7 9:00</v>
      </c>
      <c r="B88" s="27">
        <f t="shared" si="7"/>
        <v>3.3749999999999964</v>
      </c>
      <c r="D88" s="5">
        <f t="shared" si="8"/>
        <v>43928.374999999804</v>
      </c>
      <c r="E88" s="1">
        <v>12947</v>
      </c>
      <c r="G88" s="19">
        <f t="shared" si="6"/>
        <v>15553</v>
      </c>
      <c r="H88" s="6">
        <v>13934</v>
      </c>
      <c r="I88" s="1">
        <v>15078</v>
      </c>
      <c r="J88" s="1">
        <v>16283</v>
      </c>
      <c r="K88" s="1">
        <v>16917</v>
      </c>
    </row>
    <row r="89" spans="1:11" x14ac:dyDescent="0.25">
      <c r="A89" s="18" t="str">
        <f>CONCATENATE("4/7 ","10:00")</f>
        <v>4/7 10:00</v>
      </c>
      <c r="B89" s="27">
        <f t="shared" si="7"/>
        <v>3.416666666666663</v>
      </c>
      <c r="D89" s="5">
        <f t="shared" si="8"/>
        <v>43928.416666666468</v>
      </c>
      <c r="E89" s="1">
        <v>13025</v>
      </c>
      <c r="G89" s="19">
        <f t="shared" si="6"/>
        <v>15432.75</v>
      </c>
      <c r="H89" s="6">
        <v>13962</v>
      </c>
      <c r="I89" s="1">
        <v>15040</v>
      </c>
      <c r="J89" s="1">
        <v>15877</v>
      </c>
      <c r="K89" s="1">
        <v>16852</v>
      </c>
    </row>
    <row r="90" spans="1:11" x14ac:dyDescent="0.25">
      <c r="A90" s="18" t="str">
        <f>CONCATENATE("4/7 ","11:00")</f>
        <v>4/7 11:00</v>
      </c>
      <c r="B90" s="27">
        <f t="shared" si="7"/>
        <v>3.4583333333333295</v>
      </c>
      <c r="D90" s="5">
        <f t="shared" si="8"/>
        <v>43928.458333333132</v>
      </c>
      <c r="E90" s="1">
        <v>13393</v>
      </c>
      <c r="G90" s="19">
        <f t="shared" si="6"/>
        <v>15163</v>
      </c>
      <c r="H90" s="6">
        <v>13609</v>
      </c>
      <c r="I90" s="1">
        <v>14905</v>
      </c>
      <c r="J90" s="1">
        <v>15460</v>
      </c>
      <c r="K90" s="1">
        <v>16678</v>
      </c>
    </row>
    <row r="91" spans="1:11" x14ac:dyDescent="0.25">
      <c r="A91" s="18" t="str">
        <f>CONCATENATE("4/4 ","12:00")</f>
        <v>4/4 12:00</v>
      </c>
      <c r="B91" s="27">
        <f t="shared" si="7"/>
        <v>3.499999999999996</v>
      </c>
      <c r="D91" s="5">
        <f t="shared" si="8"/>
        <v>43928.499999999796</v>
      </c>
      <c r="E91" s="1">
        <v>13360</v>
      </c>
      <c r="G91" s="19">
        <f t="shared" si="6"/>
        <v>14947.5</v>
      </c>
      <c r="H91" s="6">
        <v>13388</v>
      </c>
      <c r="I91" s="1">
        <v>14699</v>
      </c>
      <c r="J91" s="1">
        <v>15215</v>
      </c>
      <c r="K91" s="1">
        <v>16488</v>
      </c>
    </row>
    <row r="92" spans="1:11" x14ac:dyDescent="0.25">
      <c r="A92" s="18" t="str">
        <f>CONCATENATE("4/4 ","13:00")</f>
        <v>4/4 13:00</v>
      </c>
      <c r="B92" s="27">
        <f t="shared" si="7"/>
        <v>3.5416666666666625</v>
      </c>
      <c r="D92" s="5">
        <f t="shared" si="8"/>
        <v>43928.541666666461</v>
      </c>
      <c r="E92" s="1">
        <v>13138</v>
      </c>
      <c r="G92" s="19">
        <f t="shared" si="6"/>
        <v>14621.25</v>
      </c>
      <c r="H92" s="6">
        <v>13296</v>
      </c>
      <c r="I92" s="1">
        <v>14250</v>
      </c>
      <c r="J92" s="1">
        <v>14869</v>
      </c>
      <c r="K92" s="1">
        <v>16070</v>
      </c>
    </row>
    <row r="93" spans="1:11" x14ac:dyDescent="0.25">
      <c r="A93" s="18" t="str">
        <f>CONCATENATE("4/4 ","14:00")</f>
        <v>4/4 14:00</v>
      </c>
      <c r="B93" s="27">
        <f t="shared" si="7"/>
        <v>3.583333333333329</v>
      </c>
      <c r="D93" s="5">
        <f t="shared" si="8"/>
        <v>43928.583333333125</v>
      </c>
      <c r="E93" s="1">
        <v>13092</v>
      </c>
      <c r="G93" s="19">
        <f t="shared" si="6"/>
        <v>14610.5</v>
      </c>
      <c r="H93" s="6">
        <v>13457</v>
      </c>
      <c r="I93" s="1">
        <v>14384</v>
      </c>
      <c r="J93" s="1">
        <v>14611</v>
      </c>
      <c r="K93" s="1">
        <v>15990</v>
      </c>
    </row>
    <row r="94" spans="1:11" x14ac:dyDescent="0.25">
      <c r="A94" s="18" t="str">
        <f>CONCATENATE("4/4 ","15:00")</f>
        <v>4/4 15:00</v>
      </c>
      <c r="B94" s="27">
        <f t="shared" si="7"/>
        <v>3.6249999999999956</v>
      </c>
      <c r="D94" s="5">
        <f t="shared" si="8"/>
        <v>43928.624999999789</v>
      </c>
      <c r="E94" s="1">
        <v>13580</v>
      </c>
      <c r="G94" s="19">
        <f t="shared" si="6"/>
        <v>14966.25</v>
      </c>
      <c r="H94" s="6">
        <v>14088</v>
      </c>
      <c r="I94" s="1">
        <v>14884</v>
      </c>
      <c r="J94" s="1">
        <v>14642</v>
      </c>
      <c r="K94" s="1">
        <v>16251</v>
      </c>
    </row>
    <row r="95" spans="1:11" x14ac:dyDescent="0.25">
      <c r="A95" s="18" t="str">
        <f>CONCATENATE("4/4 ","16:00")</f>
        <v>4/4 16:00</v>
      </c>
      <c r="B95" s="27">
        <f t="shared" si="7"/>
        <v>3.6666666666666621</v>
      </c>
      <c r="D95" s="5">
        <f t="shared" si="8"/>
        <v>43928.666666666453</v>
      </c>
      <c r="E95" s="1">
        <v>14478</v>
      </c>
      <c r="G95" s="19">
        <f t="shared" si="6"/>
        <v>15384.25</v>
      </c>
      <c r="H95" s="6">
        <v>14669</v>
      </c>
      <c r="I95" s="1">
        <v>15401</v>
      </c>
      <c r="J95" s="1">
        <v>14884</v>
      </c>
      <c r="K95" s="1">
        <v>16583</v>
      </c>
    </row>
    <row r="96" spans="1:11" x14ac:dyDescent="0.25">
      <c r="A96" s="18" t="str">
        <f>CONCATENATE("4/4 ","17:00")</f>
        <v>4/4 17:00</v>
      </c>
      <c r="B96" s="27">
        <f t="shared" si="7"/>
        <v>3.7083333333333286</v>
      </c>
      <c r="D96" s="5">
        <f t="shared" si="8"/>
        <v>43928.708333333117</v>
      </c>
      <c r="E96" s="1">
        <v>14807</v>
      </c>
      <c r="G96" s="19">
        <f t="shared" si="6"/>
        <v>15495.75</v>
      </c>
      <c r="H96" s="6">
        <v>14697</v>
      </c>
      <c r="I96" s="1">
        <v>15694</v>
      </c>
      <c r="J96" s="1">
        <v>14959</v>
      </c>
      <c r="K96" s="1">
        <v>16633</v>
      </c>
    </row>
    <row r="97" spans="1:11" x14ac:dyDescent="0.25">
      <c r="A97" s="18" t="str">
        <f>CONCATENATE("4/4 ","18:00")</f>
        <v>4/4 18:00</v>
      </c>
      <c r="B97" s="27">
        <f t="shared" si="7"/>
        <v>3.7499999999999951</v>
      </c>
      <c r="D97" s="5">
        <f t="shared" si="8"/>
        <v>43928.749999999782</v>
      </c>
      <c r="E97" s="1">
        <v>14716</v>
      </c>
      <c r="G97" s="19">
        <f t="shared" si="6"/>
        <v>15937.25</v>
      </c>
      <c r="H97" s="6">
        <v>15004</v>
      </c>
      <c r="I97" s="1">
        <v>16008</v>
      </c>
      <c r="J97" s="1">
        <v>15587</v>
      </c>
      <c r="K97" s="1">
        <v>17150</v>
      </c>
    </row>
    <row r="98" spans="1:11" x14ac:dyDescent="0.25">
      <c r="A98" s="18" t="str">
        <f>CONCATENATE("4/4 ","19:00")</f>
        <v>4/4 19:00</v>
      </c>
      <c r="B98" s="27">
        <f t="shared" si="7"/>
        <v>3.7916666666666616</v>
      </c>
      <c r="D98" s="5">
        <f t="shared" si="8"/>
        <v>43928.791666666446</v>
      </c>
      <c r="E98" s="1">
        <v>14591</v>
      </c>
      <c r="G98" s="19">
        <f t="shared" si="6"/>
        <v>16479.75</v>
      </c>
      <c r="H98" s="6">
        <v>15256</v>
      </c>
      <c r="I98" s="1">
        <v>16512</v>
      </c>
      <c r="J98" s="1">
        <v>16536</v>
      </c>
      <c r="K98" s="1">
        <v>17615</v>
      </c>
    </row>
    <row r="99" spans="1:11" x14ac:dyDescent="0.25">
      <c r="A99" s="18" t="str">
        <f>CONCATENATE("4/4 ","20:00")</f>
        <v>4/4 20:00</v>
      </c>
      <c r="B99" s="27">
        <f t="shared" si="7"/>
        <v>3.8333333333333282</v>
      </c>
      <c r="D99" s="5">
        <f t="shared" si="8"/>
        <v>43928.83333333311</v>
      </c>
      <c r="E99" s="1">
        <v>14064</v>
      </c>
      <c r="G99" s="19">
        <f t="shared" si="6"/>
        <v>15997.75</v>
      </c>
      <c r="H99" s="6">
        <v>14691</v>
      </c>
      <c r="I99" s="1">
        <v>16050</v>
      </c>
      <c r="J99" s="1">
        <v>16150</v>
      </c>
      <c r="K99" s="1">
        <v>17100</v>
      </c>
    </row>
    <row r="100" spans="1:11" x14ac:dyDescent="0.25">
      <c r="A100" s="18" t="str">
        <f>CONCATENATE("4/4 ","21:00")</f>
        <v>4/4 21:00</v>
      </c>
      <c r="B100" s="27">
        <f t="shared" si="7"/>
        <v>3.8749999999999947</v>
      </c>
      <c r="D100" s="5">
        <f t="shared" si="8"/>
        <v>43928.874999999774</v>
      </c>
      <c r="E100" s="1">
        <v>13201</v>
      </c>
      <c r="G100" s="19">
        <f t="shared" si="6"/>
        <v>15051</v>
      </c>
      <c r="H100" s="6">
        <v>13898</v>
      </c>
      <c r="I100" s="1">
        <v>15298</v>
      </c>
      <c r="J100" s="1">
        <v>15073</v>
      </c>
      <c r="K100" s="1">
        <v>15935</v>
      </c>
    </row>
    <row r="101" spans="1:11" x14ac:dyDescent="0.25">
      <c r="A101" s="18" t="str">
        <f>CONCATENATE("4/4 ","22:00")</f>
        <v>4/4 22:00</v>
      </c>
      <c r="B101" s="27">
        <f t="shared" si="7"/>
        <v>3.9166666666666612</v>
      </c>
      <c r="D101" s="5">
        <f t="shared" si="8"/>
        <v>43928.916666666439</v>
      </c>
      <c r="E101" s="1">
        <v>12481</v>
      </c>
      <c r="G101" s="19">
        <f t="shared" si="6"/>
        <v>14034.75</v>
      </c>
      <c r="H101" s="6">
        <v>13005</v>
      </c>
      <c r="I101" s="1">
        <v>14476</v>
      </c>
      <c r="J101" s="1">
        <v>13852</v>
      </c>
      <c r="K101" s="1">
        <v>14806</v>
      </c>
    </row>
    <row r="102" spans="1:11" x14ac:dyDescent="0.25">
      <c r="A102" s="18" t="str">
        <f>CONCATENATE("4/4 ","23:00")</f>
        <v>4/4 23:00</v>
      </c>
      <c r="B102" s="27">
        <f t="shared" si="7"/>
        <v>3.9583333333333277</v>
      </c>
      <c r="D102" s="5">
        <f t="shared" si="8"/>
        <v>43928.958333333103</v>
      </c>
      <c r="E102" s="1">
        <v>11875</v>
      </c>
      <c r="G102" s="19">
        <f t="shared" si="6"/>
        <v>13258.25</v>
      </c>
      <c r="H102" s="6">
        <v>12394</v>
      </c>
      <c r="I102" s="1">
        <v>13696</v>
      </c>
      <c r="J102" s="1">
        <v>13051</v>
      </c>
      <c r="K102" s="1">
        <v>13892</v>
      </c>
    </row>
    <row r="103" spans="1:11" x14ac:dyDescent="0.25">
      <c r="A103" s="18" t="str">
        <f>CONCATENATE("4/4 ","0:00")</f>
        <v>4/4 0:00</v>
      </c>
      <c r="B103" s="27">
        <f t="shared" si="7"/>
        <v>3.9999999999999942</v>
      </c>
      <c r="D103" s="5">
        <f t="shared" si="8"/>
        <v>43928.999999999767</v>
      </c>
      <c r="E103" s="1">
        <v>11579</v>
      </c>
      <c r="G103" s="19">
        <f t="shared" si="6"/>
        <v>12883.5</v>
      </c>
      <c r="H103" s="6">
        <v>12006</v>
      </c>
      <c r="I103" s="1">
        <v>13372</v>
      </c>
      <c r="J103" s="1">
        <v>12623</v>
      </c>
      <c r="K103" s="1">
        <v>13533</v>
      </c>
    </row>
    <row r="104" spans="1:11" x14ac:dyDescent="0.25">
      <c r="A104" s="18" t="str">
        <f>CONCATENATE("4/4 ","1:00")</f>
        <v>4/4 1:00</v>
      </c>
      <c r="B104" s="27">
        <f t="shared" si="7"/>
        <v>4.0416666666666607</v>
      </c>
      <c r="D104" s="5">
        <f t="shared" si="8"/>
        <v>43929.041666666431</v>
      </c>
      <c r="E104" s="1">
        <v>11418</v>
      </c>
      <c r="G104" s="19">
        <f t="shared" si="6"/>
        <v>12735</v>
      </c>
      <c r="H104" s="6">
        <v>11925</v>
      </c>
      <c r="I104" s="1">
        <v>13244</v>
      </c>
      <c r="J104" s="1">
        <v>12439</v>
      </c>
      <c r="K104" s="1">
        <v>13332</v>
      </c>
    </row>
    <row r="105" spans="1:11" x14ac:dyDescent="0.25">
      <c r="A105" s="18" t="str">
        <f>CONCATENATE("4/4 ","2:00")</f>
        <v>4/4 2:00</v>
      </c>
      <c r="B105" s="27">
        <f t="shared" si="7"/>
        <v>4.0833333333333277</v>
      </c>
      <c r="D105" s="5">
        <f t="shared" si="8"/>
        <v>43929.083333333096</v>
      </c>
      <c r="E105" s="1">
        <v>11319</v>
      </c>
      <c r="G105" s="19">
        <f t="shared" si="6"/>
        <v>12675.25</v>
      </c>
      <c r="H105" s="6">
        <v>11875</v>
      </c>
      <c r="I105" s="1">
        <v>13139</v>
      </c>
      <c r="J105" s="1">
        <v>12363</v>
      </c>
      <c r="K105" s="1">
        <v>13324</v>
      </c>
    </row>
    <row r="106" spans="1:11" x14ac:dyDescent="0.25">
      <c r="A106" s="18" t="str">
        <f>CONCATENATE("4/4 ","3:00")</f>
        <v>4/4 3:00</v>
      </c>
      <c r="B106" s="27">
        <f t="shared" si="7"/>
        <v>4.1249999999999947</v>
      </c>
      <c r="D106" s="5">
        <f t="shared" si="8"/>
        <v>43929.12499999976</v>
      </c>
      <c r="E106" s="1">
        <v>11283</v>
      </c>
      <c r="G106" s="19">
        <f t="shared" si="6"/>
        <v>12738.5</v>
      </c>
      <c r="H106" s="6">
        <v>12035</v>
      </c>
      <c r="I106" s="1">
        <v>13099</v>
      </c>
      <c r="J106" s="1">
        <v>12338</v>
      </c>
      <c r="K106" s="1">
        <v>13482</v>
      </c>
    </row>
    <row r="107" spans="1:11" x14ac:dyDescent="0.25">
      <c r="A107" s="18" t="str">
        <f>CONCATENATE("4/4 ","4:00")</f>
        <v>4/4 4:00</v>
      </c>
      <c r="B107" s="27">
        <f t="shared" si="7"/>
        <v>4.1666666666666616</v>
      </c>
      <c r="D107" s="5">
        <f t="shared" si="8"/>
        <v>43929.166666666424</v>
      </c>
      <c r="E107" s="1">
        <v>11427</v>
      </c>
      <c r="G107" s="19">
        <f t="shared" si="6"/>
        <v>13165</v>
      </c>
      <c r="H107" s="6">
        <v>12655</v>
      </c>
      <c r="I107" s="1">
        <v>13152</v>
      </c>
      <c r="J107" s="1">
        <v>12597</v>
      </c>
      <c r="K107" s="1">
        <v>14256</v>
      </c>
    </row>
    <row r="108" spans="1:11" x14ac:dyDescent="0.25">
      <c r="A108" s="18" t="str">
        <f>CONCATENATE("4/4 ","5:00")</f>
        <v>4/4 5:00</v>
      </c>
      <c r="B108" s="27">
        <f t="shared" si="7"/>
        <v>4.2083333333333286</v>
      </c>
      <c r="D108" s="5">
        <f t="shared" si="8"/>
        <v>43929.208333333088</v>
      </c>
      <c r="E108" s="1">
        <v>12420</v>
      </c>
      <c r="G108" s="19">
        <f t="shared" si="6"/>
        <v>14101.25</v>
      </c>
      <c r="H108" s="6">
        <v>13994</v>
      </c>
      <c r="I108" s="1">
        <v>13565</v>
      </c>
      <c r="J108" s="1">
        <v>13103</v>
      </c>
      <c r="K108" s="1">
        <v>15743</v>
      </c>
    </row>
    <row r="109" spans="1:11" x14ac:dyDescent="0.25">
      <c r="A109" s="18" t="str">
        <f>CONCATENATE("4/4 ","6:00")</f>
        <v>4/4 6:00</v>
      </c>
      <c r="B109" s="27">
        <f t="shared" si="7"/>
        <v>4.2499999999999956</v>
      </c>
      <c r="D109" s="5">
        <f t="shared" si="8"/>
        <v>43929.249999999753</v>
      </c>
      <c r="E109" s="1">
        <v>13404</v>
      </c>
      <c r="G109" s="19">
        <f t="shared" si="6"/>
        <v>15045</v>
      </c>
      <c r="H109" s="6">
        <v>15503</v>
      </c>
      <c r="I109" s="1">
        <v>14001</v>
      </c>
      <c r="J109" s="1">
        <v>13697</v>
      </c>
      <c r="K109" s="1">
        <v>16979</v>
      </c>
    </row>
    <row r="110" spans="1:11" x14ac:dyDescent="0.25">
      <c r="A110" s="18" t="str">
        <f>CONCATENATE("4/4 ","7:00")</f>
        <v>4/4 7:00</v>
      </c>
      <c r="B110" s="27">
        <f t="shared" si="7"/>
        <v>4.2916666666666625</v>
      </c>
      <c r="D110" s="5">
        <f t="shared" si="8"/>
        <v>43929.291666666417</v>
      </c>
      <c r="E110" s="1">
        <v>13941</v>
      </c>
      <c r="G110" s="19">
        <f t="shared" si="6"/>
        <v>15338</v>
      </c>
      <c r="H110" s="6">
        <v>15952</v>
      </c>
      <c r="I110" s="1">
        <v>14236</v>
      </c>
      <c r="J110" s="1">
        <v>14086</v>
      </c>
      <c r="K110" s="1">
        <v>17078</v>
      </c>
    </row>
    <row r="111" spans="1:11" x14ac:dyDescent="0.25">
      <c r="A111" s="18" t="str">
        <f>CONCATENATE("4/4 ","8:00")</f>
        <v>4/4 8:00</v>
      </c>
      <c r="B111" s="27">
        <f t="shared" si="7"/>
        <v>4.3333333333333295</v>
      </c>
      <c r="D111" s="5">
        <f t="shared" si="8"/>
        <v>43929.333333333081</v>
      </c>
      <c r="E111" s="1">
        <v>14188</v>
      </c>
      <c r="G111" s="19">
        <f t="shared" si="6"/>
        <v>15305</v>
      </c>
      <c r="H111" s="6">
        <v>16157</v>
      </c>
      <c r="I111" s="1">
        <v>14112</v>
      </c>
      <c r="J111" s="1">
        <v>13983</v>
      </c>
      <c r="K111" s="1">
        <v>16968</v>
      </c>
    </row>
    <row r="112" spans="1:11" x14ac:dyDescent="0.25">
      <c r="A112" s="18" t="str">
        <f>CONCATENATE("4/4 ","9:00")</f>
        <v>4/4 9:00</v>
      </c>
      <c r="B112" s="27">
        <f t="shared" si="7"/>
        <v>4.3749999999999964</v>
      </c>
      <c r="D112" s="5">
        <f t="shared" si="8"/>
        <v>43929.374999999745</v>
      </c>
      <c r="E112" s="1">
        <v>13860</v>
      </c>
      <c r="G112" s="19">
        <f t="shared" si="6"/>
        <v>15220</v>
      </c>
      <c r="H112" s="6">
        <v>16114</v>
      </c>
      <c r="I112" s="1">
        <v>14227</v>
      </c>
      <c r="J112" s="1">
        <v>13739</v>
      </c>
      <c r="K112" s="1">
        <v>16800</v>
      </c>
    </row>
    <row r="113" spans="1:11" x14ac:dyDescent="0.25">
      <c r="A113" s="18" t="str">
        <f>CONCATENATE("4/4 ","10:00")</f>
        <v>4/4 10:00</v>
      </c>
      <c r="B113" s="27">
        <f t="shared" si="7"/>
        <v>4.4166666666666634</v>
      </c>
      <c r="D113" s="5">
        <f t="shared" si="8"/>
        <v>43929.41666666641</v>
      </c>
      <c r="E113" s="1">
        <v>13863</v>
      </c>
      <c r="G113" s="19">
        <f t="shared" si="6"/>
        <v>15078.75</v>
      </c>
      <c r="H113" s="6">
        <v>15818</v>
      </c>
      <c r="I113" s="1">
        <v>14493</v>
      </c>
      <c r="J113" s="1">
        <v>13593</v>
      </c>
      <c r="K113" s="1">
        <v>16411</v>
      </c>
    </row>
    <row r="114" spans="1:11" x14ac:dyDescent="0.25">
      <c r="A114" s="18" t="str">
        <f>CONCATENATE("4/4 ","11:00")</f>
        <v>4/4 11:00</v>
      </c>
      <c r="B114" s="27">
        <f t="shared" si="7"/>
        <v>4.4583333333333304</v>
      </c>
      <c r="D114" s="5">
        <f t="shared" si="8"/>
        <v>43929.458333333074</v>
      </c>
      <c r="E114" s="1">
        <v>13814</v>
      </c>
      <c r="G114" s="19">
        <f t="shared" si="6"/>
        <v>14864.25</v>
      </c>
      <c r="H114" s="6">
        <v>15730</v>
      </c>
      <c r="I114" s="1">
        <v>14476</v>
      </c>
      <c r="J114" s="1">
        <v>13336</v>
      </c>
      <c r="K114" s="1">
        <v>15915</v>
      </c>
    </row>
    <row r="115" spans="1:11" x14ac:dyDescent="0.25">
      <c r="A115" s="18" t="str">
        <f>CONCATENATE("4/4 ","12:00")</f>
        <v>4/4 12:00</v>
      </c>
      <c r="B115" s="27">
        <f t="shared" si="7"/>
        <v>4.4999999999999973</v>
      </c>
      <c r="D115" s="5">
        <f t="shared" si="8"/>
        <v>43929.499999999738</v>
      </c>
      <c r="E115" s="1">
        <v>13347</v>
      </c>
      <c r="G115" s="19">
        <f t="shared" si="6"/>
        <v>14660.25</v>
      </c>
      <c r="H115" s="6">
        <v>15511</v>
      </c>
      <c r="I115" s="1">
        <v>14356</v>
      </c>
      <c r="J115" s="1">
        <v>12921</v>
      </c>
      <c r="K115" s="1">
        <v>15853</v>
      </c>
    </row>
    <row r="116" spans="1:11" x14ac:dyDescent="0.25">
      <c r="A116" s="18" t="str">
        <f>CONCATENATE("4/4 ","13:00")</f>
        <v>4/4 13:00</v>
      </c>
      <c r="B116" s="27">
        <f t="shared" si="7"/>
        <v>4.5416666666666643</v>
      </c>
      <c r="D116" s="5">
        <f t="shared" si="8"/>
        <v>43929.541666666402</v>
      </c>
      <c r="E116" s="1">
        <v>13023</v>
      </c>
      <c r="G116" s="19">
        <f t="shared" si="6"/>
        <v>14397.75</v>
      </c>
      <c r="H116" s="6">
        <v>15271</v>
      </c>
      <c r="I116" s="1">
        <v>13977</v>
      </c>
      <c r="J116" s="1">
        <v>12659</v>
      </c>
      <c r="K116" s="1">
        <v>15684</v>
      </c>
    </row>
    <row r="117" spans="1:11" x14ac:dyDescent="0.25">
      <c r="A117" s="18" t="str">
        <f>CONCATENATE("4/4 ","14:00")</f>
        <v>4/4 14:00</v>
      </c>
      <c r="B117" s="27">
        <f t="shared" si="7"/>
        <v>4.5833333333333313</v>
      </c>
      <c r="D117" s="5">
        <f t="shared" si="8"/>
        <v>43929.583333333067</v>
      </c>
      <c r="E117" s="1">
        <v>12786</v>
      </c>
      <c r="G117" s="19">
        <f t="shared" si="6"/>
        <v>14259.25</v>
      </c>
      <c r="H117" s="6">
        <v>15067</v>
      </c>
      <c r="I117" s="1">
        <v>13997</v>
      </c>
      <c r="J117" s="1">
        <v>12425</v>
      </c>
      <c r="K117" s="1">
        <v>15548</v>
      </c>
    </row>
    <row r="118" spans="1:11" x14ac:dyDescent="0.25">
      <c r="A118" s="18" t="str">
        <f>CONCATENATE("4/4 ","15:00")</f>
        <v>4/4 15:00</v>
      </c>
      <c r="B118" s="27">
        <f t="shared" si="7"/>
        <v>4.6249999999999982</v>
      </c>
      <c r="D118" s="5">
        <f t="shared" si="8"/>
        <v>43929.624999999731</v>
      </c>
      <c r="E118" s="1">
        <v>13034</v>
      </c>
      <c r="G118" s="19">
        <f t="shared" si="6"/>
        <v>14463.25</v>
      </c>
      <c r="H118" s="6">
        <v>15236</v>
      </c>
      <c r="I118" s="1">
        <v>14407</v>
      </c>
      <c r="J118" s="1">
        <v>12612</v>
      </c>
      <c r="K118" s="1">
        <v>15598</v>
      </c>
    </row>
    <row r="119" spans="1:11" x14ac:dyDescent="0.25">
      <c r="A119" s="18" t="str">
        <f>CONCATENATE("4/4 ","16:00")</f>
        <v>4/4 16:00</v>
      </c>
      <c r="B119" s="27">
        <f t="shared" si="7"/>
        <v>4.6666666666666652</v>
      </c>
      <c r="D119" s="5">
        <f t="shared" si="8"/>
        <v>43929.666666666395</v>
      </c>
      <c r="E119" s="1">
        <v>13762</v>
      </c>
      <c r="G119" s="19">
        <f t="shared" si="6"/>
        <v>14919.25</v>
      </c>
      <c r="H119" s="6">
        <v>15759</v>
      </c>
      <c r="I119" s="1">
        <v>14866</v>
      </c>
      <c r="J119" s="1">
        <v>13079</v>
      </c>
      <c r="K119" s="1">
        <v>15973</v>
      </c>
    </row>
    <row r="120" spans="1:11" x14ac:dyDescent="0.25">
      <c r="A120" s="18" t="str">
        <f>CONCATENATE("4/4 ","17:00")</f>
        <v>4/4 17:00</v>
      </c>
      <c r="B120" s="27">
        <f t="shared" si="7"/>
        <v>4.7083333333333321</v>
      </c>
      <c r="D120" s="5">
        <f t="shared" si="8"/>
        <v>43929.708333333059</v>
      </c>
      <c r="E120" s="1">
        <v>13952</v>
      </c>
      <c r="G120" s="19">
        <f t="shared" si="6"/>
        <v>15225.25</v>
      </c>
      <c r="H120" s="6">
        <v>15876</v>
      </c>
      <c r="I120" s="1">
        <v>15298</v>
      </c>
      <c r="J120" s="1">
        <v>13506</v>
      </c>
      <c r="K120" s="1">
        <v>16221</v>
      </c>
    </row>
    <row r="121" spans="1:11" x14ac:dyDescent="0.25">
      <c r="A121" s="18" t="str">
        <f>CONCATENATE("4/4 ","18:00")</f>
        <v>4/4 18:00</v>
      </c>
      <c r="B121" s="27">
        <f t="shared" si="7"/>
        <v>4.7499999999999991</v>
      </c>
      <c r="D121" s="5">
        <f t="shared" si="8"/>
        <v>43929.749999999724</v>
      </c>
      <c r="E121" s="1">
        <v>14452</v>
      </c>
      <c r="G121" s="19">
        <f t="shared" si="6"/>
        <v>15666.5</v>
      </c>
      <c r="H121" s="6">
        <v>16236</v>
      </c>
      <c r="I121" s="1">
        <v>15955</v>
      </c>
      <c r="J121" s="1">
        <v>13802</v>
      </c>
      <c r="K121" s="1">
        <v>16673</v>
      </c>
    </row>
    <row r="122" spans="1:11" x14ac:dyDescent="0.25">
      <c r="A122" s="18" t="str">
        <f>CONCATENATE("4/4 ","19:00")</f>
        <v>4/4 19:00</v>
      </c>
      <c r="B122" s="27">
        <f t="shared" si="7"/>
        <v>4.7916666666666661</v>
      </c>
      <c r="D122" s="5">
        <f t="shared" si="8"/>
        <v>43929.791666666388</v>
      </c>
      <c r="E122" s="1">
        <v>14550</v>
      </c>
      <c r="G122" s="19">
        <f t="shared" si="6"/>
        <v>16293</v>
      </c>
      <c r="H122" s="6">
        <v>16534</v>
      </c>
      <c r="I122" s="1">
        <v>16629</v>
      </c>
      <c r="J122" s="1">
        <v>14432</v>
      </c>
      <c r="K122" s="1">
        <v>17577</v>
      </c>
    </row>
    <row r="123" spans="1:11" x14ac:dyDescent="0.25">
      <c r="A123" s="18" t="str">
        <f>CONCATENATE("4/4 ","20:00")</f>
        <v>4/4 20:00</v>
      </c>
      <c r="B123" s="27">
        <f t="shared" si="7"/>
        <v>4.833333333333333</v>
      </c>
      <c r="D123" s="5">
        <f t="shared" si="8"/>
        <v>43929.833333333052</v>
      </c>
      <c r="E123" s="1">
        <v>13994</v>
      </c>
      <c r="G123" s="19">
        <f t="shared" si="6"/>
        <v>15882.25</v>
      </c>
      <c r="H123" s="6">
        <v>15955</v>
      </c>
      <c r="I123" s="1">
        <v>16321</v>
      </c>
      <c r="J123" s="1">
        <v>14110</v>
      </c>
      <c r="K123" s="1">
        <v>17143</v>
      </c>
    </row>
    <row r="124" spans="1:11" x14ac:dyDescent="0.25">
      <c r="A124" s="18" t="str">
        <f>CONCATENATE("4/4 ","21:00")</f>
        <v>4/4 21:00</v>
      </c>
      <c r="B124" s="27">
        <f t="shared" si="7"/>
        <v>4.875</v>
      </c>
      <c r="D124" s="5">
        <f t="shared" si="8"/>
        <v>43929.874999999716</v>
      </c>
      <c r="E124" s="1">
        <v>13205</v>
      </c>
      <c r="G124" s="19">
        <f t="shared" si="6"/>
        <v>14953</v>
      </c>
      <c r="H124" s="6">
        <v>14686</v>
      </c>
      <c r="I124" s="1">
        <v>15547</v>
      </c>
      <c r="J124" s="1">
        <v>13399</v>
      </c>
      <c r="K124" s="1">
        <v>16180</v>
      </c>
    </row>
    <row r="125" spans="1:11" x14ac:dyDescent="0.25">
      <c r="A125" s="18" t="str">
        <f>CONCATENATE("4/4 ","22:00")</f>
        <v>4/4 22:00</v>
      </c>
      <c r="B125" s="27">
        <f t="shared" si="7"/>
        <v>4.916666666666667</v>
      </c>
      <c r="D125" s="5">
        <f t="shared" si="8"/>
        <v>43929.91666666638</v>
      </c>
      <c r="E125" s="1">
        <v>12368</v>
      </c>
      <c r="G125" s="19">
        <f t="shared" si="6"/>
        <v>13936.75</v>
      </c>
      <c r="H125" s="6">
        <v>13607</v>
      </c>
      <c r="I125" s="1">
        <v>14689</v>
      </c>
      <c r="J125" s="1">
        <v>12518</v>
      </c>
      <c r="K125" s="1">
        <v>14933</v>
      </c>
    </row>
    <row r="126" spans="1:11" x14ac:dyDescent="0.25">
      <c r="A126" s="18" t="str">
        <f>CONCATENATE("4/4 ","23:00")</f>
        <v>4/4 23:00</v>
      </c>
      <c r="B126" s="27">
        <f t="shared" si="7"/>
        <v>4.9583333333333339</v>
      </c>
      <c r="D126" s="5">
        <f t="shared" si="8"/>
        <v>43929.958333333045</v>
      </c>
      <c r="E126" s="1">
        <v>11811</v>
      </c>
      <c r="G126" s="19">
        <f t="shared" si="6"/>
        <v>13184.25</v>
      </c>
      <c r="H126" s="6">
        <v>12829</v>
      </c>
      <c r="I126" s="1">
        <v>14114</v>
      </c>
      <c r="J126" s="1">
        <v>11778</v>
      </c>
      <c r="K126" s="1">
        <v>14016</v>
      </c>
    </row>
    <row r="127" spans="1:11" x14ac:dyDescent="0.25">
      <c r="A127" s="18" t="str">
        <f>CONCATENATE("4/4 ","0:00")</f>
        <v>4/4 0:00</v>
      </c>
      <c r="B127" s="27">
        <f t="shared" si="7"/>
        <v>5.0000000000000009</v>
      </c>
      <c r="D127" s="5">
        <f t="shared" si="8"/>
        <v>43929.999999999709</v>
      </c>
      <c r="E127" s="1">
        <v>11457</v>
      </c>
      <c r="G127" s="19">
        <f t="shared" si="6"/>
        <v>12819.25</v>
      </c>
      <c r="H127" s="6">
        <v>12499</v>
      </c>
      <c r="I127" s="1">
        <v>13818</v>
      </c>
      <c r="J127" s="1">
        <v>11338</v>
      </c>
      <c r="K127" s="1">
        <v>13622</v>
      </c>
    </row>
    <row r="128" spans="1:11" x14ac:dyDescent="0.25">
      <c r="A128" s="18" t="str">
        <f>CONCATENATE("4/4 ","1:00")</f>
        <v>4/4 1:00</v>
      </c>
      <c r="B128" s="27">
        <f t="shared" si="7"/>
        <v>5.0416666666666679</v>
      </c>
      <c r="D128" s="5">
        <f t="shared" si="8"/>
        <v>43930.041666666373</v>
      </c>
      <c r="E128" s="1">
        <v>11196</v>
      </c>
      <c r="G128" s="19">
        <f t="shared" si="6"/>
        <v>12622.5</v>
      </c>
      <c r="H128" s="6">
        <v>12294</v>
      </c>
      <c r="I128" s="1">
        <v>13690</v>
      </c>
      <c r="J128" s="1">
        <v>11090</v>
      </c>
      <c r="K128" s="1">
        <v>13416</v>
      </c>
    </row>
    <row r="129" spans="1:11" x14ac:dyDescent="0.25">
      <c r="A129" s="18" t="str">
        <f>CONCATENATE("4/4 ","2:00")</f>
        <v>4/4 2:00</v>
      </c>
      <c r="B129" s="27">
        <f t="shared" si="7"/>
        <v>5.0833333333333348</v>
      </c>
      <c r="D129" s="5">
        <f t="shared" si="8"/>
        <v>43930.083333333037</v>
      </c>
      <c r="E129" s="1">
        <v>11054</v>
      </c>
      <c r="G129" s="19">
        <f t="shared" si="6"/>
        <v>12509.5</v>
      </c>
      <c r="H129" s="6">
        <v>12170</v>
      </c>
      <c r="I129" s="1">
        <v>13704</v>
      </c>
      <c r="J129" s="1">
        <v>10984</v>
      </c>
      <c r="K129" s="1">
        <v>13180</v>
      </c>
    </row>
    <row r="130" spans="1:11" x14ac:dyDescent="0.25">
      <c r="A130" s="18" t="str">
        <f>CONCATENATE("4/4 ","3:00")</f>
        <v>4/4 3:00</v>
      </c>
      <c r="B130" s="27">
        <f t="shared" si="7"/>
        <v>5.1250000000000018</v>
      </c>
      <c r="D130" s="5">
        <f t="shared" si="8"/>
        <v>43930.124999999702</v>
      </c>
      <c r="E130" s="1">
        <v>10978</v>
      </c>
      <c r="G130" s="19">
        <f t="shared" si="6"/>
        <v>12620</v>
      </c>
      <c r="H130" s="6">
        <v>12373</v>
      </c>
      <c r="I130" s="1">
        <v>13944</v>
      </c>
      <c r="J130" s="1">
        <v>10930</v>
      </c>
      <c r="K130" s="1">
        <v>13233</v>
      </c>
    </row>
    <row r="131" spans="1:11" x14ac:dyDescent="0.25">
      <c r="A131" s="18" t="str">
        <f>CONCATENATE("4/4 ","4:00")</f>
        <v>4/4 4:00</v>
      </c>
      <c r="B131" s="27">
        <f t="shared" si="7"/>
        <v>5.1666666666666687</v>
      </c>
      <c r="D131" s="5">
        <f t="shared" si="8"/>
        <v>43930.166666666366</v>
      </c>
      <c r="E131" s="1">
        <v>11400</v>
      </c>
      <c r="G131" s="19">
        <f t="shared" si="6"/>
        <v>13021.5</v>
      </c>
      <c r="H131" s="6">
        <v>12907</v>
      </c>
      <c r="I131" s="1">
        <v>14621</v>
      </c>
      <c r="J131" s="1">
        <v>11105</v>
      </c>
      <c r="K131" s="1">
        <v>13453</v>
      </c>
    </row>
    <row r="132" spans="1:11" x14ac:dyDescent="0.25">
      <c r="A132" s="18" t="str">
        <f>CONCATENATE("4/4 ","5:00")</f>
        <v>4/4 5:00</v>
      </c>
      <c r="B132" s="27">
        <f t="shared" si="7"/>
        <v>5.2083333333333357</v>
      </c>
      <c r="D132" s="5">
        <f t="shared" si="8"/>
        <v>43930.20833333303</v>
      </c>
      <c r="E132" s="1">
        <v>12383</v>
      </c>
      <c r="G132" s="19">
        <f t="shared" si="6"/>
        <v>13865.25</v>
      </c>
      <c r="H132" s="6">
        <v>14035</v>
      </c>
      <c r="I132" s="1">
        <v>15674</v>
      </c>
      <c r="J132" s="1">
        <v>11639</v>
      </c>
      <c r="K132" s="1">
        <v>14113</v>
      </c>
    </row>
    <row r="133" spans="1:11" x14ac:dyDescent="0.25">
      <c r="A133" s="18" t="str">
        <f>CONCATENATE("4/4 ","6:00")</f>
        <v>4/4 6:00</v>
      </c>
      <c r="B133" s="27">
        <f t="shared" si="7"/>
        <v>5.2500000000000027</v>
      </c>
      <c r="D133" s="5">
        <f t="shared" si="8"/>
        <v>43930.249999999694</v>
      </c>
      <c r="E133" s="1">
        <v>13196</v>
      </c>
      <c r="G133" s="19">
        <f t="shared" si="6"/>
        <v>14680.5</v>
      </c>
      <c r="H133" s="6">
        <v>15368</v>
      </c>
      <c r="I133" s="1">
        <v>16960</v>
      </c>
      <c r="J133" s="1">
        <v>11980</v>
      </c>
      <c r="K133" s="1">
        <v>14414</v>
      </c>
    </row>
    <row r="134" spans="1:11" x14ac:dyDescent="0.25">
      <c r="A134" s="18" t="str">
        <f>CONCATENATE("4/4 ","7:00")</f>
        <v>4/4 7:00</v>
      </c>
      <c r="B134" s="27">
        <f t="shared" si="7"/>
        <v>5.2916666666666696</v>
      </c>
      <c r="D134" s="5">
        <f t="shared" si="8"/>
        <v>43930.291666666359</v>
      </c>
      <c r="E134" s="1">
        <v>13772</v>
      </c>
      <c r="G134" s="19">
        <f t="shared" si="6"/>
        <v>14837.75</v>
      </c>
      <c r="H134" s="6">
        <v>15600</v>
      </c>
      <c r="I134" s="1">
        <v>16753</v>
      </c>
      <c r="J134" s="1">
        <v>12275</v>
      </c>
      <c r="K134" s="1">
        <v>14723</v>
      </c>
    </row>
    <row r="135" spans="1:11" x14ac:dyDescent="0.25">
      <c r="A135" s="18" t="str">
        <f>CONCATENATE("4/4 ","8:00")</f>
        <v>4/4 8:00</v>
      </c>
      <c r="B135" s="27">
        <f t="shared" si="7"/>
        <v>5.3333333333333366</v>
      </c>
      <c r="D135" s="5">
        <f t="shared" si="8"/>
        <v>43930.333333333023</v>
      </c>
      <c r="E135" s="1">
        <v>13745</v>
      </c>
      <c r="G135" s="19">
        <f t="shared" si="6"/>
        <v>14719.5</v>
      </c>
      <c r="H135" s="6">
        <v>15616</v>
      </c>
      <c r="I135" s="1">
        <v>16197</v>
      </c>
      <c r="J135" s="1">
        <v>12389</v>
      </c>
      <c r="K135" s="1">
        <v>14676</v>
      </c>
    </row>
    <row r="136" spans="1:11" x14ac:dyDescent="0.25">
      <c r="A136" s="18" t="str">
        <f>CONCATENATE("4/4 ","9:00")</f>
        <v>4/4 9:00</v>
      </c>
      <c r="B136" s="27">
        <f t="shared" si="7"/>
        <v>5.3750000000000036</v>
      </c>
      <c r="D136" s="5">
        <f t="shared" si="8"/>
        <v>43930.374999999687</v>
      </c>
      <c r="E136" s="1">
        <v>13207</v>
      </c>
      <c r="G136" s="19">
        <f t="shared" ref="G136:G174" si="9">AVERAGE(H136,I136,J136,K136)</f>
        <v>14583.25</v>
      </c>
      <c r="H136" s="6">
        <v>15669</v>
      </c>
      <c r="I136" s="1">
        <v>15796</v>
      </c>
      <c r="J136" s="1">
        <v>12361</v>
      </c>
      <c r="K136" s="1">
        <v>14507</v>
      </c>
    </row>
    <row r="137" spans="1:11" x14ac:dyDescent="0.25">
      <c r="A137" s="18" t="str">
        <f>CONCATENATE("4/4 ","10:00")</f>
        <v>4/4 10:00</v>
      </c>
      <c r="B137" s="27">
        <f t="shared" ref="B137:B174" si="10">B136+1/24</f>
        <v>5.4166666666666705</v>
      </c>
      <c r="D137" s="5">
        <f t="shared" ref="D137:D174" si="11">D136+1/24</f>
        <v>43930.416666666351</v>
      </c>
      <c r="E137" s="1">
        <v>13152</v>
      </c>
      <c r="G137" s="19">
        <f t="shared" si="9"/>
        <v>14433.75</v>
      </c>
      <c r="H137" s="6">
        <v>15469</v>
      </c>
      <c r="I137" s="1">
        <v>15613</v>
      </c>
      <c r="J137" s="1">
        <v>12182</v>
      </c>
      <c r="K137" s="1">
        <v>14471</v>
      </c>
    </row>
    <row r="138" spans="1:11" x14ac:dyDescent="0.25">
      <c r="A138" s="18" t="str">
        <f>CONCATENATE("4/4 ","11:00")</f>
        <v>4/4 11:00</v>
      </c>
      <c r="B138" s="27">
        <f t="shared" si="10"/>
        <v>5.4583333333333375</v>
      </c>
      <c r="D138" s="5">
        <f t="shared" si="11"/>
        <v>43930.458333333016</v>
      </c>
      <c r="E138" s="1">
        <v>13294</v>
      </c>
      <c r="G138" s="19">
        <f t="shared" si="9"/>
        <v>14284.75</v>
      </c>
      <c r="H138" s="6">
        <v>15274</v>
      </c>
      <c r="I138" s="1">
        <v>15422</v>
      </c>
      <c r="J138" s="1">
        <v>12060</v>
      </c>
      <c r="K138" s="1">
        <v>14383</v>
      </c>
    </row>
    <row r="139" spans="1:11" x14ac:dyDescent="0.25">
      <c r="A139" s="18" t="str">
        <f>CONCATENATE("4/4 ","12:00")</f>
        <v>4/4 12:00</v>
      </c>
      <c r="B139" s="27">
        <f t="shared" si="10"/>
        <v>5.5000000000000044</v>
      </c>
      <c r="D139" s="5">
        <f t="shared" si="11"/>
        <v>43930.49999999968</v>
      </c>
      <c r="E139" s="1">
        <v>13146</v>
      </c>
      <c r="G139" s="19">
        <f t="shared" si="9"/>
        <v>14200</v>
      </c>
      <c r="H139" s="6">
        <v>15211</v>
      </c>
      <c r="I139" s="1">
        <v>15390</v>
      </c>
      <c r="J139" s="1">
        <v>11963</v>
      </c>
      <c r="K139" s="1">
        <v>14236</v>
      </c>
    </row>
    <row r="140" spans="1:11" x14ac:dyDescent="0.25">
      <c r="A140" s="18" t="str">
        <f>CONCATENATE("4/4 ","13:00")</f>
        <v>4/4 13:00</v>
      </c>
      <c r="B140" s="27">
        <f t="shared" si="10"/>
        <v>5.5416666666666714</v>
      </c>
      <c r="D140" s="5">
        <f t="shared" si="11"/>
        <v>43930.541666666344</v>
      </c>
      <c r="E140" s="1">
        <v>13069</v>
      </c>
      <c r="G140" s="19">
        <f t="shared" si="9"/>
        <v>14115.5</v>
      </c>
      <c r="H140" s="1">
        <v>15249</v>
      </c>
      <c r="I140" s="1">
        <v>15397</v>
      </c>
      <c r="J140" s="1">
        <v>11852</v>
      </c>
      <c r="K140" s="1">
        <v>13964</v>
      </c>
    </row>
    <row r="141" spans="1:11" x14ac:dyDescent="0.25">
      <c r="A141" s="18" t="str">
        <f>CONCATENATE("4/4 ","14:00")</f>
        <v>4/4 14:00</v>
      </c>
      <c r="B141" s="27">
        <f t="shared" si="10"/>
        <v>5.5833333333333384</v>
      </c>
      <c r="D141" s="5">
        <f t="shared" si="11"/>
        <v>43930.583333333008</v>
      </c>
      <c r="E141" s="1">
        <v>12873</v>
      </c>
      <c r="G141" s="19">
        <f t="shared" si="9"/>
        <v>14216</v>
      </c>
      <c r="H141" s="1">
        <v>15396</v>
      </c>
      <c r="I141" s="1">
        <v>15373</v>
      </c>
      <c r="J141" s="1">
        <v>12185</v>
      </c>
      <c r="K141" s="1">
        <v>13910</v>
      </c>
    </row>
    <row r="142" spans="1:11" x14ac:dyDescent="0.25">
      <c r="A142" s="18" t="str">
        <f>CONCATENATE("4/4 ","15:00")</f>
        <v>4/4 15:00</v>
      </c>
      <c r="B142" s="27">
        <f t="shared" si="10"/>
        <v>5.6250000000000053</v>
      </c>
      <c r="D142" s="5">
        <f t="shared" si="11"/>
        <v>43930.624999999673</v>
      </c>
      <c r="E142" s="1">
        <v>13163</v>
      </c>
      <c r="G142" s="19">
        <f t="shared" si="9"/>
        <v>14587</v>
      </c>
      <c r="H142" s="1">
        <v>15743</v>
      </c>
      <c r="I142" s="1">
        <v>15783</v>
      </c>
      <c r="J142" s="1">
        <v>12728</v>
      </c>
      <c r="K142" s="1">
        <v>14094</v>
      </c>
    </row>
    <row r="143" spans="1:11" x14ac:dyDescent="0.25">
      <c r="A143" s="18" t="str">
        <f>CONCATENATE("4/4 ","16:00")</f>
        <v>4/4 16:00</v>
      </c>
      <c r="B143" s="27">
        <f t="shared" si="10"/>
        <v>5.6666666666666723</v>
      </c>
      <c r="D143" s="5">
        <f t="shared" si="11"/>
        <v>43930.666666666337</v>
      </c>
      <c r="E143" s="1">
        <v>13609</v>
      </c>
      <c r="G143" s="19">
        <f t="shared" si="9"/>
        <v>15034.25</v>
      </c>
      <c r="H143" s="1">
        <v>16068</v>
      </c>
      <c r="I143" s="1">
        <v>16213</v>
      </c>
      <c r="J143" s="1">
        <v>13244</v>
      </c>
      <c r="K143" s="1">
        <v>14612</v>
      </c>
    </row>
    <row r="144" spans="1:11" x14ac:dyDescent="0.25">
      <c r="A144" s="18" t="str">
        <f>CONCATENATE("4/4 ","17:00")</f>
        <v>4/4 17:00</v>
      </c>
      <c r="B144" s="27">
        <f t="shared" si="10"/>
        <v>5.7083333333333393</v>
      </c>
      <c r="D144" s="5">
        <f t="shared" si="11"/>
        <v>43930.708333333001</v>
      </c>
      <c r="E144" s="1">
        <v>13884</v>
      </c>
      <c r="G144" s="19">
        <f t="shared" si="9"/>
        <v>15324.25</v>
      </c>
      <c r="H144" s="1">
        <v>16238</v>
      </c>
      <c r="I144" s="1">
        <v>16450</v>
      </c>
      <c r="J144" s="1">
        <v>13519</v>
      </c>
      <c r="K144" s="1">
        <v>15090</v>
      </c>
    </row>
    <row r="145" spans="1:11" x14ac:dyDescent="0.25">
      <c r="A145" s="18" t="str">
        <f>CONCATENATE("4/4 ","18:00")</f>
        <v>4/4 18:00</v>
      </c>
      <c r="B145" s="27">
        <f t="shared" si="10"/>
        <v>5.7500000000000062</v>
      </c>
      <c r="D145" s="5">
        <f t="shared" si="11"/>
        <v>43930.749999999665</v>
      </c>
      <c r="E145" s="1">
        <v>14210</v>
      </c>
      <c r="G145" s="19">
        <f t="shared" si="9"/>
        <v>15722.5</v>
      </c>
      <c r="H145" s="1">
        <v>16524</v>
      </c>
      <c r="I145" s="1">
        <v>17007</v>
      </c>
      <c r="J145" s="1">
        <v>13745</v>
      </c>
      <c r="K145" s="1">
        <v>15614</v>
      </c>
    </row>
    <row r="146" spans="1:11" x14ac:dyDescent="0.25">
      <c r="A146" s="18" t="str">
        <f>CONCATENATE("4/4 ","19:00")</f>
        <v>4/4 19:00</v>
      </c>
      <c r="B146" s="27">
        <f t="shared" si="10"/>
        <v>5.7916666666666732</v>
      </c>
      <c r="D146" s="5">
        <f t="shared" si="11"/>
        <v>43930.79166666633</v>
      </c>
      <c r="E146" s="1">
        <v>14454</v>
      </c>
      <c r="G146" s="19">
        <f t="shared" si="9"/>
        <v>16300.5</v>
      </c>
      <c r="H146" s="1">
        <v>16727</v>
      </c>
      <c r="I146" s="1">
        <v>17570</v>
      </c>
      <c r="J146" s="1">
        <v>14369</v>
      </c>
      <c r="K146" s="1">
        <v>16536</v>
      </c>
    </row>
    <row r="147" spans="1:11" x14ac:dyDescent="0.25">
      <c r="A147" s="18" t="str">
        <f>CONCATENATE("4/4 ","20:00")</f>
        <v>4/4 20:00</v>
      </c>
      <c r="B147" s="27">
        <f t="shared" si="10"/>
        <v>5.8333333333333401</v>
      </c>
      <c r="D147" s="5">
        <f t="shared" si="11"/>
        <v>43930.833333332994</v>
      </c>
      <c r="E147" s="1">
        <v>13996</v>
      </c>
      <c r="G147" s="19">
        <f t="shared" si="9"/>
        <v>15916.5</v>
      </c>
      <c r="H147" s="1">
        <v>16351</v>
      </c>
      <c r="I147" s="1">
        <v>17011</v>
      </c>
      <c r="J147" s="1">
        <v>13949</v>
      </c>
      <c r="K147" s="1">
        <v>16355</v>
      </c>
    </row>
    <row r="148" spans="1:11" x14ac:dyDescent="0.25">
      <c r="A148" s="18" t="str">
        <f>CONCATENATE("4/4 ","21:00")</f>
        <v>4/4 21:00</v>
      </c>
      <c r="B148" s="27">
        <f t="shared" si="10"/>
        <v>5.8750000000000071</v>
      </c>
      <c r="D148" s="5">
        <f t="shared" si="11"/>
        <v>43930.874999999658</v>
      </c>
      <c r="E148" s="1">
        <v>13308</v>
      </c>
      <c r="G148" s="19">
        <f t="shared" si="9"/>
        <v>15039</v>
      </c>
      <c r="H148" s="1">
        <v>15316</v>
      </c>
      <c r="I148" s="1">
        <v>16073</v>
      </c>
      <c r="J148" s="1">
        <v>13125</v>
      </c>
      <c r="K148" s="1">
        <v>15642</v>
      </c>
    </row>
    <row r="149" spans="1:11" x14ac:dyDescent="0.25">
      <c r="A149" s="18" t="str">
        <f>CONCATENATE("4/4 ","22:00")</f>
        <v>4/4 22:00</v>
      </c>
      <c r="B149" s="27">
        <f t="shared" si="10"/>
        <v>5.9166666666666741</v>
      </c>
      <c r="D149" s="5">
        <f t="shared" si="11"/>
        <v>43930.916666666322</v>
      </c>
      <c r="E149" s="1">
        <v>12541</v>
      </c>
      <c r="G149" s="19">
        <f t="shared" si="9"/>
        <v>13955.5</v>
      </c>
      <c r="H149" s="1">
        <v>14135</v>
      </c>
      <c r="I149" s="1">
        <v>14877</v>
      </c>
      <c r="J149" s="1">
        <v>12128</v>
      </c>
      <c r="K149" s="1">
        <v>14682</v>
      </c>
    </row>
    <row r="150" spans="1:11" x14ac:dyDescent="0.25">
      <c r="A150" s="18" t="str">
        <f>CONCATENATE("4/4 ","23:00")</f>
        <v>4/4 23:00</v>
      </c>
      <c r="B150" s="27">
        <f t="shared" si="10"/>
        <v>5.958333333333341</v>
      </c>
      <c r="D150" s="5">
        <f t="shared" si="11"/>
        <v>43930.958333332987</v>
      </c>
      <c r="E150" s="1">
        <v>11968</v>
      </c>
      <c r="G150" s="19">
        <f t="shared" si="9"/>
        <v>13243.75</v>
      </c>
      <c r="H150" s="1">
        <v>13310</v>
      </c>
      <c r="I150" s="1">
        <v>14178</v>
      </c>
      <c r="J150" s="1">
        <v>11474</v>
      </c>
      <c r="K150" s="1">
        <v>14013</v>
      </c>
    </row>
    <row r="151" spans="1:11" x14ac:dyDescent="0.25">
      <c r="A151" s="18" t="str">
        <f>CONCATENATE("4/4 ","0:00")</f>
        <v>4/4 0:00</v>
      </c>
      <c r="B151" s="27">
        <f t="shared" si="10"/>
        <v>6.000000000000008</v>
      </c>
      <c r="D151" s="5">
        <f t="shared" si="11"/>
        <v>43930.999999999651</v>
      </c>
      <c r="E151" s="1">
        <v>11535</v>
      </c>
      <c r="G151" s="19">
        <f t="shared" si="9"/>
        <v>12847.75</v>
      </c>
      <c r="H151" s="1">
        <v>12992</v>
      </c>
      <c r="I151" s="1">
        <v>13759</v>
      </c>
      <c r="J151" s="1">
        <v>11074</v>
      </c>
      <c r="K151" s="1">
        <v>13566</v>
      </c>
    </row>
    <row r="152" spans="1:11" x14ac:dyDescent="0.25">
      <c r="A152" s="18" t="str">
        <f>CONCATENATE("4/4 ","1:00")</f>
        <v>4/4 1:00</v>
      </c>
      <c r="B152" s="27">
        <f t="shared" si="10"/>
        <v>6.041666666666675</v>
      </c>
      <c r="D152" s="5">
        <f t="shared" si="11"/>
        <v>43931.041666666315</v>
      </c>
      <c r="E152" s="1">
        <v>11278</v>
      </c>
      <c r="G152" s="19">
        <f t="shared" si="9"/>
        <v>12668</v>
      </c>
      <c r="H152" s="1">
        <v>12831</v>
      </c>
      <c r="I152" s="1">
        <v>13547</v>
      </c>
      <c r="J152" s="1">
        <v>10931</v>
      </c>
      <c r="K152" s="1">
        <v>13363</v>
      </c>
    </row>
    <row r="153" spans="1:11" x14ac:dyDescent="0.25">
      <c r="A153" s="18" t="str">
        <f>CONCATENATE("4/4 ","2:00")</f>
        <v>4/4 2:00</v>
      </c>
      <c r="B153" s="27">
        <f t="shared" si="10"/>
        <v>6.0833333333333419</v>
      </c>
      <c r="D153" s="5">
        <f t="shared" si="11"/>
        <v>43931.083333332979</v>
      </c>
      <c r="E153" s="1">
        <v>11127</v>
      </c>
      <c r="G153" s="19">
        <f t="shared" si="9"/>
        <v>12591.75</v>
      </c>
      <c r="H153" s="1">
        <v>12725</v>
      </c>
      <c r="I153" s="1">
        <v>13553</v>
      </c>
      <c r="J153" s="1">
        <v>10844</v>
      </c>
      <c r="K153" s="1">
        <v>13245</v>
      </c>
    </row>
    <row r="154" spans="1:11" x14ac:dyDescent="0.25">
      <c r="A154" s="18" t="str">
        <f>CONCATENATE("4/4 ","3:00")</f>
        <v>4/4 3:00</v>
      </c>
      <c r="B154" s="27">
        <f t="shared" si="10"/>
        <v>6.1250000000000089</v>
      </c>
      <c r="D154" s="5">
        <f t="shared" si="11"/>
        <v>43931.124999999643</v>
      </c>
      <c r="E154" s="1">
        <v>11095</v>
      </c>
      <c r="G154" s="19">
        <f t="shared" si="9"/>
        <v>12699.5</v>
      </c>
      <c r="H154" s="1">
        <v>12982</v>
      </c>
      <c r="I154" s="1">
        <v>13596</v>
      </c>
      <c r="J154" s="1">
        <v>10964</v>
      </c>
      <c r="K154" s="1">
        <v>13256</v>
      </c>
    </row>
    <row r="155" spans="1:11" x14ac:dyDescent="0.25">
      <c r="A155" s="18" t="str">
        <f>CONCATENATE("4/4 ","4:00")</f>
        <v>4/4 4:00</v>
      </c>
      <c r="B155" s="27">
        <f t="shared" si="10"/>
        <v>6.1666666666666758</v>
      </c>
      <c r="D155" s="5">
        <f t="shared" si="11"/>
        <v>43931.166666666308</v>
      </c>
      <c r="E155" s="1">
        <v>11241</v>
      </c>
      <c r="G155" s="19">
        <f t="shared" si="9"/>
        <v>13208.25</v>
      </c>
      <c r="H155" s="1">
        <v>13588</v>
      </c>
      <c r="I155" s="1">
        <v>14316</v>
      </c>
      <c r="J155" s="1">
        <v>11492</v>
      </c>
      <c r="K155" s="1">
        <v>13437</v>
      </c>
    </row>
    <row r="156" spans="1:11" x14ac:dyDescent="0.25">
      <c r="A156" s="18" t="str">
        <f>CONCATENATE("4/4 ","5:00")</f>
        <v>4/4 5:00</v>
      </c>
      <c r="B156" s="27">
        <f t="shared" si="10"/>
        <v>6.2083333333333428</v>
      </c>
      <c r="D156" s="5">
        <f t="shared" si="11"/>
        <v>43931.208333332972</v>
      </c>
      <c r="E156" s="1">
        <v>11537</v>
      </c>
      <c r="G156" s="19">
        <f t="shared" si="9"/>
        <v>14315.25</v>
      </c>
      <c r="H156" s="1">
        <v>14888</v>
      </c>
      <c r="I156" s="1">
        <v>15570</v>
      </c>
      <c r="J156" s="1">
        <v>13013</v>
      </c>
      <c r="K156" s="1">
        <v>13790</v>
      </c>
    </row>
    <row r="157" spans="1:11" x14ac:dyDescent="0.25">
      <c r="A157" s="18" t="str">
        <f>CONCATENATE("4/4 ","6:00")</f>
        <v>4/4 6:00</v>
      </c>
      <c r="B157" s="27">
        <f t="shared" si="10"/>
        <v>6.2500000000000098</v>
      </c>
      <c r="D157" s="5">
        <f t="shared" si="11"/>
        <v>43931.249999999636</v>
      </c>
      <c r="E157" s="1">
        <v>11925</v>
      </c>
      <c r="G157" s="19">
        <f t="shared" si="9"/>
        <v>15272</v>
      </c>
      <c r="H157" s="1">
        <v>16056</v>
      </c>
      <c r="I157" s="1">
        <v>16750</v>
      </c>
      <c r="J157" s="1">
        <v>14432</v>
      </c>
      <c r="K157" s="1">
        <v>13850</v>
      </c>
    </row>
    <row r="158" spans="1:11" x14ac:dyDescent="0.25">
      <c r="A158" s="18" t="str">
        <f>CONCATENATE("4/4 ","7:00")</f>
        <v>4/4 7:00</v>
      </c>
      <c r="B158" s="27">
        <f t="shared" si="10"/>
        <v>6.2916666666666767</v>
      </c>
      <c r="D158" s="5">
        <f t="shared" si="11"/>
        <v>43931.2916666663</v>
      </c>
      <c r="E158" s="1">
        <v>12287</v>
      </c>
      <c r="G158" s="19">
        <f t="shared" si="9"/>
        <v>15399</v>
      </c>
      <c r="H158" s="1">
        <v>16115</v>
      </c>
      <c r="I158" s="1">
        <v>16647</v>
      </c>
      <c r="J158" s="1">
        <v>14630</v>
      </c>
      <c r="K158" s="1">
        <v>14204</v>
      </c>
    </row>
    <row r="159" spans="1:11" x14ac:dyDescent="0.25">
      <c r="A159" s="18" t="str">
        <f>CONCATENATE("4/4 ","8:00")</f>
        <v>4/4 8:00</v>
      </c>
      <c r="B159" s="27">
        <f t="shared" si="10"/>
        <v>6.3333333333333437</v>
      </c>
      <c r="D159" s="5">
        <f t="shared" si="11"/>
        <v>43931.333333332965</v>
      </c>
      <c r="E159" s="1">
        <v>12309</v>
      </c>
      <c r="G159" s="19">
        <f t="shared" si="9"/>
        <v>15157.5</v>
      </c>
      <c r="H159" s="1">
        <v>15926</v>
      </c>
      <c r="I159" s="1">
        <v>16087</v>
      </c>
      <c r="J159" s="1">
        <v>14116</v>
      </c>
      <c r="K159" s="1">
        <v>14501</v>
      </c>
    </row>
    <row r="160" spans="1:11" x14ac:dyDescent="0.25">
      <c r="A160" s="18" t="str">
        <f>CONCATENATE("4/4 ","9:00")</f>
        <v>4/4 9:00</v>
      </c>
      <c r="B160" s="27">
        <f t="shared" si="10"/>
        <v>6.3750000000000107</v>
      </c>
      <c r="D160" s="5">
        <f t="shared" si="11"/>
        <v>43931.374999999629</v>
      </c>
      <c r="E160" s="1">
        <v>12192</v>
      </c>
      <c r="G160" s="19">
        <f t="shared" si="9"/>
        <v>14997.25</v>
      </c>
      <c r="H160" s="1">
        <v>15567</v>
      </c>
      <c r="I160" s="1">
        <v>15673</v>
      </c>
      <c r="J160" s="1">
        <v>13942</v>
      </c>
      <c r="K160" s="1">
        <v>14807</v>
      </c>
    </row>
    <row r="161" spans="1:11" x14ac:dyDescent="0.25">
      <c r="A161" s="18" t="str">
        <f>CONCATENATE("4/4 ","10:00")</f>
        <v>4/4 10:00</v>
      </c>
      <c r="B161" s="27">
        <f t="shared" si="10"/>
        <v>6.4166666666666776</v>
      </c>
      <c r="D161" s="5">
        <f t="shared" si="11"/>
        <v>43931.416666666293</v>
      </c>
      <c r="E161" s="1">
        <v>11989</v>
      </c>
      <c r="G161" s="19">
        <f t="shared" si="9"/>
        <v>14975.25</v>
      </c>
      <c r="H161" s="1">
        <v>15379</v>
      </c>
      <c r="I161" s="1">
        <v>15548</v>
      </c>
      <c r="J161" s="1">
        <v>13989</v>
      </c>
      <c r="K161" s="1">
        <v>14985</v>
      </c>
    </row>
    <row r="162" spans="1:11" x14ac:dyDescent="0.25">
      <c r="A162" s="18" t="str">
        <f>CONCATENATE("4/4 ","11:00")</f>
        <v>4/4 11:00</v>
      </c>
      <c r="B162" s="27">
        <f t="shared" si="10"/>
        <v>6.4583333333333446</v>
      </c>
      <c r="D162" s="5">
        <f t="shared" si="11"/>
        <v>43931.458333332957</v>
      </c>
      <c r="E162" s="1">
        <v>12029</v>
      </c>
      <c r="G162" s="19">
        <f t="shared" si="9"/>
        <v>14932</v>
      </c>
      <c r="H162" s="1">
        <v>15049</v>
      </c>
      <c r="I162" s="1">
        <v>15782</v>
      </c>
      <c r="J162" s="1">
        <v>13993</v>
      </c>
      <c r="K162" s="1">
        <v>14904</v>
      </c>
    </row>
    <row r="163" spans="1:11" x14ac:dyDescent="0.25">
      <c r="A163" s="18" t="str">
        <f>CONCATENATE("4/4 ","12:00")</f>
        <v>4/4 12:00</v>
      </c>
      <c r="B163" s="27">
        <f t="shared" si="10"/>
        <v>6.5000000000000115</v>
      </c>
      <c r="D163" s="5">
        <f t="shared" si="11"/>
        <v>43931.499999999622</v>
      </c>
      <c r="E163" s="1">
        <v>11835</v>
      </c>
      <c r="G163" s="19">
        <f t="shared" si="9"/>
        <v>14866</v>
      </c>
      <c r="H163" s="1">
        <v>14829</v>
      </c>
      <c r="I163" s="1">
        <v>15652</v>
      </c>
      <c r="J163" s="1">
        <v>14185</v>
      </c>
      <c r="K163" s="1">
        <v>14798</v>
      </c>
    </row>
    <row r="164" spans="1:11" x14ac:dyDescent="0.25">
      <c r="A164" s="18" t="str">
        <f>CONCATENATE("4/4 ","13:00")</f>
        <v>4/4 13:00</v>
      </c>
      <c r="B164" s="27">
        <f t="shared" si="10"/>
        <v>6.5416666666666785</v>
      </c>
      <c r="D164" s="5">
        <f t="shared" si="11"/>
        <v>43931.541666666286</v>
      </c>
      <c r="E164" s="1">
        <v>11754</v>
      </c>
      <c r="G164" s="19">
        <f t="shared" si="9"/>
        <v>14670.5</v>
      </c>
      <c r="H164" s="1">
        <v>14509</v>
      </c>
      <c r="I164" s="1">
        <v>15460</v>
      </c>
      <c r="J164" s="1">
        <v>13998</v>
      </c>
      <c r="K164" s="1">
        <v>14715</v>
      </c>
    </row>
    <row r="165" spans="1:11" x14ac:dyDescent="0.25">
      <c r="A165" s="18" t="str">
        <f>CONCATENATE("4/4 ","14:00")</f>
        <v>4/4 14:00</v>
      </c>
      <c r="B165" s="27">
        <f t="shared" si="10"/>
        <v>6.5833333333333455</v>
      </c>
      <c r="D165" s="5">
        <f t="shared" si="11"/>
        <v>43931.58333333295</v>
      </c>
      <c r="E165" s="1">
        <v>11842</v>
      </c>
      <c r="G165" s="19">
        <f t="shared" si="9"/>
        <v>14803.75</v>
      </c>
      <c r="H165" s="1">
        <v>14669</v>
      </c>
      <c r="I165" s="1">
        <v>15319</v>
      </c>
      <c r="J165" s="1">
        <v>14424</v>
      </c>
      <c r="K165" s="1">
        <v>14803</v>
      </c>
    </row>
    <row r="166" spans="1:11" x14ac:dyDescent="0.25">
      <c r="A166" s="18" t="str">
        <f>CONCATENATE("4/4 ","15:00")</f>
        <v>4/4 15:00</v>
      </c>
      <c r="B166" s="27">
        <f t="shared" si="10"/>
        <v>6.6250000000000124</v>
      </c>
      <c r="D166" s="5">
        <f t="shared" si="11"/>
        <v>43931.624999999614</v>
      </c>
      <c r="E166" s="1">
        <v>12349</v>
      </c>
      <c r="G166" s="19">
        <f t="shared" si="9"/>
        <v>15179.25</v>
      </c>
      <c r="H166" s="1">
        <v>14937</v>
      </c>
      <c r="I166" s="1">
        <v>15586</v>
      </c>
      <c r="J166" s="1">
        <v>14710</v>
      </c>
      <c r="K166" s="1">
        <v>15484</v>
      </c>
    </row>
    <row r="167" spans="1:11" x14ac:dyDescent="0.25">
      <c r="A167" s="18" t="str">
        <f>CONCATENATE("4/4 ","16:00")</f>
        <v>4/4 16:00</v>
      </c>
      <c r="B167" s="27">
        <f t="shared" si="10"/>
        <v>6.6666666666666794</v>
      </c>
      <c r="D167" s="5">
        <f t="shared" si="11"/>
        <v>43931.666666666279</v>
      </c>
      <c r="E167" s="1">
        <v>12981</v>
      </c>
      <c r="G167" s="19">
        <f t="shared" si="9"/>
        <v>15685.75</v>
      </c>
      <c r="H167" s="1">
        <v>15426</v>
      </c>
      <c r="I167" s="1">
        <v>16044</v>
      </c>
      <c r="J167" s="1">
        <v>14972</v>
      </c>
      <c r="K167" s="1">
        <v>16301</v>
      </c>
    </row>
    <row r="168" spans="1:11" x14ac:dyDescent="0.25">
      <c r="A168" s="18" t="str">
        <f>CONCATENATE("4/4 ","17:00")</f>
        <v>4/4 17:00</v>
      </c>
      <c r="B168" s="27">
        <f t="shared" si="10"/>
        <v>6.7083333333333464</v>
      </c>
      <c r="D168" s="5">
        <f t="shared" si="11"/>
        <v>43931.708333332943</v>
      </c>
      <c r="E168" s="1">
        <v>13354</v>
      </c>
      <c r="G168" s="19">
        <f t="shared" si="9"/>
        <v>15940.5</v>
      </c>
      <c r="H168" s="1">
        <v>15816</v>
      </c>
      <c r="I168" s="1">
        <v>16119</v>
      </c>
      <c r="J168" s="1">
        <v>15081</v>
      </c>
      <c r="K168" s="1">
        <v>16746</v>
      </c>
    </row>
    <row r="169" spans="1:11" x14ac:dyDescent="0.25">
      <c r="A169" s="18" t="str">
        <f>CONCATENATE("4/4 ","18:00")</f>
        <v>4/4 18:00</v>
      </c>
      <c r="B169" s="27">
        <f t="shared" si="10"/>
        <v>6.7500000000000133</v>
      </c>
      <c r="D169" s="5">
        <f t="shared" si="11"/>
        <v>43931.749999999607</v>
      </c>
      <c r="E169" s="1">
        <v>13709</v>
      </c>
      <c r="G169" s="19">
        <f t="shared" si="9"/>
        <v>16379.5</v>
      </c>
      <c r="H169" s="1">
        <v>16420</v>
      </c>
      <c r="I169" s="1">
        <v>16599</v>
      </c>
      <c r="J169" s="1">
        <v>15483</v>
      </c>
      <c r="K169" s="1">
        <v>17016</v>
      </c>
    </row>
    <row r="170" spans="1:11" x14ac:dyDescent="0.25">
      <c r="A170" s="18" t="str">
        <f>CONCATENATE("4/4 ","19:00")</f>
        <v>4/4 19:00</v>
      </c>
      <c r="B170" s="27">
        <f t="shared" si="10"/>
        <v>6.7916666666666803</v>
      </c>
      <c r="D170" s="5">
        <f t="shared" si="11"/>
        <v>43931.791666666271</v>
      </c>
      <c r="E170" s="1">
        <v>14174</v>
      </c>
      <c r="G170" s="19">
        <f t="shared" si="9"/>
        <v>16893.5</v>
      </c>
      <c r="H170" s="1">
        <v>17086</v>
      </c>
      <c r="I170" s="1">
        <v>17162</v>
      </c>
      <c r="J170" s="1">
        <v>16078</v>
      </c>
      <c r="K170" s="1">
        <v>17248</v>
      </c>
    </row>
    <row r="171" spans="1:11" x14ac:dyDescent="0.25">
      <c r="A171" s="18" t="str">
        <f>CONCATENATE("4/4 ","20:00")</f>
        <v>4/4 20:00</v>
      </c>
      <c r="B171" s="27">
        <f t="shared" si="10"/>
        <v>6.8333333333333472</v>
      </c>
      <c r="D171" s="5">
        <f t="shared" si="11"/>
        <v>43931.833333332936</v>
      </c>
      <c r="E171" s="1">
        <v>13900</v>
      </c>
      <c r="G171" s="19">
        <f t="shared" si="9"/>
        <v>16287.5</v>
      </c>
      <c r="H171" s="1">
        <v>16631</v>
      </c>
      <c r="I171" s="1">
        <v>16488</v>
      </c>
      <c r="J171" s="1">
        <v>15266</v>
      </c>
      <c r="K171" s="1">
        <v>16765</v>
      </c>
    </row>
    <row r="172" spans="1:11" x14ac:dyDescent="0.25">
      <c r="A172" s="18" t="str">
        <f>CONCATENATE("4/4 ","21:00")</f>
        <v>4/4 21:00</v>
      </c>
      <c r="B172" s="27">
        <f t="shared" si="10"/>
        <v>6.8750000000000142</v>
      </c>
      <c r="D172" s="5">
        <f t="shared" si="11"/>
        <v>43931.8749999996</v>
      </c>
      <c r="E172" s="1">
        <v>13228</v>
      </c>
      <c r="G172" s="19">
        <f t="shared" si="9"/>
        <v>15277</v>
      </c>
      <c r="H172" s="1">
        <v>15596</v>
      </c>
      <c r="I172" s="1">
        <v>15432</v>
      </c>
      <c r="J172" s="1">
        <v>14244</v>
      </c>
      <c r="K172" s="1">
        <v>15836</v>
      </c>
    </row>
    <row r="173" spans="1:11" x14ac:dyDescent="0.25">
      <c r="A173" s="18" t="str">
        <f>CONCATENATE("4/4 ","22:00")</f>
        <v>4/4 22:00</v>
      </c>
      <c r="B173" s="27">
        <f t="shared" si="10"/>
        <v>6.9166666666666812</v>
      </c>
      <c r="D173" s="5">
        <f t="shared" si="11"/>
        <v>43931.916666666264</v>
      </c>
      <c r="E173" s="1">
        <v>12405</v>
      </c>
      <c r="G173" s="19">
        <f t="shared" si="9"/>
        <v>14232.25</v>
      </c>
      <c r="H173" s="1">
        <v>14585</v>
      </c>
      <c r="I173" s="1">
        <v>14308</v>
      </c>
      <c r="J173" s="1">
        <v>13077</v>
      </c>
      <c r="K173" s="1">
        <v>14959</v>
      </c>
    </row>
    <row r="174" spans="1:11" x14ac:dyDescent="0.25">
      <c r="A174" s="18" t="str">
        <f>CONCATENATE("4/4 ","23:00")</f>
        <v>4/4 23:00</v>
      </c>
      <c r="B174" s="27">
        <f t="shared" si="10"/>
        <v>6.9583333333333481</v>
      </c>
      <c r="D174" s="5">
        <f t="shared" si="11"/>
        <v>43931.958333332928</v>
      </c>
      <c r="E174" s="1">
        <v>11918</v>
      </c>
      <c r="G174" s="19">
        <f t="shared" si="9"/>
        <v>13480.5</v>
      </c>
      <c r="H174" s="1">
        <v>13903</v>
      </c>
      <c r="I174" s="1">
        <v>13638</v>
      </c>
      <c r="J174" s="1">
        <v>12133</v>
      </c>
      <c r="K174" s="1">
        <v>14248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27A6-2D17-45BC-A6B5-D36BFC8D77F9}">
  <dimension ref="B3:N10"/>
  <sheetViews>
    <sheetView workbookViewId="0">
      <selection activeCell="B11" sqref="B11"/>
    </sheetView>
  </sheetViews>
  <sheetFormatPr defaultRowHeight="15" x14ac:dyDescent="0.25"/>
  <cols>
    <col min="2" max="2" width="18.85546875" bestFit="1" customWidth="1"/>
    <col min="3" max="3" width="28.42578125" customWidth="1"/>
    <col min="4" max="4" width="27.28515625" bestFit="1" customWidth="1"/>
    <col min="5" max="5" width="15" customWidth="1"/>
    <col min="6" max="6" width="30.7109375" bestFit="1" customWidth="1"/>
    <col min="8" max="8" width="18.140625" bestFit="1" customWidth="1"/>
    <col min="11" max="11" width="12.85546875" bestFit="1" customWidth="1"/>
    <col min="13" max="13" width="12" bestFit="1" customWidth="1"/>
    <col min="14" max="14" width="9.85546875" bestFit="1" customWidth="1"/>
  </cols>
  <sheetData>
    <row r="3" spans="2:14" x14ac:dyDescent="0.25">
      <c r="B3" s="26" t="s">
        <v>95</v>
      </c>
      <c r="C3" s="26" t="s">
        <v>76</v>
      </c>
      <c r="D3" s="26" t="s">
        <v>74</v>
      </c>
      <c r="E3" s="26" t="s">
        <v>64</v>
      </c>
      <c r="F3" s="26" t="s">
        <v>65</v>
      </c>
      <c r="G3" s="26" t="s">
        <v>66</v>
      </c>
      <c r="H3" s="26" t="s">
        <v>67</v>
      </c>
      <c r="I3" s="26" t="s">
        <v>68</v>
      </c>
      <c r="J3" s="26" t="s">
        <v>69</v>
      </c>
      <c r="K3" s="26" t="s">
        <v>70</v>
      </c>
      <c r="L3" s="26" t="s">
        <v>71</v>
      </c>
      <c r="M3" s="26" t="s">
        <v>72</v>
      </c>
      <c r="N3" s="26" t="s">
        <v>73</v>
      </c>
    </row>
    <row r="4" spans="2:14" ht="17.25" x14ac:dyDescent="0.3">
      <c r="B4" s="57" t="s">
        <v>106</v>
      </c>
      <c r="C4" s="56" t="s">
        <v>77</v>
      </c>
      <c r="D4" s="55" t="s">
        <v>79</v>
      </c>
      <c r="E4" s="54" t="s">
        <v>78</v>
      </c>
      <c r="F4" s="54" t="s">
        <v>75</v>
      </c>
      <c r="G4" s="59">
        <v>1.4496999999999999E-2</v>
      </c>
      <c r="H4" s="59">
        <v>0.94479000000000002</v>
      </c>
      <c r="I4" s="62">
        <v>118.56</v>
      </c>
      <c r="J4" s="60">
        <v>2.3397000000000001</v>
      </c>
      <c r="K4" s="59">
        <v>1.1527000000000001E-2</v>
      </c>
      <c r="L4" s="59">
        <v>0.89890999999999999</v>
      </c>
      <c r="M4" s="62">
        <v>149.1</v>
      </c>
      <c r="N4" s="59">
        <v>0.86890999999999996</v>
      </c>
    </row>
    <row r="5" spans="2:14" ht="17.25" x14ac:dyDescent="0.3">
      <c r="B5" s="57" t="s">
        <v>97</v>
      </c>
      <c r="C5" s="56" t="s">
        <v>83</v>
      </c>
      <c r="D5" s="54" t="s">
        <v>82</v>
      </c>
      <c r="E5" s="54" t="s">
        <v>81</v>
      </c>
      <c r="F5" s="54" t="s">
        <v>80</v>
      </c>
      <c r="G5" s="59">
        <v>2.1458000000000001E-2</v>
      </c>
      <c r="H5" s="59">
        <v>0.91308999999999996</v>
      </c>
      <c r="I5" s="59">
        <v>450.4</v>
      </c>
      <c r="J5" s="59">
        <v>3.3904999999999998</v>
      </c>
      <c r="K5" s="59">
        <v>1.8208999999999999E-2</v>
      </c>
      <c r="L5" s="59">
        <v>0.69177</v>
      </c>
      <c r="M5" s="59">
        <v>530.77</v>
      </c>
      <c r="N5" s="59">
        <v>0.94852000000000003</v>
      </c>
    </row>
    <row r="6" spans="2:14" ht="17.25" x14ac:dyDescent="0.3">
      <c r="B6" s="57" t="s">
        <v>97</v>
      </c>
      <c r="C6" s="56" t="s">
        <v>86</v>
      </c>
      <c r="D6" s="54" t="s">
        <v>85</v>
      </c>
      <c r="E6" s="55" t="s">
        <v>84</v>
      </c>
      <c r="F6" s="54" t="s">
        <v>75</v>
      </c>
      <c r="G6" s="61">
        <v>1.1199000000000001E-2</v>
      </c>
      <c r="H6" s="60">
        <v>0.92137999999999998</v>
      </c>
      <c r="I6" s="61">
        <v>209.61</v>
      </c>
      <c r="J6" s="59">
        <v>1.6028</v>
      </c>
      <c r="K6" s="59">
        <v>8.4743000000000006E-3</v>
      </c>
      <c r="L6" s="61">
        <v>0.91981999999999997</v>
      </c>
      <c r="M6" s="59">
        <v>277.02</v>
      </c>
      <c r="N6" s="59">
        <v>0.95775999999999994</v>
      </c>
    </row>
    <row r="7" spans="2:14" ht="17.25" x14ac:dyDescent="0.3">
      <c r="B7" s="57" t="s">
        <v>97</v>
      </c>
      <c r="C7" s="56" t="s">
        <v>88</v>
      </c>
      <c r="D7" s="54" t="s">
        <v>82</v>
      </c>
      <c r="E7" s="54" t="s">
        <v>87</v>
      </c>
      <c r="F7" s="54" t="s">
        <v>75</v>
      </c>
      <c r="G7" s="59">
        <v>1.2492E-2</v>
      </c>
      <c r="H7" s="59">
        <v>0.90232999999999997</v>
      </c>
      <c r="I7" s="61">
        <v>234.46</v>
      </c>
      <c r="J7" s="59">
        <v>1.7605</v>
      </c>
      <c r="K7" s="61">
        <v>9.4788000000000008E-3</v>
      </c>
      <c r="L7" s="59">
        <v>0.89366000000000001</v>
      </c>
      <c r="M7" s="63">
        <v>309</v>
      </c>
      <c r="N7" s="59">
        <v>0.94716999999999996</v>
      </c>
    </row>
    <row r="8" spans="2:14" ht="17.25" x14ac:dyDescent="0.3">
      <c r="B8" s="57" t="s">
        <v>96</v>
      </c>
      <c r="C8" s="56" t="s">
        <v>90</v>
      </c>
      <c r="D8" s="54" t="s">
        <v>82</v>
      </c>
      <c r="E8" s="54" t="s">
        <v>89</v>
      </c>
      <c r="F8" s="53" t="s">
        <v>75</v>
      </c>
      <c r="G8" s="59">
        <v>1.2893E-2</v>
      </c>
      <c r="H8" s="61">
        <v>0.90037</v>
      </c>
      <c r="I8" s="59">
        <v>255.03</v>
      </c>
      <c r="J8" s="61">
        <v>1.9073</v>
      </c>
      <c r="K8" s="59">
        <v>1.031E-2</v>
      </c>
      <c r="L8" s="59">
        <v>0.88544</v>
      </c>
      <c r="M8" s="59">
        <v>318.91000000000003</v>
      </c>
      <c r="N8" s="59">
        <v>0.91739000000000004</v>
      </c>
    </row>
    <row r="9" spans="2:14" ht="17.25" x14ac:dyDescent="0.3">
      <c r="B9" s="57" t="s">
        <v>97</v>
      </c>
      <c r="C9" s="58" t="s">
        <v>107</v>
      </c>
      <c r="D9" s="54" t="s">
        <v>109</v>
      </c>
      <c r="E9" s="52" t="s">
        <v>108</v>
      </c>
      <c r="F9" s="52" t="s">
        <v>110</v>
      </c>
      <c r="G9" s="59">
        <v>2.1215000000000001E-3</v>
      </c>
      <c r="H9" s="59">
        <v>0.42871999999999999</v>
      </c>
      <c r="I9" s="59">
        <v>3.0973999999999999</v>
      </c>
      <c r="J9" s="59">
        <v>3.9594</v>
      </c>
      <c r="K9" s="59">
        <v>2.5514000000000001E-3</v>
      </c>
      <c r="L9" s="59">
        <v>0.20483000000000001</v>
      </c>
      <c r="M9" s="59">
        <v>3.8389000000000002</v>
      </c>
      <c r="N9" s="59">
        <v>0.64258999999999999</v>
      </c>
    </row>
    <row r="10" spans="2:14" ht="17.25" x14ac:dyDescent="0.3">
      <c r="B10" s="57" t="s">
        <v>97</v>
      </c>
      <c r="C10" s="58" t="s">
        <v>107</v>
      </c>
      <c r="D10" s="54" t="s">
        <v>113</v>
      </c>
      <c r="E10" s="52" t="s">
        <v>112</v>
      </c>
      <c r="F10" s="52" t="s">
        <v>111</v>
      </c>
      <c r="G10" s="59">
        <v>1.2109999999999999E-2</v>
      </c>
      <c r="H10" s="59">
        <v>0.88397000000000003</v>
      </c>
      <c r="I10" s="61">
        <v>24.08</v>
      </c>
      <c r="J10" s="59">
        <v>2.6873999999999998</v>
      </c>
      <c r="K10" s="59">
        <v>9.6013999999999995E-3</v>
      </c>
      <c r="L10" s="59">
        <v>0.88005999999999995</v>
      </c>
      <c r="M10" s="61">
        <v>30.372</v>
      </c>
      <c r="N10" s="59">
        <v>0.80367</v>
      </c>
    </row>
  </sheetData>
  <hyperlinks>
    <hyperlink ref="C4" r:id="rId1" location="visualizations" display="https://ml.azure.com/automl/experiments/id/2f12c34e-283a-4441-8f9c-6b49273c32e7/rundetails/AutoML_e1954383-4ed9-41df-ab38-17f690195575_57?wsid=/subscriptions/69ef4864-1a45-4779-b2c8-b0253913cbd1/resourcegroups/AI-Challenge-2/workspaces/SmartForecasting2&amp;tid=ad93a64d-ad0d-4ecd-b2fd-e53ce15965be - visualizations" xr:uid="{F1C30B92-8E54-4479-98E9-6DCFDF5D84C4}"/>
    <hyperlink ref="C5" r:id="rId2" display="https://ml.azure.com/automl/experiments/id/c8b9ad45-1791-43df-b82e-56bbc5cdf9a3/rundetails/AutoML_12d8949a-a9dd-4c40-9174-d92755bc668a_48?wsid=/subscriptions/69ef4864-1a45-4779-b2c8-b0253913cbd1/resourceGroups/AI-Challenge-2/workspaces/SmartForecasting2&amp;tid=ad93a64d-ad0d-4ecd-b2fd-e53ce15965be" xr:uid="{1249090D-8143-4727-A326-AACE73E684A1}"/>
    <hyperlink ref="C6" r:id="rId3" display="https://ml.azure.com/automl/experiments/id/5e2d6e63-bee4-4ef6-b539-1a3ce32d4962/rundetails/AutoML_fbacb03d-c378-4d0c-9fdf-3c1a13e42716_78?wsid=/subscriptions/69ef4864-1a45-4779-b2c8-b0253913cbd1/resourcegroups/AI-Challenge-2/workspaces/SmartForecasting2&amp;tid=ad93a64d-ad0d-4ecd-b2fd-e53ce15965be" xr:uid="{FB8BCB78-5BCE-42DE-85E8-2DEF52F4C58C}"/>
    <hyperlink ref="C7" r:id="rId4" display="https://ml.azure.com/automl/experiments/id/c8b9ad45-1791-43df-b82e-56bbc5cdf9a3/rundetails/AutoML_7d69910e-873f-4fad-b283-bc2d7e3570f3?wsid=/subscriptions/69ef4864-1a45-4779-b2c8-b0253913cbd1/resourceGroups/AI-Challenge-2/workspaces/SmartForecasting2&amp;tid=ad93a64d-ad0d-4ecd-b2fd-e53ce15965be" xr:uid="{2A1E3479-BBDB-4FDD-8D63-807A94CD7DBE}"/>
    <hyperlink ref="C8" r:id="rId5" location="details" display="https://ml.azure.com/experiments/id/4df62391-9355-44e8-b298-b54d3b6c75f3/runs/AutoML_58cb8e99-7894-4f30-a091-9bd9b83e9549_175?wsid=/subscriptions/69ef4864-1a45-4779-b2c8-b0253913cbd1/resourceGroups/AI-Challenge-2/workspaces/SmartForecasting2&amp;tid=ad93a64d-ad0d-4ecd-b2fd-e53ce15965be - details" xr:uid="{84D066E7-67E2-467A-80E6-3BFBDBCB62B0}"/>
    <hyperlink ref="C9" r:id="rId6" location="details" display="https://ml.azure.com/automl/experiments/id/be057e6f-00c8-4201-9eba-5771ca876970/rundetails/AutoML_aa2c1bf7-d8e3-4f67-9027-5ddc064b3b57_31?wsid=/subscriptions/6785c053-d742-4377-b00b-b88f97a94577/resourcegroups/AI-Forecasting/workspaces/Smart_Forecasting&amp;tid=78029262-b249-4fc0-a467-8a00cd3e3355 - details" xr:uid="{4DF2B8AD-E68D-4EE2-9A40-AC7829FC9C30}"/>
    <hyperlink ref="C10" r:id="rId7" location="details" display="https://ml.azure.com/automl/experiments/id/be057e6f-00c8-4201-9eba-5771ca876970/rundetails/AutoML_aa2c1bf7-d8e3-4f67-9027-5ddc064b3b57_31?wsid=/subscriptions/6785c053-d742-4377-b00b-b88f97a94577/resourcegroups/AI-Forecasting/workspaces/Smart_Forecasting&amp;tid=78029262-b249-4fc0-a467-8a00cd3e3355 - details" xr:uid="{8D98BC7B-79CD-49C8-8C08-087E6DCD824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3937C-CC79-47F0-A79B-8AEDBAFDCF92}">
  <dimension ref="B5:AK174"/>
  <sheetViews>
    <sheetView tabSelected="1" workbookViewId="0">
      <selection activeCell="I3" sqref="I3"/>
    </sheetView>
  </sheetViews>
  <sheetFormatPr defaultRowHeight="15" x14ac:dyDescent="0.25"/>
  <cols>
    <col min="1" max="4" width="9.140625" style="36"/>
    <col min="5" max="5" width="15.5703125" style="36" bestFit="1" customWidth="1"/>
    <col min="6" max="6" width="12.7109375" style="36" bestFit="1" customWidth="1"/>
    <col min="7" max="7" width="31.42578125" style="36" bestFit="1" customWidth="1"/>
    <col min="8" max="8" width="21" style="36" bestFit="1" customWidth="1"/>
    <col min="9" max="9" width="18.85546875" style="36" customWidth="1"/>
    <col min="10" max="10" width="12.7109375" style="36" customWidth="1"/>
    <col min="11" max="11" width="18.42578125" style="36" bestFit="1" customWidth="1"/>
    <col min="12" max="12" width="12.5703125" style="36" customWidth="1"/>
    <col min="13" max="13" width="20.42578125" style="36" bestFit="1" customWidth="1"/>
    <col min="14" max="14" width="14.5703125" style="36" customWidth="1"/>
    <col min="15" max="15" width="21.5703125" style="36" bestFit="1" customWidth="1"/>
    <col min="16" max="17" width="9.140625" style="36"/>
    <col min="18" max="18" width="10.140625" style="36" bestFit="1" customWidth="1"/>
    <col min="19" max="16384" width="9.140625" style="36"/>
  </cols>
  <sheetData>
    <row r="5" spans="2:37" x14ac:dyDescent="0.25">
      <c r="E5" s="32"/>
      <c r="F5" s="32"/>
      <c r="G5" s="37" t="s">
        <v>0</v>
      </c>
      <c r="H5" s="37"/>
      <c r="I5" s="38"/>
      <c r="J5" s="38"/>
      <c r="K5" s="32"/>
      <c r="L5" s="38"/>
      <c r="M5" s="32"/>
      <c r="N5" s="38"/>
      <c r="O5" s="38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</row>
    <row r="6" spans="2:37" ht="30" x14ac:dyDescent="0.25">
      <c r="E6" s="40" t="s">
        <v>1</v>
      </c>
      <c r="F6" s="41" t="s">
        <v>13</v>
      </c>
      <c r="G6" s="40" t="s">
        <v>123</v>
      </c>
      <c r="H6" s="41" t="s">
        <v>122</v>
      </c>
      <c r="I6" s="51" t="s">
        <v>41</v>
      </c>
      <c r="J6" s="42" t="s">
        <v>98</v>
      </c>
      <c r="K6" s="43" t="s">
        <v>7</v>
      </c>
      <c r="L6" s="42" t="s">
        <v>99</v>
      </c>
      <c r="M6" s="41" t="s">
        <v>8</v>
      </c>
      <c r="N6" s="42" t="s">
        <v>6</v>
      </c>
      <c r="O6" s="41" t="s">
        <v>9</v>
      </c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I6" s="48"/>
      <c r="AJ6" s="48"/>
      <c r="AK6" s="48"/>
    </row>
    <row r="7" spans="2:37" x14ac:dyDescent="0.25">
      <c r="B7" s="44"/>
      <c r="E7" s="45">
        <v>43925</v>
      </c>
      <c r="F7" s="32">
        <v>11746</v>
      </c>
      <c r="G7" s="32">
        <v>12058</v>
      </c>
      <c r="H7" s="46">
        <v>11611</v>
      </c>
      <c r="I7" s="47">
        <f>ModelValues!C4</f>
        <v>12031.210999999999</v>
      </c>
      <c r="J7" s="42">
        <f>G7-$F7</f>
        <v>312</v>
      </c>
      <c r="K7" s="32">
        <f>AVERAGE(J7:J174)</f>
        <v>159.26190476190476</v>
      </c>
      <c r="L7" s="42">
        <f>H7-$F7</f>
        <v>-135</v>
      </c>
      <c r="M7" s="32">
        <f>AVERAGE(L7:L174)</f>
        <v>461.89880952380952</v>
      </c>
      <c r="O7" s="48"/>
      <c r="P7" s="48">
        <f>I7-F7</f>
        <v>285.21099999999933</v>
      </c>
      <c r="Q7" s="35"/>
      <c r="R7" s="35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</row>
    <row r="8" spans="2:37" x14ac:dyDescent="0.25">
      <c r="B8" s="49"/>
      <c r="E8" s="45">
        <f>E7+1/24</f>
        <v>43925.041666666664</v>
      </c>
      <c r="F8" s="32">
        <v>11564</v>
      </c>
      <c r="G8" s="32">
        <v>11611</v>
      </c>
      <c r="H8" s="46">
        <v>11368</v>
      </c>
      <c r="I8" s="47">
        <f>ModelValues!C5</f>
        <v>11636</v>
      </c>
      <c r="J8" s="42">
        <f t="shared" ref="J8:J71" si="0">G8-$F8</f>
        <v>47</v>
      </c>
      <c r="L8" s="42">
        <f t="shared" ref="L8:L71" si="1">H8-$F8</f>
        <v>-196</v>
      </c>
      <c r="O8" s="39"/>
      <c r="P8" s="48">
        <f>I8-F8</f>
        <v>72</v>
      </c>
      <c r="R8" s="39"/>
      <c r="S8" s="35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</row>
    <row r="9" spans="2:37" x14ac:dyDescent="0.25">
      <c r="E9" s="45">
        <f t="shared" ref="E9:E72" si="2">E8+1/24</f>
        <v>43925.083333333328</v>
      </c>
      <c r="F9" s="32">
        <v>11367</v>
      </c>
      <c r="G9" s="32">
        <v>11368</v>
      </c>
      <c r="H9" s="46">
        <v>11386</v>
      </c>
      <c r="I9" s="47">
        <f>ModelValues!C6</f>
        <v>11454.6</v>
      </c>
      <c r="J9" s="42">
        <f t="shared" si="0"/>
        <v>1</v>
      </c>
      <c r="L9" s="42">
        <f t="shared" si="1"/>
        <v>19</v>
      </c>
      <c r="P9" s="48">
        <f>I9-F9</f>
        <v>87.600000000000364</v>
      </c>
      <c r="R9" s="39"/>
    </row>
    <row r="10" spans="2:37" x14ac:dyDescent="0.25">
      <c r="E10" s="45">
        <f t="shared" si="2"/>
        <v>43925.124999999993</v>
      </c>
      <c r="F10" s="32">
        <v>11379</v>
      </c>
      <c r="G10" s="32">
        <v>11386</v>
      </c>
      <c r="H10" s="46">
        <v>11434</v>
      </c>
      <c r="I10" s="47">
        <f>ModelValues!C7</f>
        <v>11442.42</v>
      </c>
      <c r="J10" s="42">
        <f t="shared" si="0"/>
        <v>7</v>
      </c>
      <c r="L10" s="42">
        <f t="shared" si="1"/>
        <v>55</v>
      </c>
      <c r="P10" s="48">
        <f>I10-F10</f>
        <v>63.420000000000073</v>
      </c>
      <c r="R10" s="39"/>
    </row>
    <row r="11" spans="2:37" x14ac:dyDescent="0.25">
      <c r="E11" s="45">
        <f t="shared" si="2"/>
        <v>43925.166666666657</v>
      </c>
      <c r="F11" s="32">
        <v>11603</v>
      </c>
      <c r="G11" s="32">
        <v>11434</v>
      </c>
      <c r="H11" s="46">
        <v>11628</v>
      </c>
      <c r="I11" s="47">
        <f>ModelValues!C8</f>
        <v>11415.589172167965</v>
      </c>
      <c r="J11" s="42">
        <f t="shared" si="0"/>
        <v>-169</v>
      </c>
      <c r="L11" s="42">
        <f t="shared" si="1"/>
        <v>25</v>
      </c>
      <c r="N11" s="48"/>
      <c r="R11" s="39"/>
    </row>
    <row r="12" spans="2:37" x14ac:dyDescent="0.25">
      <c r="E12" s="45">
        <f t="shared" si="2"/>
        <v>43925.208333333321</v>
      </c>
      <c r="F12" s="32">
        <v>12008</v>
      </c>
      <c r="G12" s="32">
        <v>11628</v>
      </c>
      <c r="H12" s="46">
        <v>12148</v>
      </c>
      <c r="I12" s="47">
        <f>ModelValues!C9</f>
        <v>11814.047641074974</v>
      </c>
      <c r="J12" s="42">
        <f t="shared" si="0"/>
        <v>-380</v>
      </c>
      <c r="L12" s="42">
        <f t="shared" si="1"/>
        <v>140</v>
      </c>
      <c r="N12" s="48"/>
      <c r="R12" s="39"/>
    </row>
    <row r="13" spans="2:37" x14ac:dyDescent="0.25">
      <c r="E13" s="45">
        <f t="shared" si="2"/>
        <v>43925.249999999985</v>
      </c>
      <c r="F13" s="32">
        <v>12312</v>
      </c>
      <c r="G13" s="32">
        <v>12148</v>
      </c>
      <c r="H13" s="46">
        <v>12685</v>
      </c>
      <c r="I13" s="47">
        <f>ModelValues!C10</f>
        <v>12113.137454773076</v>
      </c>
      <c r="J13" s="42">
        <f t="shared" si="0"/>
        <v>-164</v>
      </c>
      <c r="L13" s="42">
        <f t="shared" si="1"/>
        <v>373</v>
      </c>
      <c r="N13" s="48"/>
      <c r="R13" s="39"/>
      <c r="S13" s="35"/>
    </row>
    <row r="14" spans="2:37" x14ac:dyDescent="0.25">
      <c r="E14" s="45">
        <f t="shared" si="2"/>
        <v>43925.29166666665</v>
      </c>
      <c r="F14" s="32">
        <v>12488</v>
      </c>
      <c r="G14" s="32">
        <v>12685</v>
      </c>
      <c r="H14" s="46">
        <v>13247</v>
      </c>
      <c r="I14" s="47">
        <f>ModelValues!C11</f>
        <v>12286.294715335132</v>
      </c>
      <c r="J14" s="42">
        <f t="shared" si="0"/>
        <v>197</v>
      </c>
      <c r="L14" s="42">
        <f t="shared" si="1"/>
        <v>759</v>
      </c>
      <c r="N14" s="48"/>
      <c r="R14" s="39"/>
    </row>
    <row r="15" spans="2:37" x14ac:dyDescent="0.25">
      <c r="E15" s="45">
        <f t="shared" si="2"/>
        <v>43925.333333333314</v>
      </c>
      <c r="F15" s="32">
        <v>12557</v>
      </c>
      <c r="G15" s="32">
        <v>13247</v>
      </c>
      <c r="H15" s="46">
        <v>12984</v>
      </c>
      <c r="I15" s="47">
        <f>ModelValues!C12</f>
        <v>12354.180232260031</v>
      </c>
      <c r="J15" s="42">
        <f t="shared" si="0"/>
        <v>690</v>
      </c>
      <c r="L15" s="42">
        <f t="shared" si="1"/>
        <v>427</v>
      </c>
      <c r="N15" s="48"/>
      <c r="R15" s="39"/>
    </row>
    <row r="16" spans="2:37" x14ac:dyDescent="0.25">
      <c r="E16" s="45">
        <f t="shared" si="2"/>
        <v>43925.374999999978</v>
      </c>
      <c r="F16" s="32">
        <v>12598</v>
      </c>
      <c r="G16" s="32">
        <v>12984</v>
      </c>
      <c r="H16" s="46">
        <v>12777</v>
      </c>
      <c r="I16" s="47">
        <f>ModelValues!C13</f>
        <v>12394.51800318642</v>
      </c>
      <c r="J16" s="42">
        <f t="shared" si="0"/>
        <v>386</v>
      </c>
      <c r="L16" s="42">
        <f t="shared" si="1"/>
        <v>179</v>
      </c>
      <c r="N16" s="48"/>
      <c r="R16" s="39"/>
    </row>
    <row r="17" spans="5:18" x14ac:dyDescent="0.25">
      <c r="E17" s="45">
        <f t="shared" si="2"/>
        <v>43925.416666666642</v>
      </c>
      <c r="F17" s="32">
        <v>12541</v>
      </c>
      <c r="G17" s="32">
        <v>12777</v>
      </c>
      <c r="H17" s="46">
        <v>12732</v>
      </c>
      <c r="I17" s="47">
        <f>ModelValues!C14</f>
        <v>12338.438663118026</v>
      </c>
      <c r="J17" s="42">
        <f t="shared" si="0"/>
        <v>236</v>
      </c>
      <c r="L17" s="42">
        <f t="shared" si="1"/>
        <v>191</v>
      </c>
      <c r="N17" s="48"/>
      <c r="R17" s="39"/>
    </row>
    <row r="18" spans="5:18" x14ac:dyDescent="0.25">
      <c r="E18" s="45">
        <f t="shared" si="2"/>
        <v>43925.458333333307</v>
      </c>
      <c r="F18" s="32">
        <v>12747</v>
      </c>
      <c r="G18" s="32">
        <v>12732</v>
      </c>
      <c r="H18" s="46">
        <v>12679</v>
      </c>
      <c r="I18" s="47">
        <f>ModelValues!C15</f>
        <v>12541.111365821343</v>
      </c>
      <c r="J18" s="42">
        <f t="shared" si="0"/>
        <v>-15</v>
      </c>
      <c r="L18" s="42">
        <f t="shared" si="1"/>
        <v>-68</v>
      </c>
      <c r="N18" s="48"/>
      <c r="R18" s="39"/>
    </row>
    <row r="19" spans="5:18" x14ac:dyDescent="0.25">
      <c r="E19" s="45">
        <f t="shared" si="2"/>
        <v>43925.499999999971</v>
      </c>
      <c r="F19" s="32">
        <v>12581</v>
      </c>
      <c r="G19" s="32">
        <v>12679</v>
      </c>
      <c r="H19" s="46">
        <v>12568</v>
      </c>
      <c r="I19" s="47">
        <f>ModelValues!C16</f>
        <v>12377.792585973039</v>
      </c>
      <c r="J19" s="42">
        <f t="shared" si="0"/>
        <v>98</v>
      </c>
      <c r="L19" s="42">
        <f t="shared" si="1"/>
        <v>-13</v>
      </c>
      <c r="N19" s="48"/>
      <c r="R19" s="39"/>
    </row>
    <row r="20" spans="5:18" x14ac:dyDescent="0.25">
      <c r="E20" s="45">
        <f t="shared" si="2"/>
        <v>43925.541666666635</v>
      </c>
      <c r="F20" s="32">
        <v>12491</v>
      </c>
      <c r="G20" s="32">
        <v>12468</v>
      </c>
      <c r="H20" s="46">
        <v>12397</v>
      </c>
      <c r="I20" s="47">
        <f>ModelValues!C17</f>
        <v>12289.24625954926</v>
      </c>
      <c r="J20" s="42">
        <f t="shared" si="0"/>
        <v>-23</v>
      </c>
      <c r="L20" s="42">
        <f t="shared" si="1"/>
        <v>-94</v>
      </c>
      <c r="R20" s="39"/>
    </row>
    <row r="21" spans="5:18" x14ac:dyDescent="0.25">
      <c r="E21" s="45">
        <f t="shared" si="2"/>
        <v>43925.583333333299</v>
      </c>
      <c r="F21" s="32">
        <v>12745</v>
      </c>
      <c r="G21" s="32">
        <v>12297</v>
      </c>
      <c r="H21" s="46">
        <v>12413</v>
      </c>
      <c r="I21" s="47">
        <f>ModelValues!C18</f>
        <v>12539.143669678593</v>
      </c>
      <c r="J21" s="42">
        <f t="shared" si="0"/>
        <v>-448</v>
      </c>
      <c r="L21" s="42">
        <f t="shared" si="1"/>
        <v>-332</v>
      </c>
    </row>
    <row r="22" spans="5:18" x14ac:dyDescent="0.25">
      <c r="E22" s="45">
        <f t="shared" si="2"/>
        <v>43925.624999999964</v>
      </c>
      <c r="F22" s="32">
        <v>13023</v>
      </c>
      <c r="G22" s="32">
        <v>12313</v>
      </c>
      <c r="H22" s="46">
        <v>12723</v>
      </c>
      <c r="I22" s="47">
        <f>ModelValues!C19</f>
        <v>12812.653433520934</v>
      </c>
      <c r="J22" s="42">
        <f t="shared" si="0"/>
        <v>-710</v>
      </c>
      <c r="L22" s="42">
        <f t="shared" si="1"/>
        <v>-300</v>
      </c>
    </row>
    <row r="23" spans="5:18" x14ac:dyDescent="0.25">
      <c r="E23" s="45">
        <f t="shared" si="2"/>
        <v>43925.666666666628</v>
      </c>
      <c r="F23" s="32">
        <v>13784</v>
      </c>
      <c r="G23" s="32">
        <v>12623</v>
      </c>
      <c r="H23" s="46">
        <v>13117</v>
      </c>
      <c r="I23" s="47">
        <f>ModelValues!C20</f>
        <v>13561.361815837561</v>
      </c>
      <c r="J23" s="42">
        <f t="shared" si="0"/>
        <v>-1161</v>
      </c>
      <c r="L23" s="42">
        <f t="shared" si="1"/>
        <v>-667</v>
      </c>
    </row>
    <row r="24" spans="5:18" x14ac:dyDescent="0.25">
      <c r="E24" s="45">
        <f t="shared" si="2"/>
        <v>43925.708333333292</v>
      </c>
      <c r="F24" s="32">
        <v>13997</v>
      </c>
      <c r="G24" s="32">
        <v>13317</v>
      </c>
      <c r="H24" s="46">
        <v>13523</v>
      </c>
      <c r="I24" s="47">
        <f>ModelValues!C21</f>
        <v>13770.921455040507</v>
      </c>
      <c r="J24" s="42">
        <f t="shared" si="0"/>
        <v>-680</v>
      </c>
      <c r="L24" s="42">
        <f t="shared" si="1"/>
        <v>-474</v>
      </c>
    </row>
    <row r="25" spans="5:18" x14ac:dyDescent="0.25">
      <c r="E25" s="45">
        <f t="shared" si="2"/>
        <v>43925.749999999956</v>
      </c>
      <c r="F25" s="32">
        <v>14126</v>
      </c>
      <c r="G25" s="32">
        <v>13773</v>
      </c>
      <c r="H25" s="46">
        <v>13738</v>
      </c>
      <c r="I25" s="47">
        <f>ModelValues!C22</f>
        <v>13897.837856247925</v>
      </c>
      <c r="J25" s="42">
        <f t="shared" si="0"/>
        <v>-353</v>
      </c>
      <c r="L25" s="42">
        <f t="shared" si="1"/>
        <v>-388</v>
      </c>
    </row>
    <row r="26" spans="5:18" x14ac:dyDescent="0.25">
      <c r="E26" s="45">
        <f t="shared" si="2"/>
        <v>43925.791666666621</v>
      </c>
      <c r="F26" s="32">
        <v>14189</v>
      </c>
      <c r="G26" s="32">
        <v>14038</v>
      </c>
      <c r="H26" s="46">
        <v>13986</v>
      </c>
      <c r="I26" s="47">
        <f>ModelValues!C23</f>
        <v>13959.820284744572</v>
      </c>
      <c r="J26" s="42">
        <f t="shared" si="0"/>
        <v>-151</v>
      </c>
      <c r="L26" s="42">
        <f t="shared" si="1"/>
        <v>-203</v>
      </c>
    </row>
    <row r="27" spans="5:18" x14ac:dyDescent="0.25">
      <c r="E27" s="45">
        <f t="shared" si="2"/>
        <v>43925.833333333285</v>
      </c>
      <c r="F27" s="32">
        <v>13494</v>
      </c>
      <c r="G27" s="32">
        <v>14036</v>
      </c>
      <c r="H27" s="46">
        <v>13544</v>
      </c>
      <c r="I27" s="47">
        <f>ModelValues!C24</f>
        <v>13276.045875138716</v>
      </c>
      <c r="J27" s="42">
        <f t="shared" si="0"/>
        <v>542</v>
      </c>
      <c r="L27" s="42">
        <f t="shared" si="1"/>
        <v>50</v>
      </c>
    </row>
    <row r="28" spans="5:18" x14ac:dyDescent="0.25">
      <c r="E28" s="45">
        <f t="shared" si="2"/>
        <v>43925.874999999949</v>
      </c>
      <c r="F28" s="32">
        <v>13004</v>
      </c>
      <c r="G28" s="32">
        <v>13644</v>
      </c>
      <c r="H28" s="46">
        <v>12824</v>
      </c>
      <c r="I28" s="47">
        <f>ModelValues!C25</f>
        <v>12793.960320164804</v>
      </c>
      <c r="J28" s="42">
        <f t="shared" si="0"/>
        <v>640</v>
      </c>
      <c r="L28" s="42">
        <f t="shared" si="1"/>
        <v>-180</v>
      </c>
    </row>
    <row r="29" spans="5:18" x14ac:dyDescent="0.25">
      <c r="E29" s="45">
        <f t="shared" si="2"/>
        <v>43925.916666666613</v>
      </c>
      <c r="F29" s="32">
        <v>12137</v>
      </c>
      <c r="G29" s="32">
        <v>13074</v>
      </c>
      <c r="H29" s="46">
        <v>12101</v>
      </c>
      <c r="I29" s="47">
        <f>ModelValues!C26</f>
        <v>11940.964042282392</v>
      </c>
      <c r="J29" s="42">
        <f t="shared" si="0"/>
        <v>937</v>
      </c>
      <c r="L29" s="42">
        <f t="shared" si="1"/>
        <v>-36</v>
      </c>
    </row>
    <row r="30" spans="5:18" x14ac:dyDescent="0.25">
      <c r="E30" s="45">
        <f t="shared" si="2"/>
        <v>43925.958333333278</v>
      </c>
      <c r="F30" s="32">
        <v>11531</v>
      </c>
      <c r="G30" s="32">
        <v>12402</v>
      </c>
      <c r="H30" s="46">
        <v>11553</v>
      </c>
      <c r="I30" s="47">
        <f>ModelValues!C27</f>
        <v>11344.752111028942</v>
      </c>
      <c r="J30" s="42">
        <f t="shared" si="0"/>
        <v>871</v>
      </c>
      <c r="L30" s="42">
        <f t="shared" si="1"/>
        <v>22</v>
      </c>
    </row>
    <row r="31" spans="5:18" x14ac:dyDescent="0.25">
      <c r="E31" s="50">
        <f t="shared" si="2"/>
        <v>43925.999999999942</v>
      </c>
      <c r="F31" s="38">
        <v>11084</v>
      </c>
      <c r="G31" s="38">
        <v>11780</v>
      </c>
      <c r="H31" s="42">
        <v>11274</v>
      </c>
      <c r="I31" s="47">
        <f>ModelValues!C28</f>
        <v>10904.972023124168</v>
      </c>
      <c r="J31" s="42">
        <f t="shared" si="0"/>
        <v>696</v>
      </c>
      <c r="L31" s="42">
        <f t="shared" si="1"/>
        <v>190</v>
      </c>
    </row>
    <row r="32" spans="5:18" x14ac:dyDescent="0.25">
      <c r="E32" s="50">
        <f t="shared" si="2"/>
        <v>43926.041666666606</v>
      </c>
      <c r="F32" s="38">
        <v>10847</v>
      </c>
      <c r="G32" s="38">
        <v>11374</v>
      </c>
      <c r="H32" s="42">
        <v>11087</v>
      </c>
      <c r="I32" s="47">
        <f>ModelValues!C29</f>
        <v>10671.800030208215</v>
      </c>
      <c r="J32" s="42">
        <f t="shared" si="0"/>
        <v>527</v>
      </c>
      <c r="L32" s="42">
        <f t="shared" si="1"/>
        <v>240</v>
      </c>
    </row>
    <row r="33" spans="5:12" x14ac:dyDescent="0.25">
      <c r="E33" s="50">
        <f t="shared" si="2"/>
        <v>43926.08333333327</v>
      </c>
      <c r="F33" s="38">
        <v>10711</v>
      </c>
      <c r="G33" s="38">
        <v>11144</v>
      </c>
      <c r="H33" s="42">
        <v>11016</v>
      </c>
      <c r="I33" s="47">
        <f>ModelValues!C30</f>
        <v>10537.99669250117</v>
      </c>
      <c r="J33" s="42">
        <f t="shared" si="0"/>
        <v>433</v>
      </c>
      <c r="L33" s="42">
        <f t="shared" si="1"/>
        <v>305</v>
      </c>
    </row>
    <row r="34" spans="5:12" x14ac:dyDescent="0.25">
      <c r="E34" s="50">
        <f t="shared" si="2"/>
        <v>43926.124999999935</v>
      </c>
      <c r="F34" s="38">
        <v>10768</v>
      </c>
      <c r="G34" s="38">
        <v>11006</v>
      </c>
      <c r="H34" s="42">
        <v>11038</v>
      </c>
      <c r="I34" s="47">
        <f>ModelValues!C31</f>
        <v>10594.076032569565</v>
      </c>
      <c r="J34" s="42">
        <f t="shared" si="0"/>
        <v>238</v>
      </c>
      <c r="L34" s="42">
        <f t="shared" si="1"/>
        <v>270</v>
      </c>
    </row>
    <row r="35" spans="5:12" x14ac:dyDescent="0.25">
      <c r="E35" s="50">
        <f t="shared" si="2"/>
        <v>43926.166666666599</v>
      </c>
      <c r="F35" s="38">
        <v>10988</v>
      </c>
      <c r="G35" s="38">
        <v>10973</v>
      </c>
      <c r="H35" s="42">
        <v>11218</v>
      </c>
      <c r="I35" s="47">
        <f>ModelValues!C32</f>
        <v>10810.522608272136</v>
      </c>
      <c r="J35" s="42">
        <f t="shared" si="0"/>
        <v>-15</v>
      </c>
      <c r="L35" s="42">
        <f t="shared" si="1"/>
        <v>230</v>
      </c>
    </row>
    <row r="36" spans="5:12" x14ac:dyDescent="0.25">
      <c r="E36" s="50">
        <f t="shared" si="2"/>
        <v>43926.208333333263</v>
      </c>
      <c r="F36" s="38">
        <v>11318</v>
      </c>
      <c r="G36" s="38">
        <v>11101</v>
      </c>
      <c r="H36" s="42">
        <v>11581</v>
      </c>
      <c r="I36" s="47">
        <f>ModelValues!C33</f>
        <v>11135.192471825996</v>
      </c>
      <c r="J36" s="42">
        <f t="shared" si="0"/>
        <v>-217</v>
      </c>
      <c r="L36" s="42">
        <f t="shared" si="1"/>
        <v>263</v>
      </c>
    </row>
    <row r="37" spans="5:12" x14ac:dyDescent="0.25">
      <c r="E37" s="50">
        <f t="shared" si="2"/>
        <v>43926.249999999927</v>
      </c>
      <c r="F37" s="38">
        <v>11749</v>
      </c>
      <c r="G37" s="38">
        <v>11478</v>
      </c>
      <c r="H37" s="42">
        <v>12024</v>
      </c>
      <c r="I37" s="47">
        <f>ModelValues!C34</f>
        <v>11559.230990588763</v>
      </c>
      <c r="J37" s="42">
        <f t="shared" si="0"/>
        <v>-271</v>
      </c>
      <c r="L37" s="42">
        <f t="shared" si="1"/>
        <v>275</v>
      </c>
    </row>
    <row r="38" spans="5:12" x14ac:dyDescent="0.25">
      <c r="E38" s="50">
        <f t="shared" si="2"/>
        <v>43926.291666666591</v>
      </c>
      <c r="F38" s="38">
        <v>12225</v>
      </c>
      <c r="G38" s="38">
        <v>11799</v>
      </c>
      <c r="H38" s="42">
        <v>12581</v>
      </c>
      <c r="I38" s="47">
        <f>ModelValues!C35</f>
        <v>12027.542672563421</v>
      </c>
      <c r="J38" s="42">
        <f t="shared" si="0"/>
        <v>-426</v>
      </c>
      <c r="L38" s="42">
        <f t="shared" si="1"/>
        <v>356</v>
      </c>
    </row>
    <row r="39" spans="5:12" x14ac:dyDescent="0.25">
      <c r="E39" s="50">
        <f t="shared" si="2"/>
        <v>43926.333333333256</v>
      </c>
      <c r="F39" s="38">
        <v>12532</v>
      </c>
      <c r="G39" s="38">
        <v>12103</v>
      </c>
      <c r="H39" s="42">
        <v>12667</v>
      </c>
      <c r="I39" s="47">
        <f>ModelValues!C36</f>
        <v>12329.584030475648</v>
      </c>
      <c r="J39" s="42">
        <f t="shared" si="0"/>
        <v>-429</v>
      </c>
      <c r="L39" s="42">
        <f t="shared" si="1"/>
        <v>135</v>
      </c>
    </row>
    <row r="40" spans="5:12" x14ac:dyDescent="0.25">
      <c r="E40" s="50">
        <f t="shared" si="2"/>
        <v>43926.37499999992</v>
      </c>
      <c r="F40" s="38">
        <v>12744</v>
      </c>
      <c r="G40" s="38">
        <v>12336</v>
      </c>
      <c r="H40" s="42">
        <v>12828</v>
      </c>
      <c r="I40" s="47">
        <f>ModelValues!C37</f>
        <v>12538.159821607218</v>
      </c>
      <c r="J40" s="42">
        <f t="shared" si="0"/>
        <v>-408</v>
      </c>
      <c r="L40" s="42">
        <f t="shared" si="1"/>
        <v>84</v>
      </c>
    </row>
    <row r="41" spans="5:12" x14ac:dyDescent="0.25">
      <c r="E41" s="50">
        <f t="shared" si="2"/>
        <v>43926.416666666584</v>
      </c>
      <c r="F41" s="38">
        <v>12897</v>
      </c>
      <c r="G41" s="38">
        <v>12462</v>
      </c>
      <c r="H41" s="42">
        <v>12952</v>
      </c>
      <c r="I41" s="47">
        <f>ModelValues!C38</f>
        <v>12688.688576527644</v>
      </c>
      <c r="J41" s="42">
        <f t="shared" si="0"/>
        <v>-435</v>
      </c>
      <c r="L41" s="42">
        <f t="shared" si="1"/>
        <v>55</v>
      </c>
    </row>
    <row r="42" spans="5:12" x14ac:dyDescent="0.25">
      <c r="E42" s="50">
        <f t="shared" si="2"/>
        <v>43926.458333333248</v>
      </c>
      <c r="F42" s="38">
        <v>12960</v>
      </c>
      <c r="G42" s="38">
        <v>12634</v>
      </c>
      <c r="H42" s="42">
        <v>13002</v>
      </c>
      <c r="I42" s="47">
        <f>ModelValues!C39</f>
        <v>12750.671005024289</v>
      </c>
      <c r="J42" s="42">
        <f t="shared" si="0"/>
        <v>-326</v>
      </c>
      <c r="L42" s="42">
        <f t="shared" si="1"/>
        <v>42</v>
      </c>
    </row>
    <row r="43" spans="5:12" x14ac:dyDescent="0.25">
      <c r="E43" s="50">
        <f t="shared" si="2"/>
        <v>43926.499999999913</v>
      </c>
      <c r="F43" s="38">
        <v>12696</v>
      </c>
      <c r="G43" s="38">
        <v>12802</v>
      </c>
      <c r="H43" s="42">
        <v>12781</v>
      </c>
      <c r="I43" s="47">
        <f>ModelValues!C40</f>
        <v>12490.935114181202</v>
      </c>
      <c r="J43" s="42">
        <f t="shared" si="0"/>
        <v>106</v>
      </c>
      <c r="L43" s="42">
        <f t="shared" si="1"/>
        <v>85</v>
      </c>
    </row>
    <row r="44" spans="5:12" x14ac:dyDescent="0.25">
      <c r="E44" s="50">
        <f t="shared" si="2"/>
        <v>43926.541666666577</v>
      </c>
      <c r="F44" s="38">
        <v>12438</v>
      </c>
      <c r="G44" s="38">
        <v>12777</v>
      </c>
      <c r="H44" s="42">
        <v>12532</v>
      </c>
      <c r="I44" s="47">
        <f>ModelValues!C41</f>
        <v>12237.102311766366</v>
      </c>
      <c r="J44" s="42">
        <f t="shared" si="0"/>
        <v>339</v>
      </c>
      <c r="L44" s="42">
        <f t="shared" si="1"/>
        <v>94</v>
      </c>
    </row>
    <row r="45" spans="5:12" x14ac:dyDescent="0.25">
      <c r="E45" s="50">
        <f t="shared" si="2"/>
        <v>43926.583333333241</v>
      </c>
      <c r="F45" s="38">
        <v>12288</v>
      </c>
      <c r="G45" s="38">
        <v>12772</v>
      </c>
      <c r="H45" s="42">
        <v>12474</v>
      </c>
      <c r="I45" s="47">
        <f>ModelValues!C42</f>
        <v>12089.525101060066</v>
      </c>
      <c r="J45" s="42">
        <f t="shared" si="0"/>
        <v>484</v>
      </c>
      <c r="L45" s="42">
        <f t="shared" si="1"/>
        <v>186</v>
      </c>
    </row>
    <row r="46" spans="5:12" x14ac:dyDescent="0.25">
      <c r="E46" s="50">
        <f t="shared" si="2"/>
        <v>43926.624999999905</v>
      </c>
      <c r="F46" s="38">
        <v>12462</v>
      </c>
      <c r="G46" s="38">
        <v>12628</v>
      </c>
      <c r="H46" s="42">
        <v>13182</v>
      </c>
      <c r="I46" s="47">
        <f>ModelValues!C43</f>
        <v>12260.714665479374</v>
      </c>
      <c r="J46" s="42">
        <f t="shared" si="0"/>
        <v>166</v>
      </c>
      <c r="L46" s="42">
        <f t="shared" si="1"/>
        <v>720</v>
      </c>
    </row>
    <row r="47" spans="5:12" x14ac:dyDescent="0.25">
      <c r="E47" s="50">
        <f t="shared" si="2"/>
        <v>43926.66666666657</v>
      </c>
      <c r="F47" s="38">
        <v>13042</v>
      </c>
      <c r="G47" s="38">
        <v>13265</v>
      </c>
      <c r="H47" s="42">
        <v>13501</v>
      </c>
      <c r="I47" s="47">
        <f>ModelValues!C44</f>
        <v>12831.346546877066</v>
      </c>
      <c r="J47" s="42">
        <f t="shared" si="0"/>
        <v>223</v>
      </c>
      <c r="L47" s="42">
        <f t="shared" si="1"/>
        <v>459</v>
      </c>
    </row>
    <row r="48" spans="5:12" x14ac:dyDescent="0.25">
      <c r="E48" s="50">
        <f t="shared" si="2"/>
        <v>43926.708333333234</v>
      </c>
      <c r="F48" s="38">
        <v>13457</v>
      </c>
      <c r="G48" s="38">
        <v>13349</v>
      </c>
      <c r="H48" s="42">
        <v>13927</v>
      </c>
      <c r="I48" s="47">
        <f>ModelValues!C45</f>
        <v>13239.643496497829</v>
      </c>
      <c r="J48" s="42">
        <f t="shared" si="0"/>
        <v>-108</v>
      </c>
      <c r="L48" s="42">
        <f t="shared" si="1"/>
        <v>470</v>
      </c>
    </row>
    <row r="49" spans="5:12" x14ac:dyDescent="0.25">
      <c r="E49" s="50">
        <f t="shared" si="2"/>
        <v>43926.749999999898</v>
      </c>
      <c r="F49" s="38">
        <v>13917</v>
      </c>
      <c r="G49" s="38">
        <v>13942</v>
      </c>
      <c r="H49" s="42">
        <v>14241</v>
      </c>
      <c r="I49" s="47">
        <f>ModelValues!C46</f>
        <v>13692.213609330482</v>
      </c>
      <c r="J49" s="42">
        <f t="shared" si="0"/>
        <v>25</v>
      </c>
      <c r="L49" s="42">
        <f t="shared" si="1"/>
        <v>324</v>
      </c>
    </row>
    <row r="50" spans="5:12" x14ac:dyDescent="0.25">
      <c r="E50" s="50">
        <f t="shared" si="2"/>
        <v>43926.791666666562</v>
      </c>
      <c r="F50" s="38">
        <v>14240</v>
      </c>
      <c r="G50" s="38">
        <v>14237</v>
      </c>
      <c r="H50" s="42">
        <v>14511</v>
      </c>
      <c r="I50" s="47">
        <f>ModelValues!C47</f>
        <v>14009.996536384713</v>
      </c>
      <c r="J50" s="42">
        <f t="shared" si="0"/>
        <v>-3</v>
      </c>
      <c r="L50" s="42">
        <f t="shared" si="1"/>
        <v>271</v>
      </c>
    </row>
    <row r="51" spans="5:12" x14ac:dyDescent="0.25">
      <c r="E51" s="50">
        <f t="shared" si="2"/>
        <v>43926.833333333227</v>
      </c>
      <c r="F51" s="38">
        <v>13861</v>
      </c>
      <c r="G51" s="38">
        <v>14385</v>
      </c>
      <c r="H51" s="42">
        <v>14069</v>
      </c>
      <c r="I51" s="47">
        <f>ModelValues!C48</f>
        <v>13637.118117333463</v>
      </c>
      <c r="J51" s="42">
        <f t="shared" si="0"/>
        <v>524</v>
      </c>
      <c r="L51" s="42">
        <f t="shared" si="1"/>
        <v>208</v>
      </c>
    </row>
    <row r="52" spans="5:12" x14ac:dyDescent="0.25">
      <c r="E52" s="50">
        <f t="shared" si="2"/>
        <v>43926.874999999891</v>
      </c>
      <c r="F52" s="38">
        <v>13288</v>
      </c>
      <c r="G52" s="38">
        <v>13797</v>
      </c>
      <c r="H52" s="42">
        <v>13400</v>
      </c>
      <c r="I52" s="47">
        <f>ModelValues!C49</f>
        <v>13073.373172435398</v>
      </c>
      <c r="J52" s="42">
        <f t="shared" si="0"/>
        <v>509</v>
      </c>
      <c r="L52" s="42">
        <f t="shared" si="1"/>
        <v>112</v>
      </c>
    </row>
    <row r="53" spans="5:12" x14ac:dyDescent="0.25">
      <c r="E53" s="50">
        <f t="shared" si="2"/>
        <v>43926.916666666555</v>
      </c>
      <c r="F53" s="38">
        <v>12542</v>
      </c>
      <c r="G53" s="38">
        <v>13225</v>
      </c>
      <c r="H53" s="42">
        <v>12741</v>
      </c>
      <c r="I53" s="47">
        <f>ModelValues!C50</f>
        <v>12339.422511189401</v>
      </c>
      <c r="J53" s="42">
        <f t="shared" si="0"/>
        <v>683</v>
      </c>
      <c r="L53" s="42">
        <f t="shared" si="1"/>
        <v>199</v>
      </c>
    </row>
    <row r="54" spans="5:12" x14ac:dyDescent="0.25">
      <c r="E54" s="50">
        <f t="shared" si="2"/>
        <v>43926.958333333219</v>
      </c>
      <c r="F54" s="38">
        <v>12066</v>
      </c>
      <c r="G54" s="38">
        <v>12593</v>
      </c>
      <c r="H54" s="42">
        <v>12263</v>
      </c>
      <c r="I54" s="47">
        <f>ModelValues!C51</f>
        <v>11871.110829214744</v>
      </c>
      <c r="J54" s="42">
        <f t="shared" si="0"/>
        <v>527</v>
      </c>
      <c r="L54" s="42">
        <f t="shared" si="1"/>
        <v>197</v>
      </c>
    </row>
    <row r="55" spans="5:12" x14ac:dyDescent="0.25">
      <c r="E55" s="50">
        <f t="shared" si="2"/>
        <v>43926.999999999884</v>
      </c>
      <c r="F55" s="38">
        <v>11688</v>
      </c>
      <c r="G55" s="38">
        <v>11997</v>
      </c>
      <c r="H55" s="42">
        <v>11960</v>
      </c>
      <c r="I55" s="47">
        <f>ModelValues!C52</f>
        <v>11499.216258234868</v>
      </c>
      <c r="J55" s="42">
        <f t="shared" si="0"/>
        <v>309</v>
      </c>
      <c r="L55" s="42">
        <f t="shared" si="1"/>
        <v>272</v>
      </c>
    </row>
    <row r="56" spans="5:12" x14ac:dyDescent="0.25">
      <c r="E56" s="50">
        <f t="shared" si="2"/>
        <v>43927.041666666548</v>
      </c>
      <c r="F56" s="38">
        <v>11552</v>
      </c>
      <c r="G56" s="38">
        <v>11704</v>
      </c>
      <c r="H56" s="42">
        <v>11815</v>
      </c>
      <c r="I56" s="47">
        <f>ModelValues!C53</f>
        <v>11365.412920527824</v>
      </c>
      <c r="J56" s="42">
        <f t="shared" si="0"/>
        <v>152</v>
      </c>
      <c r="L56" s="42">
        <f t="shared" si="1"/>
        <v>263</v>
      </c>
    </row>
    <row r="57" spans="5:12" x14ac:dyDescent="0.25">
      <c r="E57" s="50">
        <f t="shared" si="2"/>
        <v>43927.083333333212</v>
      </c>
      <c r="F57" s="38">
        <v>11442</v>
      </c>
      <c r="G57" s="38">
        <v>11492</v>
      </c>
      <c r="H57" s="42">
        <v>11768</v>
      </c>
      <c r="I57" s="47">
        <f>ModelValues!C54</f>
        <v>11257.189632676536</v>
      </c>
      <c r="J57" s="42">
        <f t="shared" si="0"/>
        <v>50</v>
      </c>
      <c r="L57" s="42">
        <f t="shared" si="1"/>
        <v>326</v>
      </c>
    </row>
    <row r="58" spans="5:12" x14ac:dyDescent="0.25">
      <c r="E58" s="50">
        <f t="shared" si="2"/>
        <v>43927.124999999876</v>
      </c>
      <c r="F58" s="38">
        <v>11641</v>
      </c>
      <c r="G58" s="38">
        <v>11466</v>
      </c>
      <c r="H58" s="42">
        <v>11925</v>
      </c>
      <c r="I58" s="47">
        <f>ModelValues!C55</f>
        <v>11452.975398880228</v>
      </c>
      <c r="J58" s="42">
        <f t="shared" si="0"/>
        <v>-175</v>
      </c>
      <c r="L58" s="42">
        <f t="shared" si="1"/>
        <v>284</v>
      </c>
    </row>
    <row r="59" spans="5:12" x14ac:dyDescent="0.25">
      <c r="E59" s="50">
        <f t="shared" si="2"/>
        <v>43927.166666666541</v>
      </c>
      <c r="F59" s="38">
        <v>12111</v>
      </c>
      <c r="G59" s="38">
        <v>11647</v>
      </c>
      <c r="H59" s="42">
        <v>12418</v>
      </c>
      <c r="I59" s="47">
        <f>ModelValues!C56</f>
        <v>11915.383992426634</v>
      </c>
      <c r="J59" s="42">
        <f t="shared" si="0"/>
        <v>-464</v>
      </c>
      <c r="L59" s="42">
        <f t="shared" si="1"/>
        <v>307</v>
      </c>
    </row>
    <row r="60" spans="5:12" x14ac:dyDescent="0.25">
      <c r="E60" s="50">
        <f t="shared" si="2"/>
        <v>43927.208333333205</v>
      </c>
      <c r="F60" s="38">
        <v>13113</v>
      </c>
      <c r="G60" s="38">
        <v>11647</v>
      </c>
      <c r="H60" s="42">
        <v>13311</v>
      </c>
      <c r="I60" s="47">
        <f>ModelValues!C57</f>
        <v>12901.199759944715</v>
      </c>
      <c r="J60" s="42">
        <f t="shared" si="0"/>
        <v>-1466</v>
      </c>
      <c r="L60" s="42">
        <f t="shared" si="1"/>
        <v>198</v>
      </c>
    </row>
    <row r="61" spans="5:12" x14ac:dyDescent="0.25">
      <c r="E61" s="50">
        <f t="shared" si="2"/>
        <v>43927.249999999869</v>
      </c>
      <c r="F61" s="38">
        <v>13759</v>
      </c>
      <c r="G61" s="38">
        <v>13475</v>
      </c>
      <c r="H61" s="42">
        <v>14039</v>
      </c>
      <c r="I61" s="47">
        <f>ModelValues!C58</f>
        <v>13536.765614053178</v>
      </c>
      <c r="J61" s="42">
        <f t="shared" si="0"/>
        <v>-284</v>
      </c>
      <c r="L61" s="42">
        <f t="shared" si="1"/>
        <v>280</v>
      </c>
    </row>
    <row r="62" spans="5:12" x14ac:dyDescent="0.25">
      <c r="E62" s="50">
        <f t="shared" si="2"/>
        <v>43927.291666666533</v>
      </c>
      <c r="F62" s="38">
        <v>13858</v>
      </c>
      <c r="G62" s="38">
        <v>13900</v>
      </c>
      <c r="H62" s="42">
        <v>14245</v>
      </c>
      <c r="I62" s="47">
        <f>ModelValues!C59</f>
        <v>13634.166573119337</v>
      </c>
      <c r="J62" s="42">
        <f t="shared" si="0"/>
        <v>42</v>
      </c>
      <c r="L62" s="42">
        <f t="shared" si="1"/>
        <v>387</v>
      </c>
    </row>
    <row r="63" spans="5:12" x14ac:dyDescent="0.25">
      <c r="E63" s="50">
        <f t="shared" si="2"/>
        <v>43927.333333333198</v>
      </c>
      <c r="F63" s="38">
        <v>13382</v>
      </c>
      <c r="G63" s="38">
        <v>14000</v>
      </c>
      <c r="H63" s="42">
        <v>14042</v>
      </c>
      <c r="I63" s="47">
        <f>ModelValues!C60</f>
        <v>13165.85489114468</v>
      </c>
      <c r="J63" s="42">
        <f t="shared" si="0"/>
        <v>618</v>
      </c>
      <c r="L63" s="42">
        <f t="shared" si="1"/>
        <v>660</v>
      </c>
    </row>
    <row r="64" spans="5:12" x14ac:dyDescent="0.25">
      <c r="E64" s="50">
        <f t="shared" si="2"/>
        <v>43927.374999999862</v>
      </c>
      <c r="F64" s="38">
        <v>12942</v>
      </c>
      <c r="G64" s="38">
        <v>13706</v>
      </c>
      <c r="H64" s="42">
        <v>13741</v>
      </c>
      <c r="I64" s="47">
        <f>ModelValues!C61</f>
        <v>12732.961739739534</v>
      </c>
      <c r="J64" s="42">
        <f t="shared" si="0"/>
        <v>764</v>
      </c>
      <c r="L64" s="42">
        <f t="shared" si="1"/>
        <v>799</v>
      </c>
    </row>
    <row r="65" spans="5:12" x14ac:dyDescent="0.25">
      <c r="E65" s="50">
        <f t="shared" si="2"/>
        <v>43927.416666666526</v>
      </c>
      <c r="F65" s="38">
        <v>12857</v>
      </c>
      <c r="G65" s="38">
        <v>13391</v>
      </c>
      <c r="H65" s="42">
        <v>13582</v>
      </c>
      <c r="I65" s="47">
        <f>ModelValues!C62</f>
        <v>12649.334653672629</v>
      </c>
      <c r="J65" s="42">
        <f t="shared" si="0"/>
        <v>534</v>
      </c>
      <c r="L65" s="42">
        <f t="shared" si="1"/>
        <v>725</v>
      </c>
    </row>
    <row r="66" spans="5:12" x14ac:dyDescent="0.25">
      <c r="E66" s="50">
        <f t="shared" si="2"/>
        <v>43927.45833333319</v>
      </c>
      <c r="F66" s="38">
        <v>13041</v>
      </c>
      <c r="G66" s="38">
        <v>13081</v>
      </c>
      <c r="H66" s="42">
        <v>13545</v>
      </c>
      <c r="I66" s="47">
        <f>ModelValues!C63</f>
        <v>12830.362698805691</v>
      </c>
      <c r="J66" s="42">
        <f t="shared" si="0"/>
        <v>40</v>
      </c>
      <c r="L66" s="42">
        <f t="shared" si="1"/>
        <v>504</v>
      </c>
    </row>
    <row r="67" spans="5:12" x14ac:dyDescent="0.25">
      <c r="E67" s="50">
        <f t="shared" si="2"/>
        <v>43927.499999999854</v>
      </c>
      <c r="F67" s="38">
        <v>12894</v>
      </c>
      <c r="G67" s="38">
        <v>12853</v>
      </c>
      <c r="H67" s="42">
        <v>13581</v>
      </c>
      <c r="I67" s="47">
        <f>ModelValues!C64</f>
        <v>12685.737032313518</v>
      </c>
      <c r="J67" s="42">
        <f t="shared" si="0"/>
        <v>-41</v>
      </c>
      <c r="L67" s="42">
        <f t="shared" si="1"/>
        <v>687</v>
      </c>
    </row>
    <row r="68" spans="5:12" x14ac:dyDescent="0.25">
      <c r="E68" s="50">
        <f t="shared" si="2"/>
        <v>43927.541666666519</v>
      </c>
      <c r="F68" s="38">
        <v>12584</v>
      </c>
      <c r="G68" s="38">
        <v>12735</v>
      </c>
      <c r="H68" s="42">
        <v>13558</v>
      </c>
      <c r="I68" s="47">
        <f>ModelValues!C65</f>
        <v>12380.744130187164</v>
      </c>
      <c r="J68" s="42">
        <f t="shared" si="0"/>
        <v>151</v>
      </c>
      <c r="L68" s="42">
        <f t="shared" si="1"/>
        <v>974</v>
      </c>
    </row>
    <row r="69" spans="5:12" x14ac:dyDescent="0.25">
      <c r="E69" s="50">
        <f t="shared" si="2"/>
        <v>43927.583333333183</v>
      </c>
      <c r="F69" s="38">
        <v>12568</v>
      </c>
      <c r="G69" s="38">
        <v>12575</v>
      </c>
      <c r="H69" s="42">
        <v>13693</v>
      </c>
      <c r="I69" s="47">
        <f>ModelValues!C66</f>
        <v>12365.002561045159</v>
      </c>
      <c r="J69" s="42">
        <f t="shared" si="0"/>
        <v>7</v>
      </c>
      <c r="L69" s="42">
        <f t="shared" si="1"/>
        <v>1125</v>
      </c>
    </row>
    <row r="70" spans="5:12" x14ac:dyDescent="0.25">
      <c r="E70" s="50">
        <f t="shared" si="2"/>
        <v>43927.624999999847</v>
      </c>
      <c r="F70" s="38">
        <v>13039</v>
      </c>
      <c r="G70" s="38">
        <v>12538</v>
      </c>
      <c r="H70" s="42">
        <v>14193</v>
      </c>
      <c r="I70" s="47">
        <f>ModelValues!C67</f>
        <v>12828.395002662941</v>
      </c>
      <c r="J70" s="42">
        <f t="shared" si="0"/>
        <v>-501</v>
      </c>
      <c r="L70" s="42">
        <f t="shared" si="1"/>
        <v>1154</v>
      </c>
    </row>
    <row r="71" spans="5:12" x14ac:dyDescent="0.25">
      <c r="E71" s="50">
        <f t="shared" si="2"/>
        <v>43927.666666666511</v>
      </c>
      <c r="F71" s="38">
        <v>13897</v>
      </c>
      <c r="G71" s="38">
        <v>13298</v>
      </c>
      <c r="H71" s="42">
        <v>14864</v>
      </c>
      <c r="I71" s="47">
        <f>ModelValues!C68</f>
        <v>13672.536647902974</v>
      </c>
      <c r="J71" s="42">
        <f t="shared" si="0"/>
        <v>-599</v>
      </c>
      <c r="L71" s="42">
        <f t="shared" si="1"/>
        <v>967</v>
      </c>
    </row>
    <row r="72" spans="5:12" x14ac:dyDescent="0.25">
      <c r="E72" s="50">
        <f t="shared" si="2"/>
        <v>43927.708333333176</v>
      </c>
      <c r="F72" s="38">
        <v>14376</v>
      </c>
      <c r="G72" s="38">
        <v>14032</v>
      </c>
      <c r="H72" s="42">
        <v>15121</v>
      </c>
      <c r="I72" s="47">
        <f>ModelValues!C69</f>
        <v>14143.799874091757</v>
      </c>
      <c r="J72" s="42">
        <f t="shared" ref="J72:J135" si="3">G72-$F72</f>
        <v>-344</v>
      </c>
      <c r="L72" s="42">
        <f t="shared" ref="L72:L135" si="4">H72-$F72</f>
        <v>745</v>
      </c>
    </row>
    <row r="73" spans="5:12" x14ac:dyDescent="0.25">
      <c r="E73" s="50">
        <f t="shared" ref="E73:E136" si="5">E72+1/24</f>
        <v>43927.74999999984</v>
      </c>
      <c r="F73" s="38">
        <v>14801</v>
      </c>
      <c r="G73" s="38">
        <v>14386</v>
      </c>
      <c r="H73" s="42">
        <v>15276</v>
      </c>
      <c r="I73" s="47">
        <f>ModelValues!C70</f>
        <v>14561.935304426273</v>
      </c>
      <c r="J73" s="42">
        <f t="shared" si="3"/>
        <v>-415</v>
      </c>
      <c r="L73" s="42">
        <f t="shared" si="4"/>
        <v>475</v>
      </c>
    </row>
    <row r="74" spans="5:12" x14ac:dyDescent="0.25">
      <c r="E74" s="50">
        <f t="shared" si="5"/>
        <v>43927.791666666504</v>
      </c>
      <c r="F74" s="38">
        <v>14841</v>
      </c>
      <c r="G74" s="38">
        <v>14793</v>
      </c>
      <c r="H74" s="42">
        <v>15331</v>
      </c>
      <c r="I74" s="47">
        <f>ModelValues!C71</f>
        <v>14601.289227281286</v>
      </c>
      <c r="J74" s="42">
        <f t="shared" si="3"/>
        <v>-48</v>
      </c>
      <c r="L74" s="42">
        <f t="shared" si="4"/>
        <v>490</v>
      </c>
    </row>
    <row r="75" spans="5:12" x14ac:dyDescent="0.25">
      <c r="E75" s="50">
        <f t="shared" si="5"/>
        <v>43927.833333333168</v>
      </c>
      <c r="F75" s="38">
        <v>14121</v>
      </c>
      <c r="G75" s="38">
        <v>15041</v>
      </c>
      <c r="H75" s="42">
        <v>14802</v>
      </c>
      <c r="I75" s="47">
        <f>ModelValues!C72</f>
        <v>13892.918615891049</v>
      </c>
      <c r="J75" s="42">
        <f t="shared" si="3"/>
        <v>920</v>
      </c>
      <c r="L75" s="42">
        <f t="shared" si="4"/>
        <v>681</v>
      </c>
    </row>
    <row r="76" spans="5:12" x14ac:dyDescent="0.25">
      <c r="E76" s="50">
        <f t="shared" si="5"/>
        <v>43927.874999999833</v>
      </c>
      <c r="F76" s="38">
        <v>13379</v>
      </c>
      <c r="G76" s="38">
        <v>14487</v>
      </c>
      <c r="H76" s="42">
        <v>13959</v>
      </c>
      <c r="I76" s="47">
        <f>ModelValues!C73</f>
        <v>13162.903346930552</v>
      </c>
      <c r="J76" s="42">
        <f t="shared" si="3"/>
        <v>1108</v>
      </c>
      <c r="L76" s="42">
        <f t="shared" si="4"/>
        <v>580</v>
      </c>
    </row>
    <row r="77" spans="5:12" x14ac:dyDescent="0.25">
      <c r="E77" s="50">
        <f t="shared" si="5"/>
        <v>43927.916666666497</v>
      </c>
      <c r="F77" s="38">
        <v>12598</v>
      </c>
      <c r="G77" s="38">
        <v>13373</v>
      </c>
      <c r="H77" s="42">
        <v>13136</v>
      </c>
      <c r="I77" s="47">
        <f>ModelValues!C74</f>
        <v>12394.51800318642</v>
      </c>
      <c r="J77" s="42">
        <f t="shared" si="3"/>
        <v>775</v>
      </c>
      <c r="L77" s="42">
        <f t="shared" si="4"/>
        <v>538</v>
      </c>
    </row>
    <row r="78" spans="5:12" x14ac:dyDescent="0.25">
      <c r="E78" s="50">
        <f t="shared" si="5"/>
        <v>43927.958333333161</v>
      </c>
      <c r="F78" s="38">
        <v>11979</v>
      </c>
      <c r="G78" s="38">
        <v>12445</v>
      </c>
      <c r="H78" s="42">
        <v>12501</v>
      </c>
      <c r="I78" s="47">
        <f>ModelValues!C75</f>
        <v>11785.516047005091</v>
      </c>
      <c r="J78" s="42">
        <f t="shared" si="3"/>
        <v>466</v>
      </c>
      <c r="L78" s="42">
        <f t="shared" si="4"/>
        <v>522</v>
      </c>
    </row>
    <row r="79" spans="5:12" x14ac:dyDescent="0.25">
      <c r="E79" s="50">
        <f t="shared" si="5"/>
        <v>43927.999999999825</v>
      </c>
      <c r="F79" s="38">
        <v>11702</v>
      </c>
      <c r="G79" s="38">
        <v>11889</v>
      </c>
      <c r="H79" s="42">
        <v>12046</v>
      </c>
      <c r="I79" s="47">
        <f>ModelValues!C76</f>
        <v>11512.990131234123</v>
      </c>
      <c r="J79" s="42">
        <f t="shared" si="3"/>
        <v>187</v>
      </c>
      <c r="L79" s="42">
        <f t="shared" si="4"/>
        <v>344</v>
      </c>
    </row>
    <row r="80" spans="5:12" x14ac:dyDescent="0.25">
      <c r="E80" s="50">
        <f t="shared" si="5"/>
        <v>43928.04166666649</v>
      </c>
      <c r="F80" s="38">
        <v>11375</v>
      </c>
      <c r="G80" s="38">
        <v>11699</v>
      </c>
      <c r="H80" s="42">
        <v>11772</v>
      </c>
      <c r="I80" s="47">
        <f>ModelValues!C77</f>
        <v>11191.27181189439</v>
      </c>
      <c r="J80" s="42">
        <f t="shared" si="3"/>
        <v>324</v>
      </c>
      <c r="L80" s="42">
        <f t="shared" si="4"/>
        <v>397</v>
      </c>
    </row>
    <row r="81" spans="5:12" x14ac:dyDescent="0.25">
      <c r="E81" s="50">
        <f t="shared" si="5"/>
        <v>43928.083333333154</v>
      </c>
      <c r="F81" s="38">
        <v>11302</v>
      </c>
      <c r="G81" s="38">
        <v>11453</v>
      </c>
      <c r="H81" s="42">
        <v>11671</v>
      </c>
      <c r="I81" s="47">
        <f>ModelValues!C78</f>
        <v>11119.450902683991</v>
      </c>
      <c r="J81" s="42">
        <f t="shared" si="3"/>
        <v>151</v>
      </c>
      <c r="L81" s="42">
        <f t="shared" si="4"/>
        <v>369</v>
      </c>
    </row>
    <row r="82" spans="5:12" x14ac:dyDescent="0.25">
      <c r="E82" s="50">
        <f t="shared" si="5"/>
        <v>43928.124999999818</v>
      </c>
      <c r="F82" s="38">
        <v>11488</v>
      </c>
      <c r="G82" s="38">
        <v>11400</v>
      </c>
      <c r="H82" s="42">
        <v>11786</v>
      </c>
      <c r="I82" s="47">
        <f>ModelValues!C79</f>
        <v>11302.446643959802</v>
      </c>
      <c r="J82" s="42">
        <f t="shared" si="3"/>
        <v>-88</v>
      </c>
      <c r="L82" s="42">
        <f t="shared" si="4"/>
        <v>298</v>
      </c>
    </row>
    <row r="83" spans="5:12" x14ac:dyDescent="0.25">
      <c r="E83" s="50">
        <f t="shared" si="5"/>
        <v>43928.166666666482</v>
      </c>
      <c r="F83" s="38">
        <v>11946</v>
      </c>
      <c r="G83" s="38">
        <v>11400</v>
      </c>
      <c r="H83" s="42">
        <v>12246</v>
      </c>
      <c r="I83" s="47">
        <f>ModelValues!C80</f>
        <v>11753.049060649704</v>
      </c>
      <c r="J83" s="42">
        <f t="shared" si="3"/>
        <v>-546</v>
      </c>
      <c r="L83" s="42">
        <f t="shared" si="4"/>
        <v>300</v>
      </c>
    </row>
    <row r="84" spans="5:12" x14ac:dyDescent="0.25">
      <c r="E84" s="50">
        <f t="shared" si="5"/>
        <v>43928.208333333147</v>
      </c>
      <c r="F84" s="38">
        <v>12708</v>
      </c>
      <c r="G84" s="38">
        <v>12484</v>
      </c>
      <c r="H84" s="42">
        <v>13136</v>
      </c>
      <c r="I84" s="47">
        <f>ModelValues!C81</f>
        <v>12502.741291037706</v>
      </c>
      <c r="J84" s="42">
        <f t="shared" si="3"/>
        <v>-224</v>
      </c>
      <c r="L84" s="42">
        <f t="shared" si="4"/>
        <v>428</v>
      </c>
    </row>
    <row r="85" spans="5:12" x14ac:dyDescent="0.25">
      <c r="E85" s="50">
        <f t="shared" si="5"/>
        <v>43928.249999999811</v>
      </c>
      <c r="F85" s="38">
        <v>13047</v>
      </c>
      <c r="G85" s="38">
        <v>13425</v>
      </c>
      <c r="H85" s="42">
        <v>13861</v>
      </c>
      <c r="I85" s="47">
        <f>ModelValues!C82</f>
        <v>12836.265787233942</v>
      </c>
      <c r="J85" s="42">
        <f t="shared" si="3"/>
        <v>378</v>
      </c>
      <c r="L85" s="42">
        <f t="shared" si="4"/>
        <v>814</v>
      </c>
    </row>
    <row r="86" spans="5:12" x14ac:dyDescent="0.25">
      <c r="E86" s="50">
        <f t="shared" si="5"/>
        <v>43928.291666666475</v>
      </c>
      <c r="F86" s="38">
        <v>13273</v>
      </c>
      <c r="G86" s="38">
        <v>13647</v>
      </c>
      <c r="H86" s="42">
        <v>14079</v>
      </c>
      <c r="I86" s="47">
        <f>ModelValues!C83</f>
        <v>13058.615451364767</v>
      </c>
      <c r="J86" s="42">
        <f t="shared" si="3"/>
        <v>374</v>
      </c>
      <c r="L86" s="42">
        <f t="shared" si="4"/>
        <v>806</v>
      </c>
    </row>
    <row r="87" spans="5:12" x14ac:dyDescent="0.25">
      <c r="E87" s="50">
        <f t="shared" si="5"/>
        <v>43928.333333333139</v>
      </c>
      <c r="F87" s="38">
        <v>13099</v>
      </c>
      <c r="G87" s="38">
        <v>13846</v>
      </c>
      <c r="H87" s="42">
        <v>13984</v>
      </c>
      <c r="I87" s="47">
        <f>ModelValues!C84</f>
        <v>12887.425886945461</v>
      </c>
      <c r="J87" s="42">
        <f t="shared" si="3"/>
        <v>747</v>
      </c>
      <c r="L87" s="42">
        <f t="shared" si="4"/>
        <v>885</v>
      </c>
    </row>
    <row r="88" spans="5:12" x14ac:dyDescent="0.25">
      <c r="E88" s="50">
        <f t="shared" si="5"/>
        <v>43928.374999999804</v>
      </c>
      <c r="F88" s="38">
        <v>12947</v>
      </c>
      <c r="G88" s="38">
        <v>13664</v>
      </c>
      <c r="H88" s="42">
        <v>13837</v>
      </c>
      <c r="I88" s="47">
        <f>ModelValues!C85</f>
        <v>12737.88098009641</v>
      </c>
      <c r="J88" s="42">
        <f t="shared" si="3"/>
        <v>717</v>
      </c>
      <c r="L88" s="42">
        <f t="shared" si="4"/>
        <v>890</v>
      </c>
    </row>
    <row r="89" spans="5:12" x14ac:dyDescent="0.25">
      <c r="E89" s="50">
        <f t="shared" si="5"/>
        <v>43928.416666666468</v>
      </c>
      <c r="F89" s="38">
        <v>13025</v>
      </c>
      <c r="G89" s="38">
        <v>13290</v>
      </c>
      <c r="H89" s="42">
        <v>13788</v>
      </c>
      <c r="I89" s="47">
        <f>ModelValues!C86</f>
        <v>12814.621129663687</v>
      </c>
      <c r="J89" s="42">
        <f t="shared" si="3"/>
        <v>265</v>
      </c>
      <c r="L89" s="42">
        <f t="shared" si="4"/>
        <v>763</v>
      </c>
    </row>
    <row r="90" spans="5:12" x14ac:dyDescent="0.25">
      <c r="E90" s="50">
        <f t="shared" si="5"/>
        <v>43928.458333333132</v>
      </c>
      <c r="F90" s="38">
        <v>13393</v>
      </c>
      <c r="G90" s="38">
        <v>12955</v>
      </c>
      <c r="H90" s="42">
        <v>13800</v>
      </c>
      <c r="I90" s="47">
        <f>ModelValues!C87</f>
        <v>13176.677219929808</v>
      </c>
      <c r="J90" s="42">
        <f t="shared" si="3"/>
        <v>-438</v>
      </c>
      <c r="L90" s="42">
        <f t="shared" si="4"/>
        <v>407</v>
      </c>
    </row>
    <row r="91" spans="5:12" x14ac:dyDescent="0.25">
      <c r="E91" s="50">
        <f t="shared" si="5"/>
        <v>43928.499999999796</v>
      </c>
      <c r="F91" s="38">
        <v>13360</v>
      </c>
      <c r="G91" s="38">
        <v>12982</v>
      </c>
      <c r="H91" s="42">
        <v>13754</v>
      </c>
      <c r="I91" s="47">
        <f>ModelValues!C88</f>
        <v>13144.210233574422</v>
      </c>
      <c r="J91" s="42">
        <f t="shared" si="3"/>
        <v>-378</v>
      </c>
      <c r="L91" s="42">
        <f t="shared" si="4"/>
        <v>394</v>
      </c>
    </row>
    <row r="92" spans="5:12" x14ac:dyDescent="0.25">
      <c r="E92" s="50">
        <f t="shared" si="5"/>
        <v>43928.541666666461</v>
      </c>
      <c r="F92" s="38">
        <v>13138</v>
      </c>
      <c r="G92" s="38">
        <v>12971</v>
      </c>
      <c r="H92" s="42">
        <v>13672</v>
      </c>
      <c r="I92" s="47">
        <f>ModelValues!C89</f>
        <v>12925.795961729098</v>
      </c>
      <c r="J92" s="42">
        <f t="shared" si="3"/>
        <v>-167</v>
      </c>
      <c r="L92" s="42">
        <f t="shared" si="4"/>
        <v>534</v>
      </c>
    </row>
    <row r="93" spans="5:12" x14ac:dyDescent="0.25">
      <c r="E93" s="50">
        <f t="shared" si="5"/>
        <v>43928.583333333125</v>
      </c>
      <c r="F93" s="38">
        <v>13092</v>
      </c>
      <c r="G93" s="38">
        <v>13219</v>
      </c>
      <c r="H93" s="42">
        <v>13669</v>
      </c>
      <c r="I93" s="47">
        <f>ModelValues!C90</f>
        <v>12880.538950445833</v>
      </c>
      <c r="J93" s="42">
        <f t="shared" si="3"/>
        <v>127</v>
      </c>
      <c r="L93" s="42">
        <f t="shared" si="4"/>
        <v>577</v>
      </c>
    </row>
    <row r="94" spans="5:12" x14ac:dyDescent="0.25">
      <c r="E94" s="50">
        <f t="shared" si="5"/>
        <v>43928.624999999789</v>
      </c>
      <c r="F94" s="38">
        <v>13580</v>
      </c>
      <c r="G94" s="38">
        <v>13255</v>
      </c>
      <c r="H94" s="42">
        <v>14074</v>
      </c>
      <c r="I94" s="47">
        <f>ModelValues!C91</f>
        <v>13360.656809276994</v>
      </c>
      <c r="J94" s="42">
        <f t="shared" si="3"/>
        <v>-325</v>
      </c>
      <c r="L94" s="42">
        <f t="shared" si="4"/>
        <v>494</v>
      </c>
    </row>
    <row r="95" spans="5:12" x14ac:dyDescent="0.25">
      <c r="E95" s="50">
        <f t="shared" si="5"/>
        <v>43928.666666666453</v>
      </c>
      <c r="F95" s="38">
        <v>14478</v>
      </c>
      <c r="G95" s="38">
        <v>14023</v>
      </c>
      <c r="H95" s="42">
        <v>14698</v>
      </c>
      <c r="I95" s="47">
        <f>ModelValues!C92</f>
        <v>14244.152377372042</v>
      </c>
      <c r="J95" s="42">
        <f t="shared" si="3"/>
        <v>-455</v>
      </c>
      <c r="L95" s="42">
        <f t="shared" si="4"/>
        <v>220</v>
      </c>
    </row>
    <row r="96" spans="5:12" x14ac:dyDescent="0.25">
      <c r="E96" s="50">
        <f t="shared" si="5"/>
        <v>43928.708333333117</v>
      </c>
      <c r="F96" s="38">
        <v>14807</v>
      </c>
      <c r="G96" s="38">
        <v>14353</v>
      </c>
      <c r="H96" s="42">
        <v>14982</v>
      </c>
      <c r="I96" s="47">
        <f>ModelValues!C93</f>
        <v>14567.838392854526</v>
      </c>
      <c r="J96" s="42">
        <f t="shared" si="3"/>
        <v>-454</v>
      </c>
      <c r="L96" s="42">
        <f t="shared" si="4"/>
        <v>175</v>
      </c>
    </row>
    <row r="97" spans="5:12" x14ac:dyDescent="0.25">
      <c r="E97" s="50">
        <f t="shared" si="5"/>
        <v>43928.749999999782</v>
      </c>
      <c r="F97" s="38">
        <v>14716</v>
      </c>
      <c r="G97" s="38">
        <v>14685</v>
      </c>
      <c r="H97" s="42">
        <v>15155</v>
      </c>
      <c r="I97" s="47">
        <f>ModelValues!C94</f>
        <v>14478.308218359371</v>
      </c>
      <c r="J97" s="42">
        <f t="shared" si="3"/>
        <v>-31</v>
      </c>
      <c r="L97" s="42">
        <f t="shared" si="4"/>
        <v>439</v>
      </c>
    </row>
    <row r="98" spans="5:12" x14ac:dyDescent="0.25">
      <c r="E98" s="50">
        <f t="shared" si="5"/>
        <v>43928.791666666446</v>
      </c>
      <c r="F98" s="38">
        <v>14591</v>
      </c>
      <c r="G98" s="38">
        <v>14952</v>
      </c>
      <c r="H98" s="42">
        <v>15228</v>
      </c>
      <c r="I98" s="47">
        <f>ModelValues!C95</f>
        <v>14355.327209437453</v>
      </c>
      <c r="J98" s="42">
        <f t="shared" si="3"/>
        <v>361</v>
      </c>
      <c r="L98" s="42">
        <f t="shared" si="4"/>
        <v>637</v>
      </c>
    </row>
    <row r="99" spans="5:12" x14ac:dyDescent="0.25">
      <c r="E99" s="50">
        <f t="shared" si="5"/>
        <v>43928.83333333311</v>
      </c>
      <c r="F99" s="38">
        <v>14064</v>
      </c>
      <c r="G99" s="38">
        <v>15081</v>
      </c>
      <c r="H99" s="42">
        <v>14710</v>
      </c>
      <c r="I99" s="47">
        <f>ModelValues!C96</f>
        <v>13836.839275822655</v>
      </c>
      <c r="J99" s="42">
        <f t="shared" si="3"/>
        <v>1017</v>
      </c>
      <c r="L99" s="42">
        <f t="shared" si="4"/>
        <v>646</v>
      </c>
    </row>
    <row r="100" spans="5:12" x14ac:dyDescent="0.25">
      <c r="E100" s="50">
        <f t="shared" si="5"/>
        <v>43928.874999999774</v>
      </c>
      <c r="F100" s="38">
        <v>13201</v>
      </c>
      <c r="G100" s="38">
        <v>14417</v>
      </c>
      <c r="H100" s="42">
        <v>13862</v>
      </c>
      <c r="I100" s="47">
        <f>ModelValues!C97</f>
        <v>12987.778390225743</v>
      </c>
      <c r="J100" s="42">
        <f t="shared" si="3"/>
        <v>1216</v>
      </c>
      <c r="L100" s="42">
        <f t="shared" si="4"/>
        <v>661</v>
      </c>
    </row>
    <row r="101" spans="5:12" x14ac:dyDescent="0.25">
      <c r="E101" s="50">
        <f t="shared" si="5"/>
        <v>43928.916666666439</v>
      </c>
      <c r="F101" s="38">
        <v>12481</v>
      </c>
      <c r="G101" s="38">
        <v>13421</v>
      </c>
      <c r="H101" s="42">
        <v>13016</v>
      </c>
      <c r="I101" s="47">
        <f>ModelValues!C98</f>
        <v>12279.407778835506</v>
      </c>
      <c r="J101" s="42">
        <f t="shared" si="3"/>
        <v>940</v>
      </c>
      <c r="L101" s="42">
        <f t="shared" si="4"/>
        <v>535</v>
      </c>
    </row>
    <row r="102" spans="5:12" x14ac:dyDescent="0.25">
      <c r="E102" s="50">
        <f t="shared" si="5"/>
        <v>43928.958333333103</v>
      </c>
      <c r="F102" s="38">
        <v>11875</v>
      </c>
      <c r="G102" s="38">
        <v>12593</v>
      </c>
      <c r="H102" s="42">
        <v>12428</v>
      </c>
      <c r="I102" s="47">
        <f>ModelValues!C99</f>
        <v>11683.195847582056</v>
      </c>
      <c r="J102" s="42">
        <f t="shared" si="3"/>
        <v>718</v>
      </c>
      <c r="L102" s="42">
        <f t="shared" si="4"/>
        <v>553</v>
      </c>
    </row>
    <row r="103" spans="5:12" x14ac:dyDescent="0.25">
      <c r="E103" s="50">
        <f t="shared" si="5"/>
        <v>43928.999999999767</v>
      </c>
      <c r="F103" s="38">
        <v>11579</v>
      </c>
      <c r="G103" s="38">
        <v>11911</v>
      </c>
      <c r="H103" s="42">
        <v>12011</v>
      </c>
      <c r="I103" s="47">
        <f>ModelValues!C100</f>
        <v>11391.976818454958</v>
      </c>
      <c r="J103" s="42">
        <f t="shared" si="3"/>
        <v>332</v>
      </c>
      <c r="L103" s="42">
        <f t="shared" si="4"/>
        <v>432</v>
      </c>
    </row>
    <row r="104" spans="5:12" x14ac:dyDescent="0.25">
      <c r="E104" s="50">
        <f t="shared" si="5"/>
        <v>43929.041666666431</v>
      </c>
      <c r="F104" s="38">
        <v>11418</v>
      </c>
      <c r="G104" s="38">
        <v>11608</v>
      </c>
      <c r="H104" s="42">
        <v>11757</v>
      </c>
      <c r="I104" s="47">
        <f>ModelValues!C101</f>
        <v>11233.577278963528</v>
      </c>
      <c r="J104" s="42">
        <f t="shared" si="3"/>
        <v>190</v>
      </c>
      <c r="L104" s="42">
        <f t="shared" si="4"/>
        <v>339</v>
      </c>
    </row>
    <row r="105" spans="5:12" x14ac:dyDescent="0.25">
      <c r="E105" s="50">
        <f t="shared" si="5"/>
        <v>43929.083333333096</v>
      </c>
      <c r="F105" s="38">
        <v>11319</v>
      </c>
      <c r="G105" s="38">
        <v>11388</v>
      </c>
      <c r="H105" s="42">
        <v>11651</v>
      </c>
      <c r="I105" s="47">
        <f>ModelValues!C102</f>
        <v>11136.176319897371</v>
      </c>
      <c r="J105" s="42">
        <f t="shared" si="3"/>
        <v>69</v>
      </c>
      <c r="L105" s="42">
        <f t="shared" si="4"/>
        <v>332</v>
      </c>
    </row>
    <row r="106" spans="5:12" x14ac:dyDescent="0.25">
      <c r="E106" s="50">
        <f t="shared" si="5"/>
        <v>43929.12499999976</v>
      </c>
      <c r="F106" s="38">
        <v>11283</v>
      </c>
      <c r="G106" s="38">
        <v>11304</v>
      </c>
      <c r="H106" s="42">
        <v>11759</v>
      </c>
      <c r="I106" s="47">
        <f>ModelValues!C103</f>
        <v>11100.757789327859</v>
      </c>
      <c r="J106" s="42">
        <f t="shared" si="3"/>
        <v>21</v>
      </c>
      <c r="L106" s="42">
        <f t="shared" si="4"/>
        <v>476</v>
      </c>
    </row>
    <row r="107" spans="5:12" x14ac:dyDescent="0.25">
      <c r="E107" s="50">
        <f t="shared" si="5"/>
        <v>43929.166666666424</v>
      </c>
      <c r="F107" s="38">
        <v>11427</v>
      </c>
      <c r="G107" s="38">
        <v>11421</v>
      </c>
      <c r="H107" s="42">
        <v>12196</v>
      </c>
      <c r="I107" s="47">
        <f>ModelValues!C104</f>
        <v>11242.431911605907</v>
      </c>
      <c r="J107" s="42">
        <f t="shared" si="3"/>
        <v>-6</v>
      </c>
      <c r="L107" s="42">
        <f t="shared" si="4"/>
        <v>769</v>
      </c>
    </row>
    <row r="108" spans="5:12" x14ac:dyDescent="0.25">
      <c r="E108" s="50">
        <f t="shared" si="5"/>
        <v>43929.208333333088</v>
      </c>
      <c r="F108" s="38">
        <v>12420</v>
      </c>
      <c r="G108" s="38">
        <v>12255</v>
      </c>
      <c r="H108" s="42">
        <v>13058</v>
      </c>
      <c r="I108" s="47">
        <f>ModelValues!C105</f>
        <v>12219.393046481611</v>
      </c>
      <c r="J108" s="42">
        <f t="shared" si="3"/>
        <v>-165</v>
      </c>
      <c r="L108" s="42">
        <f t="shared" si="4"/>
        <v>638</v>
      </c>
    </row>
    <row r="109" spans="5:12" x14ac:dyDescent="0.25">
      <c r="E109" s="50">
        <f t="shared" si="5"/>
        <v>43929.249999999753</v>
      </c>
      <c r="F109" s="38">
        <v>13404</v>
      </c>
      <c r="G109" s="38">
        <v>12945</v>
      </c>
      <c r="H109" s="42">
        <v>13769</v>
      </c>
      <c r="I109" s="47">
        <f>ModelValues!C106</f>
        <v>13187.499548714935</v>
      </c>
      <c r="J109" s="42">
        <f t="shared" si="3"/>
        <v>-459</v>
      </c>
      <c r="L109" s="42">
        <f t="shared" si="4"/>
        <v>365</v>
      </c>
    </row>
    <row r="110" spans="5:12" x14ac:dyDescent="0.25">
      <c r="E110" s="50">
        <f t="shared" si="5"/>
        <v>43929.291666666417</v>
      </c>
      <c r="F110" s="38">
        <v>13941</v>
      </c>
      <c r="G110" s="38">
        <v>13106</v>
      </c>
      <c r="H110" s="42">
        <v>14055</v>
      </c>
      <c r="I110" s="47">
        <f>ModelValues!C107</f>
        <v>13715.82596304349</v>
      </c>
      <c r="J110" s="42">
        <f t="shared" si="3"/>
        <v>-835</v>
      </c>
      <c r="L110" s="42">
        <f t="shared" si="4"/>
        <v>114</v>
      </c>
    </row>
    <row r="111" spans="5:12" x14ac:dyDescent="0.25">
      <c r="E111" s="50">
        <f t="shared" si="5"/>
        <v>43929.333333333081</v>
      </c>
      <c r="F111" s="38">
        <v>14188</v>
      </c>
      <c r="G111" s="38">
        <v>13485</v>
      </c>
      <c r="H111" s="42">
        <v>14016</v>
      </c>
      <c r="I111" s="47">
        <f>ModelValues!C108</f>
        <v>13958.836436673195</v>
      </c>
      <c r="J111" s="42">
        <f t="shared" si="3"/>
        <v>-703</v>
      </c>
      <c r="L111" s="42">
        <f t="shared" si="4"/>
        <v>-172</v>
      </c>
    </row>
    <row r="112" spans="5:12" x14ac:dyDescent="0.25">
      <c r="E112" s="50">
        <f t="shared" si="5"/>
        <v>43929.374999999745</v>
      </c>
      <c r="F112" s="38">
        <v>13860</v>
      </c>
      <c r="G112" s="38">
        <v>13453</v>
      </c>
      <c r="H112" s="42">
        <v>13914</v>
      </c>
      <c r="I112" s="47">
        <f>ModelValues!C109</f>
        <v>13636.134269262087</v>
      </c>
      <c r="J112" s="42">
        <f t="shared" si="3"/>
        <v>-407</v>
      </c>
      <c r="L112" s="42">
        <f t="shared" si="4"/>
        <v>54</v>
      </c>
    </row>
    <row r="113" spans="5:12" x14ac:dyDescent="0.25">
      <c r="E113" s="50">
        <f t="shared" si="5"/>
        <v>43929.41666666641</v>
      </c>
      <c r="F113" s="38">
        <v>13863</v>
      </c>
      <c r="G113" s="38">
        <v>13924</v>
      </c>
      <c r="H113" s="42">
        <v>13880</v>
      </c>
      <c r="I113" s="47">
        <f>ModelValues!C110</f>
        <v>13639.085813476213</v>
      </c>
      <c r="J113" s="42">
        <f t="shared" si="3"/>
        <v>61</v>
      </c>
      <c r="L113" s="42">
        <f t="shared" si="4"/>
        <v>17</v>
      </c>
    </row>
    <row r="114" spans="5:12" x14ac:dyDescent="0.25">
      <c r="E114" s="50">
        <f t="shared" si="5"/>
        <v>43929.458333333074</v>
      </c>
      <c r="F114" s="38">
        <v>13814</v>
      </c>
      <c r="G114" s="38">
        <v>13924</v>
      </c>
      <c r="H114" s="42">
        <v>13866</v>
      </c>
      <c r="I114" s="47">
        <f>ModelValues!C111</f>
        <v>13590.877257978822</v>
      </c>
      <c r="J114" s="42">
        <f t="shared" si="3"/>
        <v>110</v>
      </c>
      <c r="L114" s="42">
        <f t="shared" si="4"/>
        <v>52</v>
      </c>
    </row>
    <row r="115" spans="5:12" x14ac:dyDescent="0.25">
      <c r="E115" s="50">
        <f t="shared" si="5"/>
        <v>43929.499999999738</v>
      </c>
      <c r="F115" s="38">
        <v>13347</v>
      </c>
      <c r="G115" s="38">
        <v>13856</v>
      </c>
      <c r="H115" s="42">
        <v>13795</v>
      </c>
      <c r="I115" s="47">
        <f>ModelValues!C112</f>
        <v>13131.420208646543</v>
      </c>
      <c r="J115" s="42">
        <f t="shared" si="3"/>
        <v>509</v>
      </c>
      <c r="L115" s="42">
        <f t="shared" si="4"/>
        <v>448</v>
      </c>
    </row>
    <row r="116" spans="5:12" x14ac:dyDescent="0.25">
      <c r="E116" s="50">
        <f t="shared" si="5"/>
        <v>43929.541666666402</v>
      </c>
      <c r="F116" s="38">
        <v>13023</v>
      </c>
      <c r="G116" s="38">
        <v>13700</v>
      </c>
      <c r="H116" s="42">
        <v>13651</v>
      </c>
      <c r="I116" s="47">
        <f>ModelValues!C113</f>
        <v>12812.653433520934</v>
      </c>
      <c r="J116" s="42">
        <f t="shared" si="3"/>
        <v>677</v>
      </c>
      <c r="L116" s="42">
        <f t="shared" si="4"/>
        <v>628</v>
      </c>
    </row>
    <row r="117" spans="5:12" x14ac:dyDescent="0.25">
      <c r="E117" s="50">
        <f t="shared" si="5"/>
        <v>43929.583333333067</v>
      </c>
      <c r="F117" s="38">
        <v>12786</v>
      </c>
      <c r="G117" s="38">
        <v>13565</v>
      </c>
      <c r="H117" s="42">
        <v>13601</v>
      </c>
      <c r="I117" s="47">
        <f>ModelValues!C114</f>
        <v>12579.481440604981</v>
      </c>
      <c r="J117" s="42">
        <f t="shared" si="3"/>
        <v>779</v>
      </c>
      <c r="L117" s="42">
        <f t="shared" si="4"/>
        <v>815</v>
      </c>
    </row>
    <row r="118" spans="5:12" x14ac:dyDescent="0.25">
      <c r="E118" s="50">
        <f t="shared" si="5"/>
        <v>43929.624999999731</v>
      </c>
      <c r="F118" s="38">
        <v>13034</v>
      </c>
      <c r="G118" s="38">
        <v>13215</v>
      </c>
      <c r="H118" s="42">
        <v>13943</v>
      </c>
      <c r="I118" s="47">
        <f>ModelValues!C115</f>
        <v>12823.475762306063</v>
      </c>
      <c r="J118" s="42">
        <f t="shared" si="3"/>
        <v>181</v>
      </c>
      <c r="L118" s="42">
        <f t="shared" si="4"/>
        <v>909</v>
      </c>
    </row>
    <row r="119" spans="5:12" x14ac:dyDescent="0.25">
      <c r="E119" s="50">
        <f t="shared" si="5"/>
        <v>43929.666666666395</v>
      </c>
      <c r="F119" s="38">
        <v>13762</v>
      </c>
      <c r="G119" s="38">
        <v>13387</v>
      </c>
      <c r="H119" s="42">
        <v>14522</v>
      </c>
      <c r="I119" s="47">
        <f>ModelValues!C116</f>
        <v>13539.717158267305</v>
      </c>
      <c r="J119" s="42">
        <f t="shared" si="3"/>
        <v>-375</v>
      </c>
      <c r="L119" s="42">
        <f t="shared" si="4"/>
        <v>760</v>
      </c>
    </row>
    <row r="120" spans="5:12" x14ac:dyDescent="0.25">
      <c r="E120" s="50">
        <f t="shared" si="5"/>
        <v>43929.708333333059</v>
      </c>
      <c r="F120" s="38">
        <v>13952</v>
      </c>
      <c r="G120" s="38">
        <v>13715</v>
      </c>
      <c r="H120" s="42">
        <v>14793</v>
      </c>
      <c r="I120" s="47">
        <f>ModelValues!C117</f>
        <v>13726.648291828618</v>
      </c>
      <c r="J120" s="42">
        <f t="shared" si="3"/>
        <v>-237</v>
      </c>
      <c r="L120" s="42">
        <f t="shared" si="4"/>
        <v>841</v>
      </c>
    </row>
    <row r="121" spans="5:12" x14ac:dyDescent="0.25">
      <c r="E121" s="50">
        <f t="shared" si="5"/>
        <v>43929.749999999724</v>
      </c>
      <c r="F121" s="38">
        <v>14452</v>
      </c>
      <c r="G121" s="38">
        <v>14032</v>
      </c>
      <c r="H121" s="42">
        <v>14987</v>
      </c>
      <c r="I121" s="47">
        <f>ModelValues!C118</f>
        <v>14218.572327516284</v>
      </c>
      <c r="J121" s="42">
        <f t="shared" si="3"/>
        <v>-420</v>
      </c>
      <c r="L121" s="42">
        <f t="shared" si="4"/>
        <v>535</v>
      </c>
    </row>
    <row r="122" spans="5:12" x14ac:dyDescent="0.25">
      <c r="E122" s="50">
        <f t="shared" si="5"/>
        <v>43929.791666666388</v>
      </c>
      <c r="F122" s="38">
        <v>14550</v>
      </c>
      <c r="G122" s="38">
        <v>14279</v>
      </c>
      <c r="H122" s="42">
        <v>15117</v>
      </c>
      <c r="I122" s="47">
        <f>ModelValues!C119</f>
        <v>14314.989438511066</v>
      </c>
      <c r="J122" s="42">
        <f t="shared" si="3"/>
        <v>-271</v>
      </c>
      <c r="L122" s="42">
        <f t="shared" si="4"/>
        <v>567</v>
      </c>
    </row>
    <row r="123" spans="5:12" x14ac:dyDescent="0.25">
      <c r="E123" s="50">
        <f t="shared" si="5"/>
        <v>43929.833333333052</v>
      </c>
      <c r="F123" s="38">
        <v>13994</v>
      </c>
      <c r="G123" s="38">
        <v>14520</v>
      </c>
      <c r="H123" s="42">
        <v>14636</v>
      </c>
      <c r="I123" s="47">
        <f>ModelValues!C120</f>
        <v>13767.969910826381</v>
      </c>
      <c r="J123" s="42">
        <f t="shared" si="3"/>
        <v>526</v>
      </c>
      <c r="L123" s="42">
        <f t="shared" si="4"/>
        <v>642</v>
      </c>
    </row>
    <row r="124" spans="5:12" x14ac:dyDescent="0.25">
      <c r="E124" s="50">
        <f t="shared" si="5"/>
        <v>43929.874999999716</v>
      </c>
      <c r="F124" s="38">
        <v>13205</v>
      </c>
      <c r="G124" s="38">
        <v>14023</v>
      </c>
      <c r="H124" s="42">
        <v>13807</v>
      </c>
      <c r="I124" s="47">
        <f>ModelValues!C121</f>
        <v>12991.713782511246</v>
      </c>
      <c r="J124" s="42">
        <f t="shared" si="3"/>
        <v>818</v>
      </c>
      <c r="L124" s="42">
        <f t="shared" si="4"/>
        <v>602</v>
      </c>
    </row>
    <row r="125" spans="5:12" x14ac:dyDescent="0.25">
      <c r="E125" s="50">
        <f t="shared" si="5"/>
        <v>43929.91666666638</v>
      </c>
      <c r="F125" s="38">
        <v>12368</v>
      </c>
      <c r="G125" s="38">
        <v>13186</v>
      </c>
      <c r="H125" s="42">
        <v>13003</v>
      </c>
      <c r="I125" s="47">
        <f>ModelValues!C122</f>
        <v>12168.232946770093</v>
      </c>
      <c r="J125" s="42">
        <f t="shared" si="3"/>
        <v>818</v>
      </c>
      <c r="L125" s="42">
        <f t="shared" si="4"/>
        <v>635</v>
      </c>
    </row>
    <row r="126" spans="5:12" x14ac:dyDescent="0.25">
      <c r="E126" s="50">
        <f t="shared" si="5"/>
        <v>43929.958333333045</v>
      </c>
      <c r="F126" s="38">
        <v>11811</v>
      </c>
      <c r="G126" s="38">
        <v>12388</v>
      </c>
      <c r="H126" s="42">
        <v>12453</v>
      </c>
      <c r="I126" s="47">
        <f>ModelValues!C123</f>
        <v>11620.229571014033</v>
      </c>
      <c r="J126" s="42">
        <f t="shared" si="3"/>
        <v>577</v>
      </c>
      <c r="L126" s="42">
        <f t="shared" si="4"/>
        <v>642</v>
      </c>
    </row>
    <row r="127" spans="5:12" x14ac:dyDescent="0.25">
      <c r="E127" s="50">
        <f t="shared" si="5"/>
        <v>43929.999999999709</v>
      </c>
      <c r="F127" s="38">
        <v>11457</v>
      </c>
      <c r="G127" s="38">
        <v>11888</v>
      </c>
      <c r="H127" s="42">
        <v>12090</v>
      </c>
      <c r="I127" s="47">
        <f>ModelValues!C124</f>
        <v>11271.947353747168</v>
      </c>
      <c r="J127" s="42">
        <f t="shared" si="3"/>
        <v>431</v>
      </c>
      <c r="L127" s="42">
        <f t="shared" si="4"/>
        <v>633</v>
      </c>
    </row>
    <row r="128" spans="5:12" x14ac:dyDescent="0.25">
      <c r="E128" s="50">
        <f t="shared" si="5"/>
        <v>43930.041666666373</v>
      </c>
      <c r="F128" s="38">
        <v>11196</v>
      </c>
      <c r="G128" s="38">
        <v>11597</v>
      </c>
      <c r="H128" s="42">
        <v>11869</v>
      </c>
      <c r="I128" s="47">
        <f>ModelValues!C125</f>
        <v>11015.163007118206</v>
      </c>
      <c r="J128" s="42">
        <f t="shared" si="3"/>
        <v>401</v>
      </c>
      <c r="L128" s="42">
        <f t="shared" si="4"/>
        <v>673</v>
      </c>
    </row>
    <row r="129" spans="5:12" x14ac:dyDescent="0.25">
      <c r="E129" s="50">
        <f t="shared" si="5"/>
        <v>43930.083333333037</v>
      </c>
      <c r="F129" s="38">
        <v>11054</v>
      </c>
      <c r="G129" s="38">
        <v>11384</v>
      </c>
      <c r="H129" s="42">
        <v>11795</v>
      </c>
      <c r="I129" s="47">
        <f>ModelValues!C126</f>
        <v>10875.456580982909</v>
      </c>
      <c r="J129" s="42">
        <f t="shared" si="3"/>
        <v>330</v>
      </c>
      <c r="L129" s="42">
        <f t="shared" si="4"/>
        <v>741</v>
      </c>
    </row>
    <row r="130" spans="5:12" x14ac:dyDescent="0.25">
      <c r="E130" s="50">
        <f t="shared" si="5"/>
        <v>43930.124999999702</v>
      </c>
      <c r="F130" s="38">
        <v>10978</v>
      </c>
      <c r="G130" s="38">
        <v>11258</v>
      </c>
      <c r="H130" s="42">
        <v>11912</v>
      </c>
      <c r="I130" s="47">
        <f>ModelValues!C127</f>
        <v>10800.684127558383</v>
      </c>
      <c r="J130" s="42">
        <f t="shared" si="3"/>
        <v>280</v>
      </c>
      <c r="L130" s="42">
        <f t="shared" si="4"/>
        <v>934</v>
      </c>
    </row>
    <row r="131" spans="5:12" x14ac:dyDescent="0.25">
      <c r="E131" s="50">
        <f t="shared" si="5"/>
        <v>43930.166666666366</v>
      </c>
      <c r="F131" s="38">
        <v>11400</v>
      </c>
      <c r="G131" s="38">
        <v>11311</v>
      </c>
      <c r="H131" s="42">
        <v>12348</v>
      </c>
      <c r="I131" s="47">
        <f>ModelValues!C128</f>
        <v>11215.868013678773</v>
      </c>
      <c r="J131" s="42">
        <f t="shared" si="3"/>
        <v>-89</v>
      </c>
      <c r="L131" s="42">
        <f t="shared" si="4"/>
        <v>948</v>
      </c>
    </row>
    <row r="132" spans="5:12" x14ac:dyDescent="0.25">
      <c r="E132" s="50">
        <f t="shared" si="5"/>
        <v>43930.20833333303</v>
      </c>
      <c r="F132" s="38">
        <v>12383</v>
      </c>
      <c r="G132" s="38">
        <v>12096</v>
      </c>
      <c r="H132" s="42">
        <v>13220</v>
      </c>
      <c r="I132" s="47">
        <f>ModelValues!C129</f>
        <v>12182.990667840724</v>
      </c>
      <c r="J132" s="42">
        <f t="shared" si="3"/>
        <v>-287</v>
      </c>
      <c r="L132" s="42">
        <f t="shared" si="4"/>
        <v>837</v>
      </c>
    </row>
    <row r="133" spans="5:12" x14ac:dyDescent="0.25">
      <c r="E133" s="50">
        <f t="shared" si="5"/>
        <v>43930.249999999694</v>
      </c>
      <c r="F133" s="38">
        <v>13196</v>
      </c>
      <c r="G133" s="38">
        <v>12944</v>
      </c>
      <c r="H133" s="42">
        <v>13976</v>
      </c>
      <c r="I133" s="47">
        <f>ModelValues!C130</f>
        <v>12982.859149868867</v>
      </c>
      <c r="J133" s="42">
        <f t="shared" si="3"/>
        <v>-252</v>
      </c>
      <c r="L133" s="42">
        <f t="shared" si="4"/>
        <v>780</v>
      </c>
    </row>
    <row r="134" spans="5:12" x14ac:dyDescent="0.25">
      <c r="E134" s="50">
        <f t="shared" si="5"/>
        <v>43930.291666666359</v>
      </c>
      <c r="F134" s="38">
        <v>13772</v>
      </c>
      <c r="G134" s="38">
        <v>13751</v>
      </c>
      <c r="H134" s="42">
        <v>14372</v>
      </c>
      <c r="I134" s="47">
        <f>ModelValues!C131</f>
        <v>13549.555638981057</v>
      </c>
      <c r="J134" s="42">
        <f t="shared" si="3"/>
        <v>-21</v>
      </c>
      <c r="L134" s="42">
        <f t="shared" si="4"/>
        <v>600</v>
      </c>
    </row>
    <row r="135" spans="5:12" x14ac:dyDescent="0.25">
      <c r="E135" s="50">
        <f t="shared" si="5"/>
        <v>43930.333333333023</v>
      </c>
      <c r="F135" s="38">
        <v>13745</v>
      </c>
      <c r="G135" s="38">
        <v>14085</v>
      </c>
      <c r="H135" s="42">
        <v>14523</v>
      </c>
      <c r="I135" s="47">
        <f>ModelValues!C132</f>
        <v>13522.991741053924</v>
      </c>
      <c r="J135" s="42">
        <f t="shared" si="3"/>
        <v>340</v>
      </c>
      <c r="L135" s="42">
        <f t="shared" si="4"/>
        <v>778</v>
      </c>
    </row>
    <row r="136" spans="5:12" x14ac:dyDescent="0.25">
      <c r="E136" s="50">
        <f t="shared" si="5"/>
        <v>43930.374999999687</v>
      </c>
      <c r="F136" s="38">
        <v>13207</v>
      </c>
      <c r="G136" s="38">
        <v>14190</v>
      </c>
      <c r="H136" s="42">
        <v>14565</v>
      </c>
      <c r="I136" s="47">
        <f>ModelValues!C133</f>
        <v>12993.681478653996</v>
      </c>
      <c r="J136" s="42">
        <f t="shared" ref="J136:J174" si="6">G136-$F136</f>
        <v>983</v>
      </c>
      <c r="L136" s="42">
        <f t="shared" ref="L136:L174" si="7">H136-$F136</f>
        <v>1358</v>
      </c>
    </row>
    <row r="137" spans="5:12" x14ac:dyDescent="0.25">
      <c r="E137" s="50">
        <f t="shared" ref="E137:E174" si="8">E136+1/24</f>
        <v>43930.416666666351</v>
      </c>
      <c r="F137" s="38">
        <v>13152</v>
      </c>
      <c r="G137" s="38">
        <v>14219</v>
      </c>
      <c r="H137" s="42">
        <v>14645</v>
      </c>
      <c r="I137" s="47">
        <f>ModelValues!C134</f>
        <v>12939.569834728352</v>
      </c>
      <c r="J137" s="42">
        <f t="shared" si="6"/>
        <v>1067</v>
      </c>
      <c r="L137" s="42">
        <f t="shared" si="7"/>
        <v>1493</v>
      </c>
    </row>
    <row r="138" spans="5:12" x14ac:dyDescent="0.25">
      <c r="E138" s="50">
        <f t="shared" si="8"/>
        <v>43930.458333333016</v>
      </c>
      <c r="F138" s="38">
        <v>13294</v>
      </c>
      <c r="G138" s="38">
        <v>13519</v>
      </c>
      <c r="H138" s="42">
        <v>14672</v>
      </c>
      <c r="I138" s="47">
        <f>ModelValues!C135</f>
        <v>13079.276260863649</v>
      </c>
      <c r="J138" s="42">
        <f t="shared" si="6"/>
        <v>225</v>
      </c>
      <c r="L138" s="42">
        <f t="shared" si="7"/>
        <v>1378</v>
      </c>
    </row>
    <row r="139" spans="5:12" x14ac:dyDescent="0.25">
      <c r="E139" s="50">
        <f t="shared" si="8"/>
        <v>43930.49999999968</v>
      </c>
      <c r="F139" s="38">
        <v>13146</v>
      </c>
      <c r="G139" s="38">
        <v>13286</v>
      </c>
      <c r="H139" s="42">
        <v>14583</v>
      </c>
      <c r="I139" s="47">
        <f>ModelValues!C136</f>
        <v>12933.666746300101</v>
      </c>
      <c r="J139" s="42">
        <f t="shared" si="6"/>
        <v>140</v>
      </c>
      <c r="L139" s="42">
        <f t="shared" si="7"/>
        <v>1437</v>
      </c>
    </row>
    <row r="140" spans="5:12" x14ac:dyDescent="0.25">
      <c r="E140" s="50">
        <f t="shared" si="8"/>
        <v>43930.541666666344</v>
      </c>
      <c r="F140" s="38">
        <v>13069</v>
      </c>
      <c r="G140" s="38">
        <v>13319</v>
      </c>
      <c r="H140" s="42">
        <v>13810</v>
      </c>
      <c r="I140" s="47">
        <f>ModelValues!C137</f>
        <v>12857.9104448042</v>
      </c>
      <c r="J140" s="42">
        <f t="shared" si="6"/>
        <v>250</v>
      </c>
      <c r="L140" s="42">
        <f t="shared" si="7"/>
        <v>741</v>
      </c>
    </row>
    <row r="141" spans="5:12" x14ac:dyDescent="0.25">
      <c r="E141" s="50">
        <f t="shared" si="8"/>
        <v>43930.583333333008</v>
      </c>
      <c r="F141" s="38">
        <v>12873</v>
      </c>
      <c r="G141" s="38">
        <v>13310</v>
      </c>
      <c r="H141" s="42">
        <v>13749</v>
      </c>
      <c r="I141" s="47">
        <f>ModelValues!C138</f>
        <v>12665.076222814636</v>
      </c>
      <c r="J141" s="42">
        <f t="shared" si="6"/>
        <v>437</v>
      </c>
      <c r="L141" s="42">
        <f t="shared" si="7"/>
        <v>876</v>
      </c>
    </row>
    <row r="142" spans="5:12" x14ac:dyDescent="0.25">
      <c r="E142" s="50">
        <f t="shared" si="8"/>
        <v>43930.624999999673</v>
      </c>
      <c r="F142" s="38">
        <v>13163</v>
      </c>
      <c r="G142" s="38">
        <v>13099</v>
      </c>
      <c r="H142" s="42">
        <v>14041</v>
      </c>
      <c r="I142" s="47">
        <f>ModelValues!C139</f>
        <v>12950.392163513481</v>
      </c>
      <c r="J142" s="42">
        <f t="shared" si="6"/>
        <v>-64</v>
      </c>
      <c r="L142" s="42">
        <f t="shared" si="7"/>
        <v>878</v>
      </c>
    </row>
    <row r="143" spans="5:12" x14ac:dyDescent="0.25">
      <c r="E143" s="50">
        <f t="shared" si="8"/>
        <v>43930.666666666337</v>
      </c>
      <c r="F143" s="38">
        <v>13609</v>
      </c>
      <c r="G143" s="38">
        <v>13341</v>
      </c>
      <c r="H143" s="42">
        <v>14561</v>
      </c>
      <c r="I143" s="47">
        <f>ModelValues!C140</f>
        <v>13389.18840334688</v>
      </c>
      <c r="J143" s="42">
        <f t="shared" si="6"/>
        <v>-268</v>
      </c>
      <c r="L143" s="42">
        <f t="shared" si="7"/>
        <v>952</v>
      </c>
    </row>
    <row r="144" spans="5:12" x14ac:dyDescent="0.25">
      <c r="E144" s="50">
        <f t="shared" si="8"/>
        <v>43930.708333333001</v>
      </c>
      <c r="F144" s="38">
        <v>13884</v>
      </c>
      <c r="G144" s="38">
        <v>13861</v>
      </c>
      <c r="H144" s="42">
        <v>14882</v>
      </c>
      <c r="I144" s="47">
        <f>ModelValues!C141</f>
        <v>13659.746622975095</v>
      </c>
      <c r="J144" s="42">
        <f t="shared" si="6"/>
        <v>-23</v>
      </c>
      <c r="L144" s="42">
        <f t="shared" si="7"/>
        <v>998</v>
      </c>
    </row>
    <row r="145" spans="5:12" x14ac:dyDescent="0.25">
      <c r="E145" s="50">
        <f t="shared" si="8"/>
        <v>43930.749999999665</v>
      </c>
      <c r="F145" s="38">
        <v>14210</v>
      </c>
      <c r="G145" s="38">
        <v>14232</v>
      </c>
      <c r="H145" s="42">
        <v>15109</v>
      </c>
      <c r="I145" s="47">
        <f>ModelValues!C142</f>
        <v>13980.481094243452</v>
      </c>
      <c r="J145" s="42">
        <f t="shared" si="6"/>
        <v>22</v>
      </c>
      <c r="L145" s="42">
        <f t="shared" si="7"/>
        <v>899</v>
      </c>
    </row>
    <row r="146" spans="5:12" x14ac:dyDescent="0.25">
      <c r="E146" s="50">
        <f t="shared" si="8"/>
        <v>43930.79166666633</v>
      </c>
      <c r="F146" s="38">
        <v>14454</v>
      </c>
      <c r="G146" s="38">
        <v>14659</v>
      </c>
      <c r="H146" s="42">
        <v>15201</v>
      </c>
      <c r="I146" s="47">
        <f>ModelValues!C143</f>
        <v>14220.540023659034</v>
      </c>
      <c r="J146" s="42">
        <f t="shared" si="6"/>
        <v>205</v>
      </c>
      <c r="L146" s="42">
        <f t="shared" si="7"/>
        <v>747</v>
      </c>
    </row>
    <row r="147" spans="5:12" x14ac:dyDescent="0.25">
      <c r="E147" s="50">
        <f t="shared" si="8"/>
        <v>43930.833333332994</v>
      </c>
      <c r="F147" s="38">
        <v>13996</v>
      </c>
      <c r="G147" s="38">
        <v>14751</v>
      </c>
      <c r="H147" s="42">
        <v>14835</v>
      </c>
      <c r="I147" s="47">
        <f>ModelValues!C144</f>
        <v>13769.937606969132</v>
      </c>
      <c r="J147" s="42">
        <f t="shared" si="6"/>
        <v>755</v>
      </c>
      <c r="L147" s="42">
        <f t="shared" si="7"/>
        <v>839</v>
      </c>
    </row>
    <row r="148" spans="5:12" x14ac:dyDescent="0.25">
      <c r="E148" s="50">
        <f t="shared" si="8"/>
        <v>43930.874999999658</v>
      </c>
      <c r="F148" s="38">
        <v>13308</v>
      </c>
      <c r="G148" s="38">
        <v>14235</v>
      </c>
      <c r="H148" s="42">
        <v>14095</v>
      </c>
      <c r="I148" s="47">
        <f>ModelValues!C145</f>
        <v>13093.050133862904</v>
      </c>
      <c r="J148" s="42">
        <f t="shared" si="6"/>
        <v>927</v>
      </c>
      <c r="L148" s="42">
        <f t="shared" si="7"/>
        <v>787</v>
      </c>
    </row>
    <row r="149" spans="5:12" x14ac:dyDescent="0.25">
      <c r="E149" s="50">
        <f t="shared" si="8"/>
        <v>43930.916666666322</v>
      </c>
      <c r="F149" s="38">
        <v>12541</v>
      </c>
      <c r="G149" s="38">
        <v>13545</v>
      </c>
      <c r="H149" s="42">
        <v>13223</v>
      </c>
      <c r="I149" s="47">
        <f>ModelValues!C146</f>
        <v>12338.438663118026</v>
      </c>
      <c r="J149" s="42">
        <f t="shared" si="6"/>
        <v>1004</v>
      </c>
      <c r="L149" s="42">
        <f t="shared" si="7"/>
        <v>682</v>
      </c>
    </row>
    <row r="150" spans="5:12" x14ac:dyDescent="0.25">
      <c r="E150" s="50">
        <f t="shared" si="8"/>
        <v>43930.958333332987</v>
      </c>
      <c r="F150" s="38">
        <v>11968</v>
      </c>
      <c r="G150" s="38">
        <v>12823</v>
      </c>
      <c r="H150" s="42">
        <v>12541</v>
      </c>
      <c r="I150" s="47">
        <f>ModelValues!C147</f>
        <v>11774.693718219962</v>
      </c>
      <c r="J150" s="42">
        <f t="shared" si="6"/>
        <v>855</v>
      </c>
      <c r="L150" s="42">
        <f t="shared" si="7"/>
        <v>573</v>
      </c>
    </row>
    <row r="151" spans="5:12" x14ac:dyDescent="0.25">
      <c r="E151" s="50">
        <f t="shared" si="8"/>
        <v>43930.999999999651</v>
      </c>
      <c r="F151" s="38">
        <v>11535</v>
      </c>
      <c r="G151" s="38">
        <v>12141</v>
      </c>
      <c r="H151" s="32">
        <v>11890</v>
      </c>
      <c r="I151" s="47">
        <f>ModelValues!C148</f>
        <v>11348.687503314442</v>
      </c>
      <c r="J151" s="42">
        <f t="shared" si="6"/>
        <v>606</v>
      </c>
      <c r="L151" s="42">
        <f t="shared" si="7"/>
        <v>355</v>
      </c>
    </row>
    <row r="152" spans="5:12" x14ac:dyDescent="0.25">
      <c r="E152" s="50">
        <f t="shared" si="8"/>
        <v>43931.041666666315</v>
      </c>
      <c r="F152" s="38">
        <v>11278</v>
      </c>
      <c r="G152" s="38">
        <v>11890</v>
      </c>
      <c r="H152" s="32">
        <v>11629</v>
      </c>
      <c r="I152" s="47">
        <f>ModelValues!C149</f>
        <v>11095.838548970982</v>
      </c>
      <c r="J152" s="42">
        <f t="shared" si="6"/>
        <v>612</v>
      </c>
      <c r="L152" s="42">
        <f t="shared" si="7"/>
        <v>351</v>
      </c>
    </row>
    <row r="153" spans="5:12" x14ac:dyDescent="0.25">
      <c r="E153" s="50">
        <f t="shared" si="8"/>
        <v>43931.083333332979</v>
      </c>
      <c r="F153" s="38">
        <v>11127</v>
      </c>
      <c r="G153" s="38">
        <v>11629</v>
      </c>
      <c r="H153" s="32">
        <v>11400</v>
      </c>
      <c r="I153" s="47">
        <f>ModelValues!C150</f>
        <v>10947.277490193308</v>
      </c>
      <c r="J153" s="42">
        <f t="shared" si="6"/>
        <v>502</v>
      </c>
      <c r="L153" s="42">
        <f t="shared" si="7"/>
        <v>273</v>
      </c>
    </row>
    <row r="154" spans="5:12" x14ac:dyDescent="0.25">
      <c r="E154" s="50">
        <f t="shared" si="8"/>
        <v>43931.124999999643</v>
      </c>
      <c r="F154" s="38">
        <v>11095</v>
      </c>
      <c r="G154" s="38">
        <v>11400</v>
      </c>
      <c r="H154" s="32">
        <v>11525</v>
      </c>
      <c r="I154" s="47">
        <f>ModelValues!C151</f>
        <v>10915.794351909297</v>
      </c>
      <c r="J154" s="42">
        <f t="shared" si="6"/>
        <v>305</v>
      </c>
      <c r="L154" s="42">
        <f t="shared" si="7"/>
        <v>430</v>
      </c>
    </row>
    <row r="155" spans="5:12" x14ac:dyDescent="0.25">
      <c r="E155" s="50">
        <f t="shared" si="8"/>
        <v>43931.166666666308</v>
      </c>
      <c r="F155" s="38">
        <v>11241</v>
      </c>
      <c r="G155" s="38">
        <v>11525</v>
      </c>
      <c r="H155" s="32">
        <v>11514</v>
      </c>
      <c r="I155" s="47">
        <f>ModelValues!C152</f>
        <v>11059.436170330095</v>
      </c>
      <c r="J155" s="42">
        <f t="shared" si="6"/>
        <v>284</v>
      </c>
      <c r="L155" s="42">
        <f t="shared" si="7"/>
        <v>273</v>
      </c>
    </row>
    <row r="156" spans="5:12" x14ac:dyDescent="0.25">
      <c r="E156" s="50">
        <f t="shared" si="8"/>
        <v>43931.208333332972</v>
      </c>
      <c r="F156" s="38">
        <v>11537</v>
      </c>
      <c r="G156" s="38">
        <v>11514</v>
      </c>
      <c r="H156" s="32">
        <v>11865</v>
      </c>
      <c r="I156" s="47">
        <f>ModelValues!C153</f>
        <v>11350.655199457193</v>
      </c>
      <c r="J156" s="42">
        <f t="shared" si="6"/>
        <v>-23</v>
      </c>
      <c r="L156" s="42">
        <f t="shared" si="7"/>
        <v>328</v>
      </c>
    </row>
    <row r="157" spans="5:12" x14ac:dyDescent="0.25">
      <c r="E157" s="50">
        <f t="shared" si="8"/>
        <v>43931.249999999636</v>
      </c>
      <c r="F157" s="38">
        <v>11925</v>
      </c>
      <c r="G157" s="38">
        <v>11865</v>
      </c>
      <c r="H157" s="32">
        <v>12174</v>
      </c>
      <c r="I157" s="47">
        <f>ModelValues!C154</f>
        <v>11732.388251150822</v>
      </c>
      <c r="J157" s="42">
        <f t="shared" si="6"/>
        <v>-60</v>
      </c>
      <c r="L157" s="42">
        <f t="shared" si="7"/>
        <v>249</v>
      </c>
    </row>
    <row r="158" spans="5:12" x14ac:dyDescent="0.25">
      <c r="E158" s="50">
        <f t="shared" si="8"/>
        <v>43931.2916666663</v>
      </c>
      <c r="F158" s="38">
        <v>12287</v>
      </c>
      <c r="G158" s="38">
        <v>12174</v>
      </c>
      <c r="H158" s="32">
        <v>12673</v>
      </c>
      <c r="I158" s="47">
        <f>ModelValues!C155</f>
        <v>12088.541252988691</v>
      </c>
      <c r="J158" s="42">
        <f t="shared" si="6"/>
        <v>-113</v>
      </c>
      <c r="L158" s="42">
        <f t="shared" si="7"/>
        <v>386</v>
      </c>
    </row>
    <row r="159" spans="5:12" x14ac:dyDescent="0.25">
      <c r="E159" s="50">
        <f t="shared" si="8"/>
        <v>43931.333333332965</v>
      </c>
      <c r="F159" s="38">
        <v>12309</v>
      </c>
      <c r="G159" s="38">
        <v>12673</v>
      </c>
      <c r="H159" s="32">
        <v>12981</v>
      </c>
      <c r="I159" s="47">
        <f>ModelValues!C156</f>
        <v>12110.185910558948</v>
      </c>
      <c r="J159" s="42">
        <f t="shared" si="6"/>
        <v>364</v>
      </c>
      <c r="L159" s="42">
        <f t="shared" si="7"/>
        <v>672</v>
      </c>
    </row>
    <row r="160" spans="5:12" x14ac:dyDescent="0.25">
      <c r="E160" s="50">
        <f t="shared" si="8"/>
        <v>43931.374999999629</v>
      </c>
      <c r="F160" s="38">
        <v>12192</v>
      </c>
      <c r="G160" s="38">
        <v>12981</v>
      </c>
      <c r="H160" s="32">
        <v>12616</v>
      </c>
      <c r="I160" s="47">
        <f>ModelValues!C157</f>
        <v>11995.075686208034</v>
      </c>
      <c r="J160" s="42">
        <f t="shared" si="6"/>
        <v>789</v>
      </c>
      <c r="L160" s="42">
        <f t="shared" si="7"/>
        <v>424</v>
      </c>
    </row>
    <row r="161" spans="5:12" x14ac:dyDescent="0.25">
      <c r="E161" s="50">
        <f t="shared" si="8"/>
        <v>43931.416666666293</v>
      </c>
      <c r="F161" s="38">
        <v>11989</v>
      </c>
      <c r="G161" s="38">
        <v>12616</v>
      </c>
      <c r="H161" s="32">
        <v>12714</v>
      </c>
      <c r="I161" s="47">
        <f>ModelValues!C158</f>
        <v>11795.354527718842</v>
      </c>
      <c r="J161" s="42">
        <f t="shared" si="6"/>
        <v>627</v>
      </c>
      <c r="L161" s="42">
        <f t="shared" si="7"/>
        <v>725</v>
      </c>
    </row>
    <row r="162" spans="5:12" x14ac:dyDescent="0.25">
      <c r="E162" s="50">
        <f t="shared" si="8"/>
        <v>43931.458333332957</v>
      </c>
      <c r="F162" s="38">
        <v>12029</v>
      </c>
      <c r="G162" s="38">
        <v>12314</v>
      </c>
      <c r="H162" s="32">
        <v>12843</v>
      </c>
      <c r="I162" s="47">
        <f>ModelValues!C159</f>
        <v>11834.708450573857</v>
      </c>
      <c r="J162" s="42">
        <f t="shared" si="6"/>
        <v>285</v>
      </c>
      <c r="L162" s="42">
        <f t="shared" si="7"/>
        <v>814</v>
      </c>
    </row>
    <row r="163" spans="5:12" x14ac:dyDescent="0.25">
      <c r="E163" s="50">
        <f t="shared" si="8"/>
        <v>43931.499999999622</v>
      </c>
      <c r="F163" s="32">
        <v>11835</v>
      </c>
      <c r="G163" s="38">
        <v>12043</v>
      </c>
      <c r="H163" s="32">
        <v>12792</v>
      </c>
      <c r="I163" s="47">
        <f>ModelValues!C160</f>
        <v>11643.841924727041</v>
      </c>
      <c r="J163" s="42">
        <f t="shared" si="6"/>
        <v>208</v>
      </c>
      <c r="L163" s="42">
        <f t="shared" si="7"/>
        <v>957</v>
      </c>
    </row>
    <row r="164" spans="5:12" x14ac:dyDescent="0.25">
      <c r="E164" s="50">
        <f t="shared" si="8"/>
        <v>43931.541666666286</v>
      </c>
      <c r="F164" s="32">
        <v>11754</v>
      </c>
      <c r="G164" s="38">
        <v>11942</v>
      </c>
      <c r="H164" s="32">
        <v>12732</v>
      </c>
      <c r="I164" s="47">
        <f>ModelValues!C161</f>
        <v>11564.150230945641</v>
      </c>
      <c r="J164" s="42">
        <f t="shared" si="6"/>
        <v>188</v>
      </c>
      <c r="L164" s="42">
        <f t="shared" si="7"/>
        <v>978</v>
      </c>
    </row>
    <row r="165" spans="5:12" x14ac:dyDescent="0.25">
      <c r="E165" s="50">
        <f t="shared" si="8"/>
        <v>43931.58333333295</v>
      </c>
      <c r="F165" s="32">
        <v>11842</v>
      </c>
      <c r="G165" s="38">
        <v>12032</v>
      </c>
      <c r="H165" s="32">
        <v>12757</v>
      </c>
      <c r="I165" s="47">
        <f>ModelValues!C162</f>
        <v>11650.728861226669</v>
      </c>
      <c r="J165" s="42">
        <f t="shared" si="6"/>
        <v>190</v>
      </c>
      <c r="L165" s="42">
        <f t="shared" si="7"/>
        <v>915</v>
      </c>
    </row>
    <row r="166" spans="5:12" x14ac:dyDescent="0.25">
      <c r="E166" s="50">
        <f t="shared" si="8"/>
        <v>43931.624999999614</v>
      </c>
      <c r="F166" s="32">
        <v>12349</v>
      </c>
      <c r="G166" s="38">
        <v>12207</v>
      </c>
      <c r="H166" s="32">
        <v>12980</v>
      </c>
      <c r="I166" s="47">
        <f>ModelValues!C163</f>
        <v>12149.539833413963</v>
      </c>
      <c r="J166" s="42">
        <f t="shared" si="6"/>
        <v>-142</v>
      </c>
      <c r="L166" s="42">
        <f t="shared" si="7"/>
        <v>631</v>
      </c>
    </row>
    <row r="167" spans="5:12" x14ac:dyDescent="0.25">
      <c r="E167" s="50">
        <f t="shared" si="8"/>
        <v>43931.666666666279</v>
      </c>
      <c r="F167" s="32">
        <v>12981</v>
      </c>
      <c r="G167" s="38">
        <v>12680</v>
      </c>
      <c r="H167" s="32">
        <v>13547</v>
      </c>
      <c r="I167" s="47">
        <f>ModelValues!C164</f>
        <v>12771.331814523171</v>
      </c>
      <c r="J167" s="42">
        <f t="shared" si="6"/>
        <v>-301</v>
      </c>
      <c r="L167" s="42">
        <f t="shared" si="7"/>
        <v>566</v>
      </c>
    </row>
    <row r="168" spans="5:12" x14ac:dyDescent="0.25">
      <c r="E168" s="50">
        <f t="shared" si="8"/>
        <v>43931.708333332943</v>
      </c>
      <c r="F168" s="32">
        <v>13354</v>
      </c>
      <c r="G168" s="38">
        <v>13247</v>
      </c>
      <c r="H168" s="32">
        <v>13951</v>
      </c>
      <c r="I168" s="47">
        <f>ModelValues!C165</f>
        <v>13138.307145146169</v>
      </c>
      <c r="J168" s="42">
        <f t="shared" si="6"/>
        <v>-107</v>
      </c>
      <c r="L168" s="42">
        <f t="shared" si="7"/>
        <v>597</v>
      </c>
    </row>
    <row r="169" spans="5:12" x14ac:dyDescent="0.25">
      <c r="E169" s="50">
        <f t="shared" si="8"/>
        <v>43931.749999999607</v>
      </c>
      <c r="F169" s="32">
        <v>13709</v>
      </c>
      <c r="G169" s="38">
        <v>13751</v>
      </c>
      <c r="H169" s="32">
        <v>14405</v>
      </c>
      <c r="I169" s="47">
        <f>ModelValues!C166</f>
        <v>13487.573210484412</v>
      </c>
      <c r="J169" s="42">
        <f t="shared" si="6"/>
        <v>42</v>
      </c>
      <c r="L169" s="42">
        <f t="shared" si="7"/>
        <v>696</v>
      </c>
    </row>
    <row r="170" spans="5:12" x14ac:dyDescent="0.25">
      <c r="E170" s="50">
        <f t="shared" si="8"/>
        <v>43931.791666666271</v>
      </c>
      <c r="F170" s="32">
        <v>14174</v>
      </c>
      <c r="G170" s="38">
        <v>14155</v>
      </c>
      <c r="H170" s="32">
        <v>14798</v>
      </c>
      <c r="I170" s="47">
        <f>ModelValues!C167</f>
        <v>13945.062563673941</v>
      </c>
      <c r="J170" s="42">
        <f t="shared" si="6"/>
        <v>-19</v>
      </c>
      <c r="L170" s="42">
        <f t="shared" si="7"/>
        <v>624</v>
      </c>
    </row>
    <row r="171" spans="5:12" x14ac:dyDescent="0.25">
      <c r="E171" s="50">
        <f t="shared" si="8"/>
        <v>43931.833333332936</v>
      </c>
      <c r="F171" s="32">
        <v>13900</v>
      </c>
      <c r="G171" s="38">
        <v>14498</v>
      </c>
      <c r="H171" s="32">
        <v>14389</v>
      </c>
      <c r="I171" s="47">
        <f>ModelValues!C168</f>
        <v>13675.4881921171</v>
      </c>
      <c r="J171" s="42">
        <f t="shared" si="6"/>
        <v>598</v>
      </c>
      <c r="L171" s="42">
        <f t="shared" si="7"/>
        <v>489</v>
      </c>
    </row>
    <row r="172" spans="5:12" x14ac:dyDescent="0.25">
      <c r="E172" s="50">
        <f t="shared" si="8"/>
        <v>43931.8749999996</v>
      </c>
      <c r="F172" s="32">
        <v>13228</v>
      </c>
      <c r="G172" s="38">
        <v>14139</v>
      </c>
      <c r="H172" s="32">
        <v>13674</v>
      </c>
      <c r="I172" s="47">
        <f>ModelValues!C169</f>
        <v>13014.342288152879</v>
      </c>
      <c r="J172" s="42">
        <f t="shared" si="6"/>
        <v>911</v>
      </c>
      <c r="L172" s="42">
        <f t="shared" si="7"/>
        <v>446</v>
      </c>
    </row>
    <row r="173" spans="5:12" x14ac:dyDescent="0.25">
      <c r="E173" s="50">
        <f t="shared" si="8"/>
        <v>43931.916666666264</v>
      </c>
      <c r="F173" s="32">
        <v>12405</v>
      </c>
      <c r="G173" s="38">
        <v>13524</v>
      </c>
      <c r="H173" s="32">
        <v>12954</v>
      </c>
      <c r="I173" s="47">
        <f>ModelValues!C170</f>
        <v>12204.63532541098</v>
      </c>
      <c r="J173" s="42">
        <f t="shared" si="6"/>
        <v>1119</v>
      </c>
      <c r="L173" s="42">
        <f t="shared" si="7"/>
        <v>549</v>
      </c>
    </row>
    <row r="174" spans="5:12" x14ac:dyDescent="0.25">
      <c r="E174" s="50">
        <f t="shared" si="8"/>
        <v>43931.958333332928</v>
      </c>
      <c r="F174" s="32">
        <v>11918</v>
      </c>
      <c r="G174" s="38">
        <v>12804</v>
      </c>
      <c r="H174" s="32">
        <v>12354</v>
      </c>
      <c r="I174" s="47">
        <f>ModelValues!C171</f>
        <v>11725.501314651194</v>
      </c>
      <c r="J174" s="42">
        <f t="shared" si="6"/>
        <v>886</v>
      </c>
      <c r="L174" s="42">
        <f t="shared" si="7"/>
        <v>436</v>
      </c>
    </row>
  </sheetData>
  <pageMargins left="0.7" right="0.7" top="0.75" bottom="0.75" header="0.3" footer="0.3"/>
  <pageSetup orientation="portrait" horizontalDpi="360" verticalDpi="360" r:id="rId1"/>
  <ignoredErrors>
    <ignoredError sqref="L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182F4-D68C-4B1B-871C-02B08FC2C980}">
  <dimension ref="E5:N174"/>
  <sheetViews>
    <sheetView workbookViewId="0">
      <selection activeCell="H165" sqref="H165"/>
    </sheetView>
  </sheetViews>
  <sheetFormatPr defaultRowHeight="15" x14ac:dyDescent="0.25"/>
  <cols>
    <col min="5" max="5" width="15.5703125" bestFit="1" customWidth="1"/>
    <col min="6" max="6" width="13.7109375" customWidth="1"/>
    <col min="7" max="7" width="17.5703125" customWidth="1"/>
    <col min="8" max="8" width="20" customWidth="1"/>
    <col min="9" max="9" width="10.42578125" customWidth="1"/>
    <col min="10" max="10" width="19.42578125" bestFit="1" customWidth="1"/>
    <col min="11" max="11" width="11.28515625" bestFit="1" customWidth="1"/>
    <col min="12" max="12" width="23.140625" customWidth="1"/>
    <col min="13" max="13" width="14.140625" customWidth="1"/>
    <col min="14" max="14" width="21.7109375" customWidth="1"/>
  </cols>
  <sheetData>
    <row r="5" spans="5:14" x14ac:dyDescent="0.25">
      <c r="E5" s="1"/>
      <c r="F5" s="1"/>
      <c r="G5" s="9" t="s">
        <v>11</v>
      </c>
      <c r="H5" s="9"/>
      <c r="I5" s="14"/>
      <c r="K5" s="14"/>
      <c r="M5" s="14"/>
      <c r="N5" s="7"/>
    </row>
    <row r="6" spans="5:14" ht="15.75" x14ac:dyDescent="0.25">
      <c r="E6" s="11" t="s">
        <v>1</v>
      </c>
      <c r="F6" s="12" t="s">
        <v>2</v>
      </c>
      <c r="G6" s="11" t="s">
        <v>3</v>
      </c>
      <c r="H6" s="13" t="s">
        <v>10</v>
      </c>
      <c r="I6" s="10" t="s">
        <v>4</v>
      </c>
      <c r="J6" s="16" t="s">
        <v>7</v>
      </c>
      <c r="K6" s="10" t="s">
        <v>5</v>
      </c>
      <c r="L6" s="17" t="s">
        <v>8</v>
      </c>
      <c r="M6" s="10"/>
      <c r="N6" s="17"/>
    </row>
    <row r="7" spans="5:14" x14ac:dyDescent="0.25">
      <c r="E7" s="2">
        <v>43559</v>
      </c>
      <c r="F7" s="1">
        <v>13587</v>
      </c>
      <c r="G7" s="1"/>
      <c r="H7" s="8"/>
      <c r="I7" s="10">
        <f t="shared" ref="I7:I38" si="0">G7-$F7</f>
        <v>-13587</v>
      </c>
      <c r="J7">
        <f>AVERAGE(I7:I139)</f>
        <v>-14481.969924812031</v>
      </c>
      <c r="K7" s="10">
        <f>H7-$F7</f>
        <v>-13587</v>
      </c>
      <c r="L7">
        <f>AVERAGE(K7:K139)</f>
        <v>-14481.969924812031</v>
      </c>
      <c r="M7" s="10"/>
      <c r="N7" s="4"/>
    </row>
    <row r="8" spans="5:14" x14ac:dyDescent="0.25">
      <c r="E8" s="2">
        <f>E7+1/24</f>
        <v>43559.041666666664</v>
      </c>
      <c r="F8" s="1">
        <v>13388</v>
      </c>
      <c r="G8" s="1"/>
      <c r="H8" s="6"/>
      <c r="I8" s="10">
        <f t="shared" si="0"/>
        <v>-13388</v>
      </c>
      <c r="K8" s="10">
        <f t="shared" ref="K8:K71" si="1">H8-$F8</f>
        <v>-13388</v>
      </c>
      <c r="M8" s="14"/>
      <c r="N8" s="7"/>
    </row>
    <row r="9" spans="5:14" x14ac:dyDescent="0.25">
      <c r="E9" s="2">
        <f t="shared" ref="E9:E72" si="2">E8+1/24</f>
        <v>43559.083333333328</v>
      </c>
      <c r="F9" s="1">
        <v>13377</v>
      </c>
      <c r="G9" s="1"/>
      <c r="H9" s="1"/>
      <c r="I9" s="10">
        <f t="shared" si="0"/>
        <v>-13377</v>
      </c>
      <c r="K9" s="10">
        <f t="shared" si="1"/>
        <v>-13377</v>
      </c>
      <c r="M9" s="15"/>
    </row>
    <row r="10" spans="5:14" x14ac:dyDescent="0.25">
      <c r="E10" s="2">
        <f t="shared" si="2"/>
        <v>43559.124999999993</v>
      </c>
      <c r="F10" s="1">
        <v>13428</v>
      </c>
      <c r="G10" s="1"/>
      <c r="H10" s="1"/>
      <c r="I10" s="10">
        <f t="shared" si="0"/>
        <v>-13428</v>
      </c>
      <c r="K10" s="10">
        <f t="shared" si="1"/>
        <v>-13428</v>
      </c>
      <c r="M10" s="15"/>
    </row>
    <row r="11" spans="5:14" x14ac:dyDescent="0.25">
      <c r="E11" s="2">
        <f t="shared" si="2"/>
        <v>43559.166666666657</v>
      </c>
      <c r="F11" s="1">
        <v>14406</v>
      </c>
      <c r="G11" s="1"/>
      <c r="H11" s="1"/>
      <c r="I11" s="10">
        <f t="shared" si="0"/>
        <v>-14406</v>
      </c>
      <c r="K11" s="10">
        <f t="shared" si="1"/>
        <v>-14406</v>
      </c>
      <c r="M11" s="15"/>
    </row>
    <row r="12" spans="5:14" x14ac:dyDescent="0.25">
      <c r="E12" s="2">
        <f t="shared" si="2"/>
        <v>43559.208333333321</v>
      </c>
      <c r="F12" s="1">
        <v>15745</v>
      </c>
      <c r="G12" s="1"/>
      <c r="H12" s="1"/>
      <c r="I12" s="10">
        <f t="shared" si="0"/>
        <v>-15745</v>
      </c>
      <c r="K12" s="10">
        <f t="shared" si="1"/>
        <v>-15745</v>
      </c>
      <c r="M12" s="15"/>
    </row>
    <row r="13" spans="5:14" x14ac:dyDescent="0.25">
      <c r="E13" s="2">
        <f t="shared" si="2"/>
        <v>43559.249999999985</v>
      </c>
      <c r="F13" s="1">
        <v>16612</v>
      </c>
      <c r="G13" s="1"/>
      <c r="H13" s="1"/>
      <c r="I13" s="10">
        <f t="shared" si="0"/>
        <v>-16612</v>
      </c>
      <c r="K13" s="10">
        <f t="shared" si="1"/>
        <v>-16612</v>
      </c>
      <c r="M13" s="15"/>
    </row>
    <row r="14" spans="5:14" x14ac:dyDescent="0.25">
      <c r="E14" s="2">
        <f t="shared" si="2"/>
        <v>43559.29166666665</v>
      </c>
      <c r="F14" s="1">
        <v>16466</v>
      </c>
      <c r="G14" s="1"/>
      <c r="H14" s="1"/>
      <c r="I14" s="10">
        <f t="shared" si="0"/>
        <v>-16466</v>
      </c>
      <c r="K14" s="10">
        <f t="shared" si="1"/>
        <v>-16466</v>
      </c>
      <c r="M14" s="15"/>
    </row>
    <row r="15" spans="5:14" x14ac:dyDescent="0.25">
      <c r="E15" s="2">
        <f t="shared" si="2"/>
        <v>43559.333333333314</v>
      </c>
      <c r="F15" s="1">
        <v>15933</v>
      </c>
      <c r="G15" s="1"/>
      <c r="H15" s="1"/>
      <c r="I15" s="10">
        <f t="shared" si="0"/>
        <v>-15933</v>
      </c>
      <c r="K15" s="10">
        <f t="shared" si="1"/>
        <v>-15933</v>
      </c>
      <c r="M15" s="15"/>
    </row>
    <row r="16" spans="5:14" x14ac:dyDescent="0.25">
      <c r="E16" s="2">
        <f t="shared" si="2"/>
        <v>43559.374999999978</v>
      </c>
      <c r="F16" s="1">
        <v>15614</v>
      </c>
      <c r="G16" s="1"/>
      <c r="H16" s="1"/>
      <c r="I16" s="10">
        <f t="shared" si="0"/>
        <v>-15614</v>
      </c>
      <c r="K16" s="10">
        <f t="shared" si="1"/>
        <v>-15614</v>
      </c>
      <c r="M16" s="15"/>
    </row>
    <row r="17" spans="5:13" x14ac:dyDescent="0.25">
      <c r="E17" s="2">
        <f t="shared" si="2"/>
        <v>43559.416666666642</v>
      </c>
      <c r="F17" s="1">
        <v>15286</v>
      </c>
      <c r="G17" s="1"/>
      <c r="H17" s="1"/>
      <c r="I17" s="10">
        <f t="shared" si="0"/>
        <v>-15286</v>
      </c>
      <c r="K17" s="10">
        <f t="shared" si="1"/>
        <v>-15286</v>
      </c>
      <c r="M17" s="15"/>
    </row>
    <row r="18" spans="5:13" x14ac:dyDescent="0.25">
      <c r="E18" s="2">
        <f t="shared" si="2"/>
        <v>43559.458333333307</v>
      </c>
      <c r="F18" s="1">
        <v>15059</v>
      </c>
      <c r="G18" s="1"/>
      <c r="H18" s="1"/>
      <c r="I18" s="10">
        <f t="shared" si="0"/>
        <v>-15059</v>
      </c>
      <c r="K18" s="10">
        <f t="shared" si="1"/>
        <v>-15059</v>
      </c>
      <c r="M18" s="15"/>
    </row>
    <row r="19" spans="5:13" x14ac:dyDescent="0.25">
      <c r="E19" s="2">
        <f t="shared" si="2"/>
        <v>43559.499999999971</v>
      </c>
      <c r="F19" s="1">
        <v>14893</v>
      </c>
      <c r="G19" s="1"/>
      <c r="H19" s="1"/>
      <c r="I19" s="10">
        <f t="shared" si="0"/>
        <v>-14893</v>
      </c>
      <c r="K19" s="10">
        <f t="shared" si="1"/>
        <v>-14893</v>
      </c>
      <c r="M19" s="15"/>
    </row>
    <row r="20" spans="5:13" x14ac:dyDescent="0.25">
      <c r="E20" s="2">
        <f t="shared" si="2"/>
        <v>43559.541666666635</v>
      </c>
      <c r="F20" s="1">
        <v>14687</v>
      </c>
      <c r="G20" s="1"/>
      <c r="H20" s="1"/>
      <c r="I20" s="10">
        <f t="shared" si="0"/>
        <v>-14687</v>
      </c>
      <c r="K20" s="10">
        <f t="shared" si="1"/>
        <v>-14687</v>
      </c>
      <c r="M20" s="15"/>
    </row>
    <row r="21" spans="5:13" x14ac:dyDescent="0.25">
      <c r="E21" s="2">
        <f t="shared" si="2"/>
        <v>43559.583333333299</v>
      </c>
      <c r="F21" s="1">
        <v>14646</v>
      </c>
      <c r="G21" s="1"/>
      <c r="H21" s="1"/>
      <c r="I21" s="10">
        <f t="shared" si="0"/>
        <v>-14646</v>
      </c>
      <c r="K21" s="10">
        <f t="shared" si="1"/>
        <v>-14646</v>
      </c>
      <c r="M21" s="15"/>
    </row>
    <row r="22" spans="5:13" x14ac:dyDescent="0.25">
      <c r="E22" s="2">
        <f t="shared" si="2"/>
        <v>43559.624999999964</v>
      </c>
      <c r="F22" s="1">
        <v>15059</v>
      </c>
      <c r="G22" s="1"/>
      <c r="H22" s="1"/>
      <c r="I22" s="10">
        <f t="shared" si="0"/>
        <v>-15059</v>
      </c>
      <c r="K22" s="10">
        <f t="shared" si="1"/>
        <v>-15059</v>
      </c>
      <c r="M22" s="15"/>
    </row>
    <row r="23" spans="5:13" x14ac:dyDescent="0.25">
      <c r="E23" s="2">
        <f t="shared" si="2"/>
        <v>43559.666666666628</v>
      </c>
      <c r="F23" s="1">
        <v>15698</v>
      </c>
      <c r="G23" s="1"/>
      <c r="H23" s="1"/>
      <c r="I23" s="10">
        <f t="shared" si="0"/>
        <v>-15698</v>
      </c>
      <c r="K23" s="10">
        <f t="shared" si="1"/>
        <v>-15698</v>
      </c>
      <c r="M23" s="15"/>
    </row>
    <row r="24" spans="5:13" x14ac:dyDescent="0.25">
      <c r="E24" s="2">
        <f t="shared" si="2"/>
        <v>43559.708333333292</v>
      </c>
      <c r="F24" s="1">
        <v>16270</v>
      </c>
      <c r="G24" s="1"/>
      <c r="H24" s="1"/>
      <c r="I24" s="10">
        <f t="shared" si="0"/>
        <v>-16270</v>
      </c>
      <c r="K24" s="10">
        <f t="shared" si="1"/>
        <v>-16270</v>
      </c>
      <c r="M24" s="15"/>
    </row>
    <row r="25" spans="5:13" x14ac:dyDescent="0.25">
      <c r="E25" s="2">
        <f t="shared" si="2"/>
        <v>43559.749999999956</v>
      </c>
      <c r="F25" s="1">
        <v>16778</v>
      </c>
      <c r="G25" s="1"/>
      <c r="H25" s="1"/>
      <c r="I25" s="10">
        <f t="shared" si="0"/>
        <v>-16778</v>
      </c>
      <c r="K25" s="10">
        <f t="shared" si="1"/>
        <v>-16778</v>
      </c>
      <c r="M25" s="15"/>
    </row>
    <row r="26" spans="5:13" x14ac:dyDescent="0.25">
      <c r="E26" s="2">
        <f t="shared" si="2"/>
        <v>43559.791666666621</v>
      </c>
      <c r="F26" s="1">
        <v>17332</v>
      </c>
      <c r="G26" s="1"/>
      <c r="H26" s="1"/>
      <c r="I26" s="10">
        <f t="shared" si="0"/>
        <v>-17332</v>
      </c>
      <c r="K26" s="10">
        <f t="shared" si="1"/>
        <v>-17332</v>
      </c>
      <c r="M26" s="15"/>
    </row>
    <row r="27" spans="5:13" x14ac:dyDescent="0.25">
      <c r="E27" s="2">
        <f t="shared" si="2"/>
        <v>43559.833333333285</v>
      </c>
      <c r="F27" s="1">
        <v>16866</v>
      </c>
      <c r="G27" s="1"/>
      <c r="H27" s="1"/>
      <c r="I27" s="10">
        <f t="shared" si="0"/>
        <v>-16866</v>
      </c>
      <c r="K27" s="10">
        <f t="shared" si="1"/>
        <v>-16866</v>
      </c>
      <c r="M27" s="15"/>
    </row>
    <row r="28" spans="5:13" x14ac:dyDescent="0.25">
      <c r="E28" s="2">
        <f t="shared" si="2"/>
        <v>43559.874999999949</v>
      </c>
      <c r="F28" s="1">
        <v>15754</v>
      </c>
      <c r="G28" s="1"/>
      <c r="H28" s="1"/>
      <c r="I28" s="10">
        <f t="shared" si="0"/>
        <v>-15754</v>
      </c>
      <c r="K28" s="10">
        <f t="shared" si="1"/>
        <v>-15754</v>
      </c>
      <c r="M28" s="15"/>
    </row>
    <row r="29" spans="5:13" x14ac:dyDescent="0.25">
      <c r="E29" s="2">
        <f t="shared" si="2"/>
        <v>43559.916666666613</v>
      </c>
      <c r="F29" s="1">
        <v>14475</v>
      </c>
      <c r="G29" s="1"/>
      <c r="H29" s="1"/>
      <c r="I29" s="10">
        <f t="shared" si="0"/>
        <v>-14475</v>
      </c>
      <c r="K29" s="10">
        <f t="shared" si="1"/>
        <v>-14475</v>
      </c>
      <c r="M29" s="15"/>
    </row>
    <row r="30" spans="5:13" x14ac:dyDescent="0.25">
      <c r="E30" s="2">
        <f t="shared" si="2"/>
        <v>43559.958333333278</v>
      </c>
      <c r="F30" s="1">
        <v>13981</v>
      </c>
      <c r="G30" s="1"/>
      <c r="H30" s="1"/>
      <c r="I30" s="10">
        <f t="shared" si="0"/>
        <v>-13981</v>
      </c>
      <c r="K30" s="10">
        <f t="shared" si="1"/>
        <v>-13981</v>
      </c>
      <c r="M30" s="15"/>
    </row>
    <row r="31" spans="5:13" x14ac:dyDescent="0.25">
      <c r="E31" s="5">
        <f t="shared" si="2"/>
        <v>43559.999999999942</v>
      </c>
      <c r="F31" s="6">
        <v>13603</v>
      </c>
      <c r="G31" s="6"/>
      <c r="H31" s="1"/>
      <c r="I31" s="10">
        <f t="shared" si="0"/>
        <v>-13603</v>
      </c>
      <c r="K31" s="10">
        <f t="shared" si="1"/>
        <v>-13603</v>
      </c>
      <c r="M31" s="15"/>
    </row>
    <row r="32" spans="5:13" x14ac:dyDescent="0.25">
      <c r="E32" s="5">
        <f t="shared" si="2"/>
        <v>43560.041666666606</v>
      </c>
      <c r="F32" s="6">
        <v>13379</v>
      </c>
      <c r="G32" s="6"/>
      <c r="H32" s="1"/>
      <c r="I32" s="10">
        <f t="shared" si="0"/>
        <v>-13379</v>
      </c>
      <c r="K32" s="10">
        <f t="shared" si="1"/>
        <v>-13379</v>
      </c>
      <c r="M32" s="15"/>
    </row>
    <row r="33" spans="5:13" x14ac:dyDescent="0.25">
      <c r="E33" s="5">
        <f t="shared" si="2"/>
        <v>43560.08333333327</v>
      </c>
      <c r="F33" s="6">
        <v>13261</v>
      </c>
      <c r="G33" s="6"/>
      <c r="H33" s="1"/>
      <c r="I33" s="10">
        <f t="shared" si="0"/>
        <v>-13261</v>
      </c>
      <c r="K33" s="10">
        <f t="shared" si="1"/>
        <v>-13261</v>
      </c>
      <c r="M33" s="15"/>
    </row>
    <row r="34" spans="5:13" x14ac:dyDescent="0.25">
      <c r="E34" s="5">
        <f t="shared" si="2"/>
        <v>43560.124999999935</v>
      </c>
      <c r="F34" s="6">
        <v>13523</v>
      </c>
      <c r="G34" s="6"/>
      <c r="H34" s="1"/>
      <c r="I34" s="10">
        <f t="shared" si="0"/>
        <v>-13523</v>
      </c>
      <c r="K34" s="10">
        <f t="shared" si="1"/>
        <v>-13523</v>
      </c>
      <c r="M34" s="15"/>
    </row>
    <row r="35" spans="5:13" x14ac:dyDescent="0.25">
      <c r="E35" s="5">
        <f t="shared" si="2"/>
        <v>43560.166666666599</v>
      </c>
      <c r="F35" s="6">
        <v>14005</v>
      </c>
      <c r="G35" s="6"/>
      <c r="H35" s="1"/>
      <c r="I35" s="10">
        <f t="shared" si="0"/>
        <v>-14005</v>
      </c>
      <c r="K35" s="10">
        <f t="shared" si="1"/>
        <v>-14005</v>
      </c>
      <c r="M35" s="15"/>
    </row>
    <row r="36" spans="5:13" x14ac:dyDescent="0.25">
      <c r="E36" s="5">
        <f t="shared" si="2"/>
        <v>43560.208333333263</v>
      </c>
      <c r="F36" s="6">
        <v>15279</v>
      </c>
      <c r="G36" s="6"/>
      <c r="H36" s="1"/>
      <c r="I36" s="10">
        <f t="shared" si="0"/>
        <v>-15279</v>
      </c>
      <c r="K36" s="10">
        <f t="shared" si="1"/>
        <v>-15279</v>
      </c>
      <c r="M36" s="15"/>
    </row>
    <row r="37" spans="5:13" x14ac:dyDescent="0.25">
      <c r="E37" s="5">
        <f t="shared" si="2"/>
        <v>43560.249999999927</v>
      </c>
      <c r="F37" s="6">
        <v>16431</v>
      </c>
      <c r="G37" s="6"/>
      <c r="H37" s="1"/>
      <c r="I37" s="10">
        <f t="shared" si="0"/>
        <v>-16431</v>
      </c>
      <c r="K37" s="10">
        <f t="shared" si="1"/>
        <v>-16431</v>
      </c>
      <c r="M37" s="15"/>
    </row>
    <row r="38" spans="5:13" x14ac:dyDescent="0.25">
      <c r="E38" s="5">
        <f t="shared" si="2"/>
        <v>43560.291666666591</v>
      </c>
      <c r="F38" s="6">
        <v>16484</v>
      </c>
      <c r="G38" s="6"/>
      <c r="H38" s="1"/>
      <c r="I38" s="10">
        <f t="shared" si="0"/>
        <v>-16484</v>
      </c>
      <c r="K38" s="10">
        <f t="shared" si="1"/>
        <v>-16484</v>
      </c>
      <c r="M38" s="15"/>
    </row>
    <row r="39" spans="5:13" x14ac:dyDescent="0.25">
      <c r="E39" s="5">
        <f t="shared" si="2"/>
        <v>43560.333333333256</v>
      </c>
      <c r="F39" s="6">
        <v>16408</v>
      </c>
      <c r="G39" s="6"/>
      <c r="H39" s="1"/>
      <c r="I39" s="10">
        <f t="shared" ref="I39:I70" si="3">G39-$F39</f>
        <v>-16408</v>
      </c>
      <c r="K39" s="10">
        <f t="shared" si="1"/>
        <v>-16408</v>
      </c>
      <c r="M39" s="15"/>
    </row>
    <row r="40" spans="5:13" x14ac:dyDescent="0.25">
      <c r="E40" s="5">
        <f t="shared" si="2"/>
        <v>43560.37499999992</v>
      </c>
      <c r="F40" s="6">
        <v>16488</v>
      </c>
      <c r="G40" s="6"/>
      <c r="H40" s="1"/>
      <c r="I40" s="10">
        <f t="shared" si="3"/>
        <v>-16488</v>
      </c>
      <c r="K40" s="10">
        <f t="shared" si="1"/>
        <v>-16488</v>
      </c>
      <c r="M40" s="15"/>
    </row>
    <row r="41" spans="5:13" x14ac:dyDescent="0.25">
      <c r="E41" s="5">
        <f t="shared" si="2"/>
        <v>43560.416666666584</v>
      </c>
      <c r="F41" s="6">
        <v>16450</v>
      </c>
      <c r="G41" s="6"/>
      <c r="H41" s="1"/>
      <c r="I41" s="10">
        <f t="shared" si="3"/>
        <v>-16450</v>
      </c>
      <c r="K41" s="10">
        <f t="shared" si="1"/>
        <v>-16450</v>
      </c>
      <c r="M41" s="15"/>
    </row>
    <row r="42" spans="5:13" x14ac:dyDescent="0.25">
      <c r="E42" s="5">
        <f t="shared" si="2"/>
        <v>43560.458333333248</v>
      </c>
      <c r="F42" s="6">
        <v>16361</v>
      </c>
      <c r="G42" s="6"/>
      <c r="H42" s="1"/>
      <c r="I42" s="10">
        <f t="shared" si="3"/>
        <v>-16361</v>
      </c>
      <c r="K42" s="10">
        <f t="shared" si="1"/>
        <v>-16361</v>
      </c>
      <c r="M42" s="15"/>
    </row>
    <row r="43" spans="5:13" x14ac:dyDescent="0.25">
      <c r="E43" s="5">
        <f t="shared" si="2"/>
        <v>43560.499999999913</v>
      </c>
      <c r="F43" s="6">
        <v>16413</v>
      </c>
      <c r="G43" s="6"/>
      <c r="H43" s="1"/>
      <c r="I43" s="10">
        <f t="shared" si="3"/>
        <v>-16413</v>
      </c>
      <c r="K43" s="10">
        <f t="shared" si="1"/>
        <v>-16413</v>
      </c>
      <c r="M43" s="15"/>
    </row>
    <row r="44" spans="5:13" x14ac:dyDescent="0.25">
      <c r="E44" s="5">
        <f t="shared" si="2"/>
        <v>43560.541666666577</v>
      </c>
      <c r="F44" s="6">
        <v>16446</v>
      </c>
      <c r="G44" s="6"/>
      <c r="H44" s="1"/>
      <c r="I44" s="10">
        <f t="shared" si="3"/>
        <v>-16446</v>
      </c>
      <c r="K44" s="10">
        <f t="shared" si="1"/>
        <v>-16446</v>
      </c>
      <c r="M44" s="15"/>
    </row>
    <row r="45" spans="5:13" x14ac:dyDescent="0.25">
      <c r="E45" s="5">
        <f t="shared" si="2"/>
        <v>43560.583333333241</v>
      </c>
      <c r="F45" s="6">
        <v>16420</v>
      </c>
      <c r="G45" s="6"/>
      <c r="H45" s="1"/>
      <c r="I45" s="10">
        <f t="shared" si="3"/>
        <v>-16420</v>
      </c>
      <c r="K45" s="10">
        <f t="shared" si="1"/>
        <v>-16420</v>
      </c>
      <c r="M45" s="15"/>
    </row>
    <row r="46" spans="5:13" x14ac:dyDescent="0.25">
      <c r="E46" s="5">
        <f t="shared" si="2"/>
        <v>43560.624999999905</v>
      </c>
      <c r="F46" s="6">
        <v>16562</v>
      </c>
      <c r="G46" s="6"/>
      <c r="H46" s="1"/>
      <c r="I46" s="10">
        <f t="shared" si="3"/>
        <v>-16562</v>
      </c>
      <c r="K46" s="10">
        <f t="shared" si="1"/>
        <v>-16562</v>
      </c>
      <c r="M46" s="15"/>
    </row>
    <row r="47" spans="5:13" x14ac:dyDescent="0.25">
      <c r="E47" s="5">
        <f t="shared" si="2"/>
        <v>43560.66666666657</v>
      </c>
      <c r="F47" s="6">
        <v>16811</v>
      </c>
      <c r="G47" s="6"/>
      <c r="H47" s="1"/>
      <c r="I47" s="10">
        <f t="shared" si="3"/>
        <v>-16811</v>
      </c>
      <c r="K47" s="10">
        <f t="shared" si="1"/>
        <v>-16811</v>
      </c>
      <c r="M47" s="15"/>
    </row>
    <row r="48" spans="5:13" x14ac:dyDescent="0.25">
      <c r="E48" s="5">
        <f t="shared" si="2"/>
        <v>43560.708333333234</v>
      </c>
      <c r="F48" s="6">
        <v>16690</v>
      </c>
      <c r="G48" s="6"/>
      <c r="H48" s="1"/>
      <c r="I48" s="10">
        <f t="shared" si="3"/>
        <v>-16690</v>
      </c>
      <c r="K48" s="10">
        <f t="shared" si="1"/>
        <v>-16690</v>
      </c>
      <c r="M48" s="15"/>
    </row>
    <row r="49" spans="5:13" x14ac:dyDescent="0.25">
      <c r="E49" s="5">
        <f t="shared" si="2"/>
        <v>43560.749999999898</v>
      </c>
      <c r="F49" s="6">
        <v>16786</v>
      </c>
      <c r="G49" s="6"/>
      <c r="H49" s="1"/>
      <c r="I49" s="10">
        <f t="shared" si="3"/>
        <v>-16786</v>
      </c>
      <c r="K49" s="10">
        <f t="shared" si="1"/>
        <v>-16786</v>
      </c>
      <c r="M49" s="15"/>
    </row>
    <row r="50" spans="5:13" x14ac:dyDescent="0.25">
      <c r="E50" s="5">
        <f t="shared" si="2"/>
        <v>43560.791666666562</v>
      </c>
      <c r="F50" s="6">
        <v>16788</v>
      </c>
      <c r="G50" s="6"/>
      <c r="H50" s="1"/>
      <c r="I50" s="10">
        <f t="shared" si="3"/>
        <v>-16788</v>
      </c>
      <c r="K50" s="10">
        <f t="shared" si="1"/>
        <v>-16788</v>
      </c>
      <c r="M50" s="15"/>
    </row>
    <row r="51" spans="5:13" x14ac:dyDescent="0.25">
      <c r="E51" s="5">
        <f t="shared" si="2"/>
        <v>43560.833333333227</v>
      </c>
      <c r="F51" s="6">
        <v>16149</v>
      </c>
      <c r="G51" s="6"/>
      <c r="H51" s="1"/>
      <c r="I51" s="10">
        <f t="shared" si="3"/>
        <v>-16149</v>
      </c>
      <c r="K51" s="10">
        <f t="shared" si="1"/>
        <v>-16149</v>
      </c>
      <c r="M51" s="15"/>
    </row>
    <row r="52" spans="5:13" x14ac:dyDescent="0.25">
      <c r="E52" s="5">
        <f t="shared" si="2"/>
        <v>43560.874999999891</v>
      </c>
      <c r="F52" s="6">
        <v>15270</v>
      </c>
      <c r="G52" s="6"/>
      <c r="H52" s="1"/>
      <c r="I52" s="10">
        <f t="shared" si="3"/>
        <v>-15270</v>
      </c>
      <c r="K52" s="10">
        <f t="shared" si="1"/>
        <v>-15270</v>
      </c>
      <c r="M52" s="15"/>
    </row>
    <row r="53" spans="5:13" x14ac:dyDescent="0.25">
      <c r="E53" s="5">
        <f t="shared" si="2"/>
        <v>43560.916666666555</v>
      </c>
      <c r="F53" s="6">
        <v>14143</v>
      </c>
      <c r="G53" s="6"/>
      <c r="H53" s="1"/>
      <c r="I53" s="10">
        <f t="shared" si="3"/>
        <v>-14143</v>
      </c>
      <c r="K53" s="10">
        <f t="shared" si="1"/>
        <v>-14143</v>
      </c>
      <c r="M53" s="15"/>
    </row>
    <row r="54" spans="5:13" x14ac:dyDescent="0.25">
      <c r="E54" s="5">
        <f t="shared" si="2"/>
        <v>43560.958333333219</v>
      </c>
      <c r="F54" s="6">
        <v>13350</v>
      </c>
      <c r="G54" s="6"/>
      <c r="H54" s="1"/>
      <c r="I54" s="10">
        <f t="shared" si="3"/>
        <v>-13350</v>
      </c>
      <c r="K54" s="10">
        <f t="shared" si="1"/>
        <v>-13350</v>
      </c>
      <c r="M54" s="15"/>
    </row>
    <row r="55" spans="5:13" x14ac:dyDescent="0.25">
      <c r="E55" s="5">
        <f t="shared" si="2"/>
        <v>43560.999999999884</v>
      </c>
      <c r="F55" s="6">
        <v>12848</v>
      </c>
      <c r="G55" s="6"/>
      <c r="H55" s="1"/>
      <c r="I55" s="10">
        <f t="shared" si="3"/>
        <v>-12848</v>
      </c>
      <c r="K55" s="10">
        <f t="shared" si="1"/>
        <v>-12848</v>
      </c>
      <c r="M55" s="15"/>
    </row>
    <row r="56" spans="5:13" x14ac:dyDescent="0.25">
      <c r="E56" s="5">
        <f t="shared" si="2"/>
        <v>43561.041666666548</v>
      </c>
      <c r="F56" s="6">
        <v>12654</v>
      </c>
      <c r="G56" s="6"/>
      <c r="H56" s="1"/>
      <c r="I56" s="10">
        <f t="shared" si="3"/>
        <v>-12654</v>
      </c>
      <c r="K56" s="10">
        <f t="shared" si="1"/>
        <v>-12654</v>
      </c>
      <c r="M56" s="15"/>
    </row>
    <row r="57" spans="5:13" x14ac:dyDescent="0.25">
      <c r="E57" s="5">
        <f t="shared" si="2"/>
        <v>43561.083333333212</v>
      </c>
      <c r="F57" s="6">
        <v>12573</v>
      </c>
      <c r="G57" s="6"/>
      <c r="H57" s="1"/>
      <c r="I57" s="10">
        <f t="shared" si="3"/>
        <v>-12573</v>
      </c>
      <c r="K57" s="10">
        <f t="shared" si="1"/>
        <v>-12573</v>
      </c>
      <c r="M57" s="15"/>
    </row>
    <row r="58" spans="5:13" x14ac:dyDescent="0.25">
      <c r="E58" s="5">
        <f t="shared" si="2"/>
        <v>43561.124999999876</v>
      </c>
      <c r="F58" s="6">
        <v>12578</v>
      </c>
      <c r="G58" s="6"/>
      <c r="H58" s="1"/>
      <c r="I58" s="10">
        <f t="shared" si="3"/>
        <v>-12578</v>
      </c>
      <c r="K58" s="10">
        <f t="shared" si="1"/>
        <v>-12578</v>
      </c>
      <c r="M58" s="15"/>
    </row>
    <row r="59" spans="5:13" x14ac:dyDescent="0.25">
      <c r="E59" s="5">
        <f t="shared" si="2"/>
        <v>43561.166666666541</v>
      </c>
      <c r="F59" s="6">
        <v>12805</v>
      </c>
      <c r="G59" s="6"/>
      <c r="H59" s="1"/>
      <c r="I59" s="10">
        <f t="shared" si="3"/>
        <v>-12805</v>
      </c>
      <c r="K59" s="10">
        <f t="shared" si="1"/>
        <v>-12805</v>
      </c>
      <c r="M59" s="15"/>
    </row>
    <row r="60" spans="5:13" x14ac:dyDescent="0.25">
      <c r="E60" s="5">
        <f t="shared" si="2"/>
        <v>43561.208333333205</v>
      </c>
      <c r="F60" s="6">
        <v>13349</v>
      </c>
      <c r="G60" s="6"/>
      <c r="H60" s="1"/>
      <c r="I60" s="10">
        <f t="shared" si="3"/>
        <v>-13349</v>
      </c>
      <c r="K60" s="10">
        <f t="shared" si="1"/>
        <v>-13349</v>
      </c>
      <c r="M60" s="15"/>
    </row>
    <row r="61" spans="5:13" x14ac:dyDescent="0.25">
      <c r="E61" s="5">
        <f t="shared" si="2"/>
        <v>43561.249999999869</v>
      </c>
      <c r="F61" s="6">
        <v>13992</v>
      </c>
      <c r="G61" s="6"/>
      <c r="H61" s="1"/>
      <c r="I61" s="10">
        <f t="shared" si="3"/>
        <v>-13992</v>
      </c>
      <c r="K61" s="10">
        <f t="shared" si="1"/>
        <v>-13992</v>
      </c>
      <c r="M61" s="15"/>
    </row>
    <row r="62" spans="5:13" x14ac:dyDescent="0.25">
      <c r="E62" s="5">
        <f t="shared" si="2"/>
        <v>43561.291666666533</v>
      </c>
      <c r="F62" s="6">
        <v>14694</v>
      </c>
      <c r="G62" s="6"/>
      <c r="H62" s="1"/>
      <c r="I62" s="10">
        <f t="shared" si="3"/>
        <v>-14694</v>
      </c>
      <c r="K62" s="10">
        <f t="shared" si="1"/>
        <v>-14694</v>
      </c>
      <c r="M62" s="15"/>
    </row>
    <row r="63" spans="5:13" x14ac:dyDescent="0.25">
      <c r="E63" s="5">
        <f t="shared" si="2"/>
        <v>43561.333333333198</v>
      </c>
      <c r="F63" s="6">
        <v>14998</v>
      </c>
      <c r="G63" s="6"/>
      <c r="H63" s="1"/>
      <c r="I63" s="10">
        <f t="shared" si="3"/>
        <v>-14998</v>
      </c>
      <c r="K63" s="10">
        <f t="shared" si="1"/>
        <v>-14998</v>
      </c>
      <c r="M63" s="15"/>
    </row>
    <row r="64" spans="5:13" x14ac:dyDescent="0.25">
      <c r="E64" s="5">
        <f t="shared" si="2"/>
        <v>43561.374999999862</v>
      </c>
      <c r="F64" s="6">
        <v>14554</v>
      </c>
      <c r="G64" s="6"/>
      <c r="H64" s="1"/>
      <c r="I64" s="10">
        <f t="shared" si="3"/>
        <v>-14554</v>
      </c>
      <c r="K64" s="10">
        <f t="shared" si="1"/>
        <v>-14554</v>
      </c>
      <c r="M64" s="15"/>
    </row>
    <row r="65" spans="5:13" x14ac:dyDescent="0.25">
      <c r="E65" s="5">
        <f t="shared" si="2"/>
        <v>43561.416666666526</v>
      </c>
      <c r="F65" s="6">
        <v>14216</v>
      </c>
      <c r="G65" s="6"/>
      <c r="H65" s="1"/>
      <c r="I65" s="10">
        <f t="shared" si="3"/>
        <v>-14216</v>
      </c>
      <c r="K65" s="10">
        <f t="shared" si="1"/>
        <v>-14216</v>
      </c>
      <c r="M65" s="15"/>
    </row>
    <row r="66" spans="5:13" x14ac:dyDescent="0.25">
      <c r="E66" s="5">
        <f t="shared" si="2"/>
        <v>43561.45833333319</v>
      </c>
      <c r="F66" s="6">
        <v>14013</v>
      </c>
      <c r="G66" s="6"/>
      <c r="H66" s="1"/>
      <c r="I66" s="10">
        <f t="shared" si="3"/>
        <v>-14013</v>
      </c>
      <c r="K66" s="10">
        <f t="shared" si="1"/>
        <v>-14013</v>
      </c>
      <c r="M66" s="15"/>
    </row>
    <row r="67" spans="5:13" x14ac:dyDescent="0.25">
      <c r="E67" s="5">
        <f t="shared" si="2"/>
        <v>43561.499999999854</v>
      </c>
      <c r="F67" s="6">
        <v>13588</v>
      </c>
      <c r="G67" s="6"/>
      <c r="H67" s="1"/>
      <c r="I67" s="10">
        <f t="shared" si="3"/>
        <v>-13588</v>
      </c>
      <c r="K67" s="10">
        <f t="shared" si="1"/>
        <v>-13588</v>
      </c>
      <c r="M67" s="15"/>
    </row>
    <row r="68" spans="5:13" x14ac:dyDescent="0.25">
      <c r="E68" s="5">
        <f t="shared" si="2"/>
        <v>43561.541666666519</v>
      </c>
      <c r="F68" s="6">
        <v>13252</v>
      </c>
      <c r="G68" s="6"/>
      <c r="H68" s="1"/>
      <c r="I68" s="10">
        <f t="shared" si="3"/>
        <v>-13252</v>
      </c>
      <c r="K68" s="10">
        <f t="shared" si="1"/>
        <v>-13252</v>
      </c>
      <c r="M68" s="15"/>
    </row>
    <row r="69" spans="5:13" x14ac:dyDescent="0.25">
      <c r="E69" s="5">
        <f t="shared" si="2"/>
        <v>43561.583333333183</v>
      </c>
      <c r="F69" s="6">
        <v>13108</v>
      </c>
      <c r="G69" s="6"/>
      <c r="H69" s="1"/>
      <c r="I69" s="10">
        <f t="shared" si="3"/>
        <v>-13108</v>
      </c>
      <c r="K69" s="10">
        <f t="shared" si="1"/>
        <v>-13108</v>
      </c>
      <c r="M69" s="15"/>
    </row>
    <row r="70" spans="5:13" x14ac:dyDescent="0.25">
      <c r="E70" s="5">
        <f t="shared" si="2"/>
        <v>43561.624999999847</v>
      </c>
      <c r="F70" s="6">
        <v>13395</v>
      </c>
      <c r="G70" s="6"/>
      <c r="H70" s="1"/>
      <c r="I70" s="10">
        <f t="shared" si="3"/>
        <v>-13395</v>
      </c>
      <c r="K70" s="10">
        <f t="shared" si="1"/>
        <v>-13395</v>
      </c>
      <c r="M70" s="15"/>
    </row>
    <row r="71" spans="5:13" x14ac:dyDescent="0.25">
      <c r="E71" s="5">
        <f t="shared" si="2"/>
        <v>43561.666666666511</v>
      </c>
      <c r="F71" s="6">
        <v>13935</v>
      </c>
      <c r="G71" s="6"/>
      <c r="H71" s="1"/>
      <c r="I71" s="10">
        <f t="shared" ref="I71:I102" si="4">G71-$F71</f>
        <v>-13935</v>
      </c>
      <c r="K71" s="10">
        <f t="shared" si="1"/>
        <v>-13935</v>
      </c>
      <c r="M71" s="15"/>
    </row>
    <row r="72" spans="5:13" x14ac:dyDescent="0.25">
      <c r="E72" s="5">
        <f t="shared" si="2"/>
        <v>43561.708333333176</v>
      </c>
      <c r="F72" s="6">
        <v>14253</v>
      </c>
      <c r="G72" s="6"/>
      <c r="H72" s="1"/>
      <c r="I72" s="10">
        <f t="shared" si="4"/>
        <v>-14253</v>
      </c>
      <c r="K72" s="10">
        <f t="shared" ref="K72:K135" si="5">H72-$F72</f>
        <v>-14253</v>
      </c>
      <c r="M72" s="15"/>
    </row>
    <row r="73" spans="5:13" x14ac:dyDescent="0.25">
      <c r="E73" s="5">
        <f t="shared" ref="E73:E136" si="6">E72+1/24</f>
        <v>43561.74999999984</v>
      </c>
      <c r="F73" s="6">
        <v>14641</v>
      </c>
      <c r="G73" s="6"/>
      <c r="H73" s="1"/>
      <c r="I73" s="10">
        <f t="shared" si="4"/>
        <v>-14641</v>
      </c>
      <c r="K73" s="10">
        <f t="shared" si="5"/>
        <v>-14641</v>
      </c>
      <c r="M73" s="15"/>
    </row>
    <row r="74" spans="5:13" x14ac:dyDescent="0.25">
      <c r="E74" s="5">
        <f t="shared" si="6"/>
        <v>43561.791666666504</v>
      </c>
      <c r="F74" s="6">
        <v>15079</v>
      </c>
      <c r="G74" s="6"/>
      <c r="H74" s="1"/>
      <c r="I74" s="10">
        <f t="shared" si="4"/>
        <v>-15079</v>
      </c>
      <c r="K74" s="10">
        <f t="shared" si="5"/>
        <v>-15079</v>
      </c>
      <c r="M74" s="15"/>
    </row>
    <row r="75" spans="5:13" x14ac:dyDescent="0.25">
      <c r="E75" s="5">
        <f t="shared" si="6"/>
        <v>43561.833333333168</v>
      </c>
      <c r="F75" s="6">
        <v>14588</v>
      </c>
      <c r="G75" s="6"/>
      <c r="H75" s="1"/>
      <c r="I75" s="10">
        <f t="shared" si="4"/>
        <v>-14588</v>
      </c>
      <c r="K75" s="10">
        <f t="shared" si="5"/>
        <v>-14588</v>
      </c>
      <c r="M75" s="15"/>
    </row>
    <row r="76" spans="5:13" x14ac:dyDescent="0.25">
      <c r="E76" s="5">
        <f t="shared" si="6"/>
        <v>43561.874999999833</v>
      </c>
      <c r="F76" s="6">
        <v>13910</v>
      </c>
      <c r="G76" s="6"/>
      <c r="H76" s="1"/>
      <c r="I76" s="10">
        <f t="shared" si="4"/>
        <v>-13910</v>
      </c>
      <c r="K76" s="10">
        <f t="shared" si="5"/>
        <v>-13910</v>
      </c>
      <c r="M76" s="15"/>
    </row>
    <row r="77" spans="5:13" x14ac:dyDescent="0.25">
      <c r="E77" s="5">
        <f t="shared" si="6"/>
        <v>43561.916666666497</v>
      </c>
      <c r="F77" s="6">
        <v>13200</v>
      </c>
      <c r="G77" s="6"/>
      <c r="H77" s="1"/>
      <c r="I77" s="10">
        <f t="shared" si="4"/>
        <v>-13200</v>
      </c>
      <c r="K77" s="10">
        <f t="shared" si="5"/>
        <v>-13200</v>
      </c>
      <c r="M77" s="15"/>
    </row>
    <row r="78" spans="5:13" x14ac:dyDescent="0.25">
      <c r="E78" s="5">
        <f t="shared" si="6"/>
        <v>43561.958333333161</v>
      </c>
      <c r="F78" s="6">
        <v>12654</v>
      </c>
      <c r="G78" s="6"/>
      <c r="H78" s="1"/>
      <c r="I78" s="10">
        <f t="shared" si="4"/>
        <v>-12654</v>
      </c>
      <c r="K78" s="10">
        <f t="shared" si="5"/>
        <v>-12654</v>
      </c>
      <c r="M78" s="15"/>
    </row>
    <row r="79" spans="5:13" x14ac:dyDescent="0.25">
      <c r="E79" s="5">
        <f t="shared" si="6"/>
        <v>43561.999999999825</v>
      </c>
      <c r="F79" s="6">
        <v>11942</v>
      </c>
      <c r="G79" s="6"/>
      <c r="H79" s="1"/>
      <c r="I79" s="10">
        <f t="shared" si="4"/>
        <v>-11942</v>
      </c>
      <c r="K79" s="10">
        <f t="shared" si="5"/>
        <v>-11942</v>
      </c>
      <c r="M79" s="15"/>
    </row>
    <row r="80" spans="5:13" x14ac:dyDescent="0.25">
      <c r="E80" s="5">
        <f t="shared" si="6"/>
        <v>43562.04166666649</v>
      </c>
      <c r="F80" s="6">
        <v>11740</v>
      </c>
      <c r="G80" s="6"/>
      <c r="H80" s="1"/>
      <c r="I80" s="10">
        <f t="shared" si="4"/>
        <v>-11740</v>
      </c>
      <c r="K80" s="10">
        <f t="shared" si="5"/>
        <v>-11740</v>
      </c>
      <c r="M80" s="15"/>
    </row>
    <row r="81" spans="5:13" x14ac:dyDescent="0.25">
      <c r="E81" s="5">
        <f t="shared" si="6"/>
        <v>43562.083333333154</v>
      </c>
      <c r="F81" s="6">
        <v>11835</v>
      </c>
      <c r="G81" s="6"/>
      <c r="H81" s="1"/>
      <c r="I81" s="10">
        <f t="shared" si="4"/>
        <v>-11835</v>
      </c>
      <c r="K81" s="10">
        <f t="shared" si="5"/>
        <v>-11835</v>
      </c>
      <c r="M81" s="15"/>
    </row>
    <row r="82" spans="5:13" x14ac:dyDescent="0.25">
      <c r="E82" s="5">
        <f t="shared" si="6"/>
        <v>43562.124999999818</v>
      </c>
      <c r="F82" s="6">
        <v>11999</v>
      </c>
      <c r="G82" s="6"/>
      <c r="H82" s="1"/>
      <c r="I82" s="10">
        <f t="shared" si="4"/>
        <v>-11999</v>
      </c>
      <c r="K82" s="10">
        <f t="shared" si="5"/>
        <v>-11999</v>
      </c>
      <c r="M82" s="15"/>
    </row>
    <row r="83" spans="5:13" x14ac:dyDescent="0.25">
      <c r="E83" s="5">
        <f t="shared" si="6"/>
        <v>43562.166666666482</v>
      </c>
      <c r="F83" s="6">
        <v>12356</v>
      </c>
      <c r="G83" s="6"/>
      <c r="H83" s="1"/>
      <c r="I83" s="10">
        <f t="shared" si="4"/>
        <v>-12356</v>
      </c>
      <c r="K83" s="10">
        <f t="shared" si="5"/>
        <v>-12356</v>
      </c>
      <c r="M83" s="15"/>
    </row>
    <row r="84" spans="5:13" x14ac:dyDescent="0.25">
      <c r="E84" s="5">
        <f t="shared" si="6"/>
        <v>43562.208333333147</v>
      </c>
      <c r="F84" s="6">
        <v>12701</v>
      </c>
      <c r="G84" s="6"/>
      <c r="H84" s="1"/>
      <c r="I84" s="10">
        <f t="shared" si="4"/>
        <v>-12701</v>
      </c>
      <c r="K84" s="10">
        <f t="shared" si="5"/>
        <v>-12701</v>
      </c>
      <c r="M84" s="15"/>
    </row>
    <row r="85" spans="5:13" x14ac:dyDescent="0.25">
      <c r="E85" s="5">
        <f t="shared" si="6"/>
        <v>43562.249999999811</v>
      </c>
      <c r="F85" s="6">
        <v>12779</v>
      </c>
      <c r="G85" s="6"/>
      <c r="H85" s="1"/>
      <c r="I85" s="10">
        <f t="shared" si="4"/>
        <v>-12779</v>
      </c>
      <c r="K85" s="10">
        <f t="shared" si="5"/>
        <v>-12779</v>
      </c>
      <c r="M85" s="15"/>
    </row>
    <row r="86" spans="5:13" x14ac:dyDescent="0.25">
      <c r="E86" s="5">
        <f t="shared" si="6"/>
        <v>43562.291666666475</v>
      </c>
      <c r="F86" s="6">
        <v>13195</v>
      </c>
      <c r="G86" s="6"/>
      <c r="H86" s="1"/>
      <c r="I86" s="10">
        <f t="shared" si="4"/>
        <v>-13195</v>
      </c>
      <c r="K86" s="10">
        <f t="shared" si="5"/>
        <v>-13195</v>
      </c>
      <c r="M86" s="15"/>
    </row>
    <row r="87" spans="5:13" x14ac:dyDescent="0.25">
      <c r="E87" s="5">
        <f t="shared" si="6"/>
        <v>43562.333333333139</v>
      </c>
      <c r="F87" s="6">
        <v>13674</v>
      </c>
      <c r="G87" s="6"/>
      <c r="H87" s="1"/>
      <c r="I87" s="10">
        <f t="shared" si="4"/>
        <v>-13674</v>
      </c>
      <c r="K87" s="10">
        <f t="shared" si="5"/>
        <v>-13674</v>
      </c>
      <c r="M87" s="15"/>
    </row>
    <row r="88" spans="5:13" x14ac:dyDescent="0.25">
      <c r="E88" s="5">
        <f t="shared" si="6"/>
        <v>43562.374999999804</v>
      </c>
      <c r="F88" s="6">
        <v>13934</v>
      </c>
      <c r="G88" s="6"/>
      <c r="H88" s="1"/>
      <c r="I88" s="10">
        <f t="shared" si="4"/>
        <v>-13934</v>
      </c>
      <c r="K88" s="10">
        <f t="shared" si="5"/>
        <v>-13934</v>
      </c>
      <c r="M88" s="15"/>
    </row>
    <row r="89" spans="5:13" x14ac:dyDescent="0.25">
      <c r="E89" s="5">
        <f t="shared" si="6"/>
        <v>43562.416666666468</v>
      </c>
      <c r="F89" s="6">
        <v>13962</v>
      </c>
      <c r="G89" s="6"/>
      <c r="H89" s="1"/>
      <c r="I89" s="10">
        <f t="shared" si="4"/>
        <v>-13962</v>
      </c>
      <c r="K89" s="10">
        <f t="shared" si="5"/>
        <v>-13962</v>
      </c>
      <c r="M89" s="15"/>
    </row>
    <row r="90" spans="5:13" x14ac:dyDescent="0.25">
      <c r="E90" s="5">
        <f t="shared" si="6"/>
        <v>43562.458333333132</v>
      </c>
      <c r="F90" s="6">
        <v>13609</v>
      </c>
      <c r="G90" s="6"/>
      <c r="H90" s="1"/>
      <c r="I90" s="10">
        <f t="shared" si="4"/>
        <v>-13609</v>
      </c>
      <c r="K90" s="10">
        <f t="shared" si="5"/>
        <v>-13609</v>
      </c>
      <c r="M90" s="15"/>
    </row>
    <row r="91" spans="5:13" x14ac:dyDescent="0.25">
      <c r="E91" s="5">
        <f t="shared" si="6"/>
        <v>43562.499999999796</v>
      </c>
      <c r="F91" s="6">
        <v>13388</v>
      </c>
      <c r="G91" s="6"/>
      <c r="H91" s="1"/>
      <c r="I91" s="10">
        <f t="shared" si="4"/>
        <v>-13388</v>
      </c>
      <c r="K91" s="10">
        <f t="shared" si="5"/>
        <v>-13388</v>
      </c>
      <c r="M91" s="15"/>
    </row>
    <row r="92" spans="5:13" x14ac:dyDescent="0.25">
      <c r="E92" s="5">
        <f t="shared" si="6"/>
        <v>43562.541666666461</v>
      </c>
      <c r="F92" s="6">
        <v>13296</v>
      </c>
      <c r="G92" s="6"/>
      <c r="H92" s="1"/>
      <c r="I92" s="10">
        <f t="shared" si="4"/>
        <v>-13296</v>
      </c>
      <c r="K92" s="10">
        <f t="shared" si="5"/>
        <v>-13296</v>
      </c>
      <c r="M92" s="15"/>
    </row>
    <row r="93" spans="5:13" x14ac:dyDescent="0.25">
      <c r="E93" s="5">
        <f t="shared" si="6"/>
        <v>43562.583333333125</v>
      </c>
      <c r="F93" s="6">
        <v>13457</v>
      </c>
      <c r="G93" s="6"/>
      <c r="H93" s="1"/>
      <c r="I93" s="10">
        <f t="shared" si="4"/>
        <v>-13457</v>
      </c>
      <c r="K93" s="10">
        <f t="shared" si="5"/>
        <v>-13457</v>
      </c>
      <c r="M93" s="15"/>
    </row>
    <row r="94" spans="5:13" x14ac:dyDescent="0.25">
      <c r="E94" s="5">
        <f t="shared" si="6"/>
        <v>43562.624999999789</v>
      </c>
      <c r="F94" s="6">
        <v>14088</v>
      </c>
      <c r="G94" s="6"/>
      <c r="H94" s="1"/>
      <c r="I94" s="10">
        <f t="shared" si="4"/>
        <v>-14088</v>
      </c>
      <c r="K94" s="10">
        <f t="shared" si="5"/>
        <v>-14088</v>
      </c>
      <c r="M94" s="15"/>
    </row>
    <row r="95" spans="5:13" x14ac:dyDescent="0.25">
      <c r="E95" s="5">
        <f t="shared" si="6"/>
        <v>43562.666666666453</v>
      </c>
      <c r="F95" s="6">
        <v>14669</v>
      </c>
      <c r="G95" s="6"/>
      <c r="H95" s="1"/>
      <c r="I95" s="10">
        <f t="shared" si="4"/>
        <v>-14669</v>
      </c>
      <c r="K95" s="10">
        <f t="shared" si="5"/>
        <v>-14669</v>
      </c>
      <c r="M95" s="15"/>
    </row>
    <row r="96" spans="5:13" x14ac:dyDescent="0.25">
      <c r="E96" s="5">
        <f t="shared" si="6"/>
        <v>43562.708333333117</v>
      </c>
      <c r="F96" s="6">
        <v>14697</v>
      </c>
      <c r="G96" s="6"/>
      <c r="H96" s="1"/>
      <c r="I96" s="10">
        <f t="shared" si="4"/>
        <v>-14697</v>
      </c>
      <c r="K96" s="10">
        <f t="shared" si="5"/>
        <v>-14697</v>
      </c>
      <c r="M96" s="15"/>
    </row>
    <row r="97" spans="5:13" x14ac:dyDescent="0.25">
      <c r="E97" s="5">
        <f t="shared" si="6"/>
        <v>43562.749999999782</v>
      </c>
      <c r="F97" s="6">
        <v>15004</v>
      </c>
      <c r="G97" s="6"/>
      <c r="H97" s="1"/>
      <c r="I97" s="10">
        <f t="shared" si="4"/>
        <v>-15004</v>
      </c>
      <c r="K97" s="10">
        <f t="shared" si="5"/>
        <v>-15004</v>
      </c>
      <c r="M97" s="15"/>
    </row>
    <row r="98" spans="5:13" x14ac:dyDescent="0.25">
      <c r="E98" s="5">
        <f t="shared" si="6"/>
        <v>43562.791666666446</v>
      </c>
      <c r="F98" s="6">
        <v>15256</v>
      </c>
      <c r="G98" s="6"/>
      <c r="H98" s="1"/>
      <c r="I98" s="10">
        <f t="shared" si="4"/>
        <v>-15256</v>
      </c>
      <c r="K98" s="10">
        <f t="shared" si="5"/>
        <v>-15256</v>
      </c>
      <c r="M98" s="15"/>
    </row>
    <row r="99" spans="5:13" x14ac:dyDescent="0.25">
      <c r="E99" s="5">
        <f t="shared" si="6"/>
        <v>43562.83333333311</v>
      </c>
      <c r="F99" s="6">
        <v>14691</v>
      </c>
      <c r="G99" s="6"/>
      <c r="H99" s="1"/>
      <c r="I99" s="10">
        <f t="shared" si="4"/>
        <v>-14691</v>
      </c>
      <c r="K99" s="10">
        <f t="shared" si="5"/>
        <v>-14691</v>
      </c>
      <c r="M99" s="15"/>
    </row>
    <row r="100" spans="5:13" x14ac:dyDescent="0.25">
      <c r="E100" s="5">
        <f t="shared" si="6"/>
        <v>43562.874999999774</v>
      </c>
      <c r="F100" s="6">
        <v>13898</v>
      </c>
      <c r="G100" s="6"/>
      <c r="H100" s="1"/>
      <c r="I100" s="10">
        <f t="shared" si="4"/>
        <v>-13898</v>
      </c>
      <c r="K100" s="10">
        <f t="shared" si="5"/>
        <v>-13898</v>
      </c>
      <c r="M100" s="15"/>
    </row>
    <row r="101" spans="5:13" x14ac:dyDescent="0.25">
      <c r="E101" s="5">
        <f t="shared" si="6"/>
        <v>43562.916666666439</v>
      </c>
      <c r="F101" s="6">
        <v>13005</v>
      </c>
      <c r="G101" s="6"/>
      <c r="H101" s="1"/>
      <c r="I101" s="10">
        <f t="shared" si="4"/>
        <v>-13005</v>
      </c>
      <c r="K101" s="10">
        <f t="shared" si="5"/>
        <v>-13005</v>
      </c>
      <c r="M101" s="15"/>
    </row>
    <row r="102" spans="5:13" x14ac:dyDescent="0.25">
      <c r="E102" s="5">
        <f t="shared" si="6"/>
        <v>43562.958333333103</v>
      </c>
      <c r="F102" s="6">
        <v>12394</v>
      </c>
      <c r="G102" s="6"/>
      <c r="H102" s="1"/>
      <c r="I102" s="10">
        <f t="shared" si="4"/>
        <v>-12394</v>
      </c>
      <c r="K102" s="10">
        <f t="shared" si="5"/>
        <v>-12394</v>
      </c>
      <c r="M102" s="15"/>
    </row>
    <row r="103" spans="5:13" x14ac:dyDescent="0.25">
      <c r="E103" s="5">
        <f t="shared" si="6"/>
        <v>43562.999999999767</v>
      </c>
      <c r="F103" s="6">
        <v>12006</v>
      </c>
      <c r="G103" s="6"/>
      <c r="H103" s="1"/>
      <c r="I103" s="10">
        <f t="shared" ref="I103:I139" si="7">G103-$F103</f>
        <v>-12006</v>
      </c>
      <c r="K103" s="10">
        <f t="shared" si="5"/>
        <v>-12006</v>
      </c>
      <c r="M103" s="15"/>
    </row>
    <row r="104" spans="5:13" x14ac:dyDescent="0.25">
      <c r="E104" s="5">
        <f t="shared" si="6"/>
        <v>43563.041666666431</v>
      </c>
      <c r="F104" s="6">
        <v>11925</v>
      </c>
      <c r="G104" s="6"/>
      <c r="H104" s="1"/>
      <c r="I104" s="10">
        <f t="shared" si="7"/>
        <v>-11925</v>
      </c>
      <c r="K104" s="10">
        <f t="shared" si="5"/>
        <v>-11925</v>
      </c>
      <c r="M104" s="15"/>
    </row>
    <row r="105" spans="5:13" x14ac:dyDescent="0.25">
      <c r="E105" s="5">
        <f t="shared" si="6"/>
        <v>43563.083333333096</v>
      </c>
      <c r="F105" s="6">
        <v>11875</v>
      </c>
      <c r="G105" s="6"/>
      <c r="H105" s="1"/>
      <c r="I105" s="10">
        <f t="shared" si="7"/>
        <v>-11875</v>
      </c>
      <c r="K105" s="10">
        <f t="shared" si="5"/>
        <v>-11875</v>
      </c>
      <c r="M105" s="15"/>
    </row>
    <row r="106" spans="5:13" x14ac:dyDescent="0.25">
      <c r="E106" s="5">
        <f t="shared" si="6"/>
        <v>43563.12499999976</v>
      </c>
      <c r="F106" s="6">
        <v>12035</v>
      </c>
      <c r="G106" s="6"/>
      <c r="H106" s="1"/>
      <c r="I106" s="10">
        <f t="shared" si="7"/>
        <v>-12035</v>
      </c>
      <c r="K106" s="10">
        <f t="shared" si="5"/>
        <v>-12035</v>
      </c>
      <c r="M106" s="15"/>
    </row>
    <row r="107" spans="5:13" x14ac:dyDescent="0.25">
      <c r="E107" s="5">
        <f t="shared" si="6"/>
        <v>43563.166666666424</v>
      </c>
      <c r="F107" s="6">
        <v>12655</v>
      </c>
      <c r="G107" s="6"/>
      <c r="H107" s="1"/>
      <c r="I107" s="10">
        <f t="shared" si="7"/>
        <v>-12655</v>
      </c>
      <c r="K107" s="10">
        <f t="shared" si="5"/>
        <v>-12655</v>
      </c>
      <c r="M107" s="15"/>
    </row>
    <row r="108" spans="5:13" x14ac:dyDescent="0.25">
      <c r="E108" s="5">
        <f t="shared" si="6"/>
        <v>43563.208333333088</v>
      </c>
      <c r="F108" s="6">
        <v>13994</v>
      </c>
      <c r="G108" s="6"/>
      <c r="H108" s="1"/>
      <c r="I108" s="10">
        <f t="shared" si="7"/>
        <v>-13994</v>
      </c>
      <c r="K108" s="10">
        <f t="shared" si="5"/>
        <v>-13994</v>
      </c>
      <c r="M108" s="15"/>
    </row>
    <row r="109" spans="5:13" x14ac:dyDescent="0.25">
      <c r="E109" s="5">
        <f t="shared" si="6"/>
        <v>43563.249999999753</v>
      </c>
      <c r="F109" s="6">
        <v>15503</v>
      </c>
      <c r="G109" s="6"/>
      <c r="H109" s="1"/>
      <c r="I109" s="10">
        <f t="shared" si="7"/>
        <v>-15503</v>
      </c>
      <c r="K109" s="10">
        <f t="shared" si="5"/>
        <v>-15503</v>
      </c>
      <c r="M109" s="15"/>
    </row>
    <row r="110" spans="5:13" x14ac:dyDescent="0.25">
      <c r="E110" s="5">
        <f t="shared" si="6"/>
        <v>43563.291666666417</v>
      </c>
      <c r="F110" s="6">
        <v>15952</v>
      </c>
      <c r="G110" s="6"/>
      <c r="H110" s="1"/>
      <c r="I110" s="10">
        <f t="shared" si="7"/>
        <v>-15952</v>
      </c>
      <c r="K110" s="10">
        <f t="shared" si="5"/>
        <v>-15952</v>
      </c>
      <c r="M110" s="15"/>
    </row>
    <row r="111" spans="5:13" x14ac:dyDescent="0.25">
      <c r="E111" s="5">
        <f t="shared" si="6"/>
        <v>43563.333333333081</v>
      </c>
      <c r="F111" s="6">
        <v>16157</v>
      </c>
      <c r="G111" s="6"/>
      <c r="H111" s="1"/>
      <c r="I111" s="10">
        <f t="shared" si="7"/>
        <v>-16157</v>
      </c>
      <c r="K111" s="10">
        <f t="shared" si="5"/>
        <v>-16157</v>
      </c>
      <c r="M111" s="15"/>
    </row>
    <row r="112" spans="5:13" x14ac:dyDescent="0.25">
      <c r="E112" s="5">
        <f t="shared" si="6"/>
        <v>43563.374999999745</v>
      </c>
      <c r="F112" s="6">
        <v>16114</v>
      </c>
      <c r="G112" s="6"/>
      <c r="H112" s="1"/>
      <c r="I112" s="10">
        <f t="shared" si="7"/>
        <v>-16114</v>
      </c>
      <c r="K112" s="10">
        <f t="shared" si="5"/>
        <v>-16114</v>
      </c>
      <c r="M112" s="15"/>
    </row>
    <row r="113" spans="5:13" x14ac:dyDescent="0.25">
      <c r="E113" s="5">
        <f t="shared" si="6"/>
        <v>43563.41666666641</v>
      </c>
      <c r="F113" s="6">
        <v>15818</v>
      </c>
      <c r="G113" s="6"/>
      <c r="H113" s="1"/>
      <c r="I113" s="10">
        <f t="shared" si="7"/>
        <v>-15818</v>
      </c>
      <c r="K113" s="10">
        <f t="shared" si="5"/>
        <v>-15818</v>
      </c>
      <c r="M113" s="15"/>
    </row>
    <row r="114" spans="5:13" x14ac:dyDescent="0.25">
      <c r="E114" s="5">
        <f t="shared" si="6"/>
        <v>43563.458333333074</v>
      </c>
      <c r="F114" s="6">
        <v>15730</v>
      </c>
      <c r="G114" s="6"/>
      <c r="H114" s="1"/>
      <c r="I114" s="10">
        <f t="shared" si="7"/>
        <v>-15730</v>
      </c>
      <c r="K114" s="10">
        <f t="shared" si="5"/>
        <v>-15730</v>
      </c>
      <c r="M114" s="15"/>
    </row>
    <row r="115" spans="5:13" x14ac:dyDescent="0.25">
      <c r="E115" s="5">
        <f t="shared" si="6"/>
        <v>43563.499999999738</v>
      </c>
      <c r="F115" s="6">
        <v>15511</v>
      </c>
      <c r="G115" s="6"/>
      <c r="H115" s="1"/>
      <c r="I115" s="10">
        <f t="shared" si="7"/>
        <v>-15511</v>
      </c>
      <c r="K115" s="10">
        <f t="shared" si="5"/>
        <v>-15511</v>
      </c>
      <c r="M115" s="15"/>
    </row>
    <row r="116" spans="5:13" x14ac:dyDescent="0.25">
      <c r="E116" s="5">
        <f t="shared" si="6"/>
        <v>43563.541666666402</v>
      </c>
      <c r="F116" s="6">
        <v>15271</v>
      </c>
      <c r="G116" s="6"/>
      <c r="H116" s="1"/>
      <c r="I116" s="10">
        <f t="shared" si="7"/>
        <v>-15271</v>
      </c>
      <c r="K116" s="10">
        <f t="shared" si="5"/>
        <v>-15271</v>
      </c>
      <c r="M116" s="15"/>
    </row>
    <row r="117" spans="5:13" x14ac:dyDescent="0.25">
      <c r="E117" s="5">
        <f t="shared" si="6"/>
        <v>43563.583333333067</v>
      </c>
      <c r="F117" s="6">
        <v>15067</v>
      </c>
      <c r="G117" s="6"/>
      <c r="H117" s="1"/>
      <c r="I117" s="10">
        <f t="shared" si="7"/>
        <v>-15067</v>
      </c>
      <c r="K117" s="10">
        <f t="shared" si="5"/>
        <v>-15067</v>
      </c>
      <c r="M117" s="15"/>
    </row>
    <row r="118" spans="5:13" x14ac:dyDescent="0.25">
      <c r="E118" s="5">
        <f t="shared" si="6"/>
        <v>43563.624999999731</v>
      </c>
      <c r="F118" s="6">
        <v>15236</v>
      </c>
      <c r="G118" s="6"/>
      <c r="H118" s="1"/>
      <c r="I118" s="10">
        <f t="shared" si="7"/>
        <v>-15236</v>
      </c>
      <c r="K118" s="10">
        <f t="shared" si="5"/>
        <v>-15236</v>
      </c>
      <c r="M118" s="15"/>
    </row>
    <row r="119" spans="5:13" x14ac:dyDescent="0.25">
      <c r="E119" s="5">
        <f t="shared" si="6"/>
        <v>43563.666666666395</v>
      </c>
      <c r="F119" s="6">
        <v>15759</v>
      </c>
      <c r="G119" s="6"/>
      <c r="H119" s="1"/>
      <c r="I119" s="10">
        <f t="shared" si="7"/>
        <v>-15759</v>
      </c>
      <c r="K119" s="10">
        <f t="shared" si="5"/>
        <v>-15759</v>
      </c>
      <c r="M119" s="15"/>
    </row>
    <row r="120" spans="5:13" x14ac:dyDescent="0.25">
      <c r="E120" s="5">
        <f t="shared" si="6"/>
        <v>43563.708333333059</v>
      </c>
      <c r="F120" s="6">
        <v>15876</v>
      </c>
      <c r="G120" s="6"/>
      <c r="H120" s="1"/>
      <c r="I120" s="10">
        <f t="shared" si="7"/>
        <v>-15876</v>
      </c>
      <c r="K120" s="10">
        <f t="shared" si="5"/>
        <v>-15876</v>
      </c>
      <c r="M120" s="15"/>
    </row>
    <row r="121" spans="5:13" x14ac:dyDescent="0.25">
      <c r="E121" s="5">
        <f t="shared" si="6"/>
        <v>43563.749999999724</v>
      </c>
      <c r="F121" s="6">
        <v>16236</v>
      </c>
      <c r="G121" s="6"/>
      <c r="H121" s="1"/>
      <c r="I121" s="10">
        <f t="shared" si="7"/>
        <v>-16236</v>
      </c>
      <c r="K121" s="10">
        <f t="shared" si="5"/>
        <v>-16236</v>
      </c>
      <c r="M121" s="15"/>
    </row>
    <row r="122" spans="5:13" x14ac:dyDescent="0.25">
      <c r="E122" s="5">
        <f t="shared" si="6"/>
        <v>43563.791666666388</v>
      </c>
      <c r="F122" s="6">
        <v>16534</v>
      </c>
      <c r="G122" s="6"/>
      <c r="H122" s="1"/>
      <c r="I122" s="10">
        <f t="shared" si="7"/>
        <v>-16534</v>
      </c>
      <c r="K122" s="10">
        <f t="shared" si="5"/>
        <v>-16534</v>
      </c>
      <c r="M122" s="15"/>
    </row>
    <row r="123" spans="5:13" x14ac:dyDescent="0.25">
      <c r="E123" s="5">
        <f t="shared" si="6"/>
        <v>43563.833333333052</v>
      </c>
      <c r="F123" s="6">
        <v>15955</v>
      </c>
      <c r="G123" s="6"/>
      <c r="H123" s="1"/>
      <c r="I123" s="10">
        <f t="shared" si="7"/>
        <v>-15955</v>
      </c>
      <c r="K123" s="10">
        <f t="shared" si="5"/>
        <v>-15955</v>
      </c>
      <c r="M123" s="15"/>
    </row>
    <row r="124" spans="5:13" x14ac:dyDescent="0.25">
      <c r="E124" s="5">
        <f t="shared" si="6"/>
        <v>43563.874999999716</v>
      </c>
      <c r="F124" s="6">
        <v>14686</v>
      </c>
      <c r="G124" s="6"/>
      <c r="H124" s="1"/>
      <c r="I124" s="10">
        <f t="shared" si="7"/>
        <v>-14686</v>
      </c>
      <c r="K124" s="10">
        <f t="shared" si="5"/>
        <v>-14686</v>
      </c>
      <c r="M124" s="15"/>
    </row>
    <row r="125" spans="5:13" x14ac:dyDescent="0.25">
      <c r="E125" s="5">
        <f t="shared" si="6"/>
        <v>43563.91666666638</v>
      </c>
      <c r="F125" s="6">
        <v>13607</v>
      </c>
      <c r="G125" s="6"/>
      <c r="H125" s="1"/>
      <c r="I125" s="10">
        <f t="shared" si="7"/>
        <v>-13607</v>
      </c>
      <c r="K125" s="10">
        <f t="shared" si="5"/>
        <v>-13607</v>
      </c>
      <c r="M125" s="15"/>
    </row>
    <row r="126" spans="5:13" x14ac:dyDescent="0.25">
      <c r="E126" s="5">
        <f t="shared" si="6"/>
        <v>43563.958333333045</v>
      </c>
      <c r="F126" s="6">
        <v>12829</v>
      </c>
      <c r="G126" s="6"/>
      <c r="H126" s="1"/>
      <c r="I126" s="10">
        <f t="shared" si="7"/>
        <v>-12829</v>
      </c>
      <c r="K126" s="10">
        <f t="shared" si="5"/>
        <v>-12829</v>
      </c>
      <c r="M126" s="15"/>
    </row>
    <row r="127" spans="5:13" x14ac:dyDescent="0.25">
      <c r="E127" s="5">
        <f t="shared" si="6"/>
        <v>43563.999999999709</v>
      </c>
      <c r="F127" s="6">
        <v>12499</v>
      </c>
      <c r="G127" s="6"/>
      <c r="H127" s="1"/>
      <c r="I127" s="10">
        <f t="shared" si="7"/>
        <v>-12499</v>
      </c>
      <c r="K127" s="10">
        <f t="shared" si="5"/>
        <v>-12499</v>
      </c>
      <c r="M127" s="15"/>
    </row>
    <row r="128" spans="5:13" x14ac:dyDescent="0.25">
      <c r="E128" s="5">
        <f t="shared" si="6"/>
        <v>43564.041666666373</v>
      </c>
      <c r="F128" s="6">
        <v>12294</v>
      </c>
      <c r="G128" s="6"/>
      <c r="H128" s="1"/>
      <c r="I128" s="10">
        <f t="shared" si="7"/>
        <v>-12294</v>
      </c>
      <c r="K128" s="10">
        <f t="shared" si="5"/>
        <v>-12294</v>
      </c>
      <c r="M128" s="15"/>
    </row>
    <row r="129" spans="5:13" x14ac:dyDescent="0.25">
      <c r="E129" s="5">
        <f t="shared" si="6"/>
        <v>43564.083333333037</v>
      </c>
      <c r="F129" s="6">
        <v>12170</v>
      </c>
      <c r="G129" s="6"/>
      <c r="H129" s="1"/>
      <c r="I129" s="10">
        <f t="shared" si="7"/>
        <v>-12170</v>
      </c>
      <c r="K129" s="10">
        <f t="shared" si="5"/>
        <v>-12170</v>
      </c>
      <c r="M129" s="15"/>
    </row>
    <row r="130" spans="5:13" x14ac:dyDescent="0.25">
      <c r="E130" s="5">
        <f t="shared" si="6"/>
        <v>43564.124999999702</v>
      </c>
      <c r="F130" s="6">
        <v>12373</v>
      </c>
      <c r="G130" s="6"/>
      <c r="H130" s="1"/>
      <c r="I130" s="10">
        <f t="shared" si="7"/>
        <v>-12373</v>
      </c>
      <c r="K130" s="10">
        <f t="shared" si="5"/>
        <v>-12373</v>
      </c>
      <c r="M130" s="15"/>
    </row>
    <row r="131" spans="5:13" x14ac:dyDescent="0.25">
      <c r="E131" s="5">
        <f t="shared" si="6"/>
        <v>43564.166666666366</v>
      </c>
      <c r="F131" s="6">
        <v>12907</v>
      </c>
      <c r="G131" s="6"/>
      <c r="H131" s="1"/>
      <c r="I131" s="10">
        <f t="shared" si="7"/>
        <v>-12907</v>
      </c>
      <c r="K131" s="10">
        <f t="shared" si="5"/>
        <v>-12907</v>
      </c>
      <c r="M131" s="15"/>
    </row>
    <row r="132" spans="5:13" x14ac:dyDescent="0.25">
      <c r="E132" s="5">
        <f t="shared" si="6"/>
        <v>43564.20833333303</v>
      </c>
      <c r="F132" s="6">
        <v>14035</v>
      </c>
      <c r="G132" s="6"/>
      <c r="H132" s="1"/>
      <c r="I132" s="10">
        <f t="shared" si="7"/>
        <v>-14035</v>
      </c>
      <c r="K132" s="10">
        <f t="shared" si="5"/>
        <v>-14035</v>
      </c>
      <c r="M132" s="15"/>
    </row>
    <row r="133" spans="5:13" x14ac:dyDescent="0.25">
      <c r="E133" s="5">
        <f t="shared" si="6"/>
        <v>43564.249999999694</v>
      </c>
      <c r="F133" s="6">
        <v>15368</v>
      </c>
      <c r="G133" s="6"/>
      <c r="H133" s="1"/>
      <c r="I133" s="10">
        <f t="shared" si="7"/>
        <v>-15368</v>
      </c>
      <c r="K133" s="10">
        <f t="shared" si="5"/>
        <v>-15368</v>
      </c>
      <c r="M133" s="15"/>
    </row>
    <row r="134" spans="5:13" x14ac:dyDescent="0.25">
      <c r="E134" s="5">
        <f t="shared" si="6"/>
        <v>43564.291666666359</v>
      </c>
      <c r="F134" s="6">
        <v>15600</v>
      </c>
      <c r="G134" s="6"/>
      <c r="H134" s="1"/>
      <c r="I134" s="10">
        <f t="shared" si="7"/>
        <v>-15600</v>
      </c>
      <c r="K134" s="10">
        <f t="shared" si="5"/>
        <v>-15600</v>
      </c>
      <c r="M134" s="15"/>
    </row>
    <row r="135" spans="5:13" x14ac:dyDescent="0.25">
      <c r="E135" s="5">
        <f t="shared" si="6"/>
        <v>43564.333333333023</v>
      </c>
      <c r="F135" s="6">
        <v>15616</v>
      </c>
      <c r="G135" s="6"/>
      <c r="H135" s="1"/>
      <c r="I135" s="10">
        <f t="shared" si="7"/>
        <v>-15616</v>
      </c>
      <c r="K135" s="10">
        <f t="shared" si="5"/>
        <v>-15616</v>
      </c>
      <c r="M135" s="15"/>
    </row>
    <row r="136" spans="5:13" x14ac:dyDescent="0.25">
      <c r="E136" s="5">
        <f t="shared" si="6"/>
        <v>43564.374999999687</v>
      </c>
      <c r="F136" s="6">
        <v>15669</v>
      </c>
      <c r="G136" s="6"/>
      <c r="H136" s="1"/>
      <c r="I136" s="10">
        <f t="shared" si="7"/>
        <v>-15669</v>
      </c>
      <c r="K136" s="10">
        <f t="shared" ref="K136:K139" si="8">H136-$F136</f>
        <v>-15669</v>
      </c>
      <c r="M136" s="15"/>
    </row>
    <row r="137" spans="5:13" x14ac:dyDescent="0.25">
      <c r="E137" s="5">
        <f t="shared" ref="E137:E174" si="9">E136+1/24</f>
        <v>43564.416666666351</v>
      </c>
      <c r="F137" s="6">
        <v>15469</v>
      </c>
      <c r="G137" s="6"/>
      <c r="H137" s="1"/>
      <c r="I137" s="10">
        <f t="shared" si="7"/>
        <v>-15469</v>
      </c>
      <c r="K137" s="10">
        <f t="shared" si="8"/>
        <v>-15469</v>
      </c>
      <c r="M137" s="15"/>
    </row>
    <row r="138" spans="5:13" x14ac:dyDescent="0.25">
      <c r="E138" s="5">
        <f t="shared" si="9"/>
        <v>43564.458333333016</v>
      </c>
      <c r="F138" s="6">
        <v>15274</v>
      </c>
      <c r="G138" s="6"/>
      <c r="H138" s="1"/>
      <c r="I138" s="10">
        <f t="shared" si="7"/>
        <v>-15274</v>
      </c>
      <c r="K138" s="10">
        <f t="shared" si="8"/>
        <v>-15274</v>
      </c>
      <c r="M138" s="15"/>
    </row>
    <row r="139" spans="5:13" x14ac:dyDescent="0.25">
      <c r="E139" s="5">
        <f t="shared" si="9"/>
        <v>43564.49999999968</v>
      </c>
      <c r="F139" s="6">
        <v>15211</v>
      </c>
      <c r="G139" s="6"/>
      <c r="H139" s="1"/>
      <c r="I139" s="10">
        <f t="shared" si="7"/>
        <v>-15211</v>
      </c>
      <c r="K139" s="10">
        <f t="shared" si="8"/>
        <v>-15211</v>
      </c>
      <c r="M139" s="15"/>
    </row>
    <row r="140" spans="5:13" x14ac:dyDescent="0.25">
      <c r="E140" s="5">
        <f t="shared" si="9"/>
        <v>43564.541666666344</v>
      </c>
      <c r="F140">
        <v>15249</v>
      </c>
    </row>
    <row r="141" spans="5:13" x14ac:dyDescent="0.25">
      <c r="E141" s="5">
        <f t="shared" si="9"/>
        <v>43564.583333333008</v>
      </c>
      <c r="F141">
        <v>15396</v>
      </c>
    </row>
    <row r="142" spans="5:13" x14ac:dyDescent="0.25">
      <c r="E142" s="5">
        <f t="shared" si="9"/>
        <v>43564.624999999673</v>
      </c>
      <c r="F142">
        <v>15743</v>
      </c>
    </row>
    <row r="143" spans="5:13" x14ac:dyDescent="0.25">
      <c r="E143" s="5">
        <f t="shared" si="9"/>
        <v>43564.666666666337</v>
      </c>
      <c r="F143">
        <v>16068</v>
      </c>
    </row>
    <row r="144" spans="5:13" x14ac:dyDescent="0.25">
      <c r="E144" s="5">
        <f t="shared" si="9"/>
        <v>43564.708333333001</v>
      </c>
      <c r="F144">
        <v>16238</v>
      </c>
    </row>
    <row r="145" spans="5:6" x14ac:dyDescent="0.25">
      <c r="E145" s="5">
        <f t="shared" si="9"/>
        <v>43564.749999999665</v>
      </c>
      <c r="F145">
        <v>16524</v>
      </c>
    </row>
    <row r="146" spans="5:6" x14ac:dyDescent="0.25">
      <c r="E146" s="5">
        <f t="shared" si="9"/>
        <v>43564.79166666633</v>
      </c>
      <c r="F146">
        <v>16727</v>
      </c>
    </row>
    <row r="147" spans="5:6" x14ac:dyDescent="0.25">
      <c r="E147" s="5">
        <f t="shared" si="9"/>
        <v>43564.833333332994</v>
      </c>
      <c r="F147">
        <v>16351</v>
      </c>
    </row>
    <row r="148" spans="5:6" x14ac:dyDescent="0.25">
      <c r="E148" s="5">
        <f t="shared" si="9"/>
        <v>43564.874999999658</v>
      </c>
      <c r="F148">
        <v>15316</v>
      </c>
    </row>
    <row r="149" spans="5:6" x14ac:dyDescent="0.25">
      <c r="E149" s="5">
        <f t="shared" si="9"/>
        <v>43564.916666666322</v>
      </c>
      <c r="F149">
        <v>14135</v>
      </c>
    </row>
    <row r="150" spans="5:6" x14ac:dyDescent="0.25">
      <c r="E150" s="5">
        <f t="shared" si="9"/>
        <v>43564.958333332987</v>
      </c>
      <c r="F150">
        <v>13310</v>
      </c>
    </row>
    <row r="151" spans="5:6" x14ac:dyDescent="0.25">
      <c r="E151" s="5">
        <f t="shared" si="9"/>
        <v>43564.999999999651</v>
      </c>
      <c r="F151">
        <v>12992</v>
      </c>
    </row>
    <row r="152" spans="5:6" x14ac:dyDescent="0.25">
      <c r="E152" s="5">
        <f t="shared" si="9"/>
        <v>43565.041666666315</v>
      </c>
      <c r="F152">
        <v>12831</v>
      </c>
    </row>
    <row r="153" spans="5:6" x14ac:dyDescent="0.25">
      <c r="E153" s="5">
        <f t="shared" si="9"/>
        <v>43565.083333332979</v>
      </c>
      <c r="F153">
        <v>12725</v>
      </c>
    </row>
    <row r="154" spans="5:6" x14ac:dyDescent="0.25">
      <c r="E154" s="5">
        <f t="shared" si="9"/>
        <v>43565.124999999643</v>
      </c>
      <c r="F154">
        <v>12982</v>
      </c>
    </row>
    <row r="155" spans="5:6" x14ac:dyDescent="0.25">
      <c r="E155" s="5">
        <f t="shared" si="9"/>
        <v>43565.166666666308</v>
      </c>
      <c r="F155">
        <v>13588</v>
      </c>
    </row>
    <row r="156" spans="5:6" x14ac:dyDescent="0.25">
      <c r="E156" s="5">
        <f t="shared" si="9"/>
        <v>43565.208333332972</v>
      </c>
      <c r="F156">
        <v>14888</v>
      </c>
    </row>
    <row r="157" spans="5:6" x14ac:dyDescent="0.25">
      <c r="E157" s="5">
        <f t="shared" si="9"/>
        <v>43565.249999999636</v>
      </c>
      <c r="F157">
        <v>16056</v>
      </c>
    </row>
    <row r="158" spans="5:6" x14ac:dyDescent="0.25">
      <c r="E158" s="5">
        <f t="shared" si="9"/>
        <v>43565.2916666663</v>
      </c>
      <c r="F158">
        <v>16115</v>
      </c>
    </row>
    <row r="159" spans="5:6" x14ac:dyDescent="0.25">
      <c r="E159" s="5">
        <f t="shared" si="9"/>
        <v>43565.333333332965</v>
      </c>
      <c r="F159">
        <v>15926</v>
      </c>
    </row>
    <row r="160" spans="5:6" x14ac:dyDescent="0.25">
      <c r="E160" s="5">
        <f t="shared" si="9"/>
        <v>43565.374999999629</v>
      </c>
      <c r="F160">
        <v>15567</v>
      </c>
    </row>
    <row r="161" spans="5:6" x14ac:dyDescent="0.25">
      <c r="E161" s="5">
        <f t="shared" si="9"/>
        <v>43565.416666666293</v>
      </c>
      <c r="F161">
        <v>15379</v>
      </c>
    </row>
    <row r="162" spans="5:6" x14ac:dyDescent="0.25">
      <c r="E162" s="5">
        <f t="shared" si="9"/>
        <v>43565.458333332957</v>
      </c>
      <c r="F162">
        <v>15049</v>
      </c>
    </row>
    <row r="163" spans="5:6" x14ac:dyDescent="0.25">
      <c r="E163" s="5">
        <f t="shared" si="9"/>
        <v>43565.499999999622</v>
      </c>
      <c r="F163">
        <v>14829</v>
      </c>
    </row>
    <row r="164" spans="5:6" x14ac:dyDescent="0.25">
      <c r="E164" s="5">
        <f t="shared" si="9"/>
        <v>43565.541666666286</v>
      </c>
      <c r="F164">
        <v>14509</v>
      </c>
    </row>
    <row r="165" spans="5:6" x14ac:dyDescent="0.25">
      <c r="E165" s="5">
        <f t="shared" si="9"/>
        <v>43565.58333333295</v>
      </c>
      <c r="F165">
        <v>14669</v>
      </c>
    </row>
    <row r="166" spans="5:6" x14ac:dyDescent="0.25">
      <c r="E166" s="5">
        <f t="shared" si="9"/>
        <v>43565.624999999614</v>
      </c>
      <c r="F166">
        <v>14937</v>
      </c>
    </row>
    <row r="167" spans="5:6" x14ac:dyDescent="0.25">
      <c r="E167" s="5">
        <f t="shared" si="9"/>
        <v>43565.666666666279</v>
      </c>
      <c r="F167">
        <v>15426</v>
      </c>
    </row>
    <row r="168" spans="5:6" x14ac:dyDescent="0.25">
      <c r="E168" s="5">
        <f t="shared" si="9"/>
        <v>43565.708333332943</v>
      </c>
      <c r="F168">
        <v>15816</v>
      </c>
    </row>
    <row r="169" spans="5:6" x14ac:dyDescent="0.25">
      <c r="E169" s="5">
        <f t="shared" si="9"/>
        <v>43565.749999999607</v>
      </c>
      <c r="F169">
        <v>16420</v>
      </c>
    </row>
    <row r="170" spans="5:6" x14ac:dyDescent="0.25">
      <c r="E170" s="5">
        <f t="shared" si="9"/>
        <v>43565.791666666271</v>
      </c>
      <c r="F170">
        <v>17086</v>
      </c>
    </row>
    <row r="171" spans="5:6" x14ac:dyDescent="0.25">
      <c r="E171" s="5">
        <f t="shared" si="9"/>
        <v>43565.833333332936</v>
      </c>
      <c r="F171">
        <v>16631</v>
      </c>
    </row>
    <row r="172" spans="5:6" x14ac:dyDescent="0.25">
      <c r="E172" s="5">
        <f t="shared" si="9"/>
        <v>43565.8749999996</v>
      </c>
      <c r="F172">
        <v>15596</v>
      </c>
    </row>
    <row r="173" spans="5:6" x14ac:dyDescent="0.25">
      <c r="E173" s="5">
        <f t="shared" si="9"/>
        <v>43565.916666666264</v>
      </c>
      <c r="F173">
        <v>14585</v>
      </c>
    </row>
    <row r="174" spans="5:6" x14ac:dyDescent="0.25">
      <c r="E174" s="5">
        <f t="shared" si="9"/>
        <v>43565.958333332928</v>
      </c>
      <c r="F174">
        <v>13903</v>
      </c>
    </row>
  </sheetData>
  <pageMargins left="0.7" right="0.7" top="0.75" bottom="0.75" header="0.3" footer="0.3"/>
  <ignoredErrors>
    <ignoredError sqref="K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DD45E-8435-42AB-9166-426A2D8876C8}">
  <dimension ref="E5:L174"/>
  <sheetViews>
    <sheetView workbookViewId="0">
      <selection activeCell="H9" sqref="H9"/>
    </sheetView>
  </sheetViews>
  <sheetFormatPr defaultRowHeight="15" x14ac:dyDescent="0.25"/>
  <cols>
    <col min="5" max="5" width="15.5703125" bestFit="1" customWidth="1"/>
    <col min="6" max="6" width="10.85546875" customWidth="1"/>
    <col min="7" max="7" width="21.140625" customWidth="1"/>
    <col min="8" max="8" width="19.7109375" customWidth="1"/>
    <col min="9" max="9" width="13.7109375" customWidth="1"/>
    <col min="10" max="10" width="19.28515625" customWidth="1"/>
    <col min="11" max="11" width="14.7109375" customWidth="1"/>
    <col min="12" max="12" width="22.28515625" customWidth="1"/>
  </cols>
  <sheetData>
    <row r="5" spans="5:12" x14ac:dyDescent="0.25">
      <c r="E5" s="1"/>
      <c r="F5" s="1"/>
      <c r="G5" s="9" t="s">
        <v>12</v>
      </c>
      <c r="H5" s="9"/>
      <c r="I5" s="14"/>
      <c r="K5" s="14"/>
    </row>
    <row r="6" spans="5:12" ht="47.25" x14ac:dyDescent="0.25">
      <c r="E6" s="11" t="s">
        <v>1</v>
      </c>
      <c r="F6" s="12" t="s">
        <v>2</v>
      </c>
      <c r="G6" s="11" t="s">
        <v>3</v>
      </c>
      <c r="H6" s="13" t="s">
        <v>10</v>
      </c>
      <c r="I6" s="10" t="s">
        <v>4</v>
      </c>
      <c r="J6" s="16" t="s">
        <v>7</v>
      </c>
      <c r="K6" s="10" t="s">
        <v>5</v>
      </c>
      <c r="L6" s="17" t="s">
        <v>8</v>
      </c>
    </row>
    <row r="7" spans="5:12" x14ac:dyDescent="0.25">
      <c r="E7" s="2">
        <v>43194</v>
      </c>
      <c r="F7" s="1">
        <v>13808</v>
      </c>
      <c r="G7" s="1"/>
      <c r="H7" s="8"/>
      <c r="I7" s="10">
        <f t="shared" ref="I7:I38" si="0">G7-$F7</f>
        <v>-13808</v>
      </c>
      <c r="J7">
        <f>AVERAGE(I7:I139)</f>
        <v>-15245.037593984962</v>
      </c>
      <c r="K7" s="10">
        <f>H7-$F7</f>
        <v>-13808</v>
      </c>
      <c r="L7">
        <f>AVERAGE(K7:K139)</f>
        <v>-15245.037593984962</v>
      </c>
    </row>
    <row r="8" spans="5:12" x14ac:dyDescent="0.25">
      <c r="E8" s="2">
        <f>E7+1/24</f>
        <v>43194.041666666664</v>
      </c>
      <c r="F8" s="1">
        <v>13578</v>
      </c>
      <c r="G8" s="1"/>
      <c r="H8" s="6"/>
      <c r="I8" s="10">
        <f t="shared" si="0"/>
        <v>-13578</v>
      </c>
      <c r="K8" s="10">
        <f t="shared" ref="K8:K71" si="1">H8-$F8</f>
        <v>-13578</v>
      </c>
    </row>
    <row r="9" spans="5:12" x14ac:dyDescent="0.25">
      <c r="E9" s="2">
        <f t="shared" ref="E9:E72" si="2">E8+1/24</f>
        <v>43194.083333333328</v>
      </c>
      <c r="F9" s="1">
        <v>13422</v>
      </c>
      <c r="G9" s="1"/>
      <c r="H9" s="1"/>
      <c r="I9" s="10">
        <f t="shared" si="0"/>
        <v>-13422</v>
      </c>
      <c r="K9" s="10">
        <f t="shared" si="1"/>
        <v>-13422</v>
      </c>
    </row>
    <row r="10" spans="5:12" x14ac:dyDescent="0.25">
      <c r="E10" s="2">
        <f t="shared" si="2"/>
        <v>43194.124999999993</v>
      </c>
      <c r="F10" s="1">
        <v>13213</v>
      </c>
      <c r="G10" s="1"/>
      <c r="H10" s="1"/>
      <c r="I10" s="10">
        <f t="shared" si="0"/>
        <v>-13213</v>
      </c>
      <c r="K10" s="10">
        <f t="shared" si="1"/>
        <v>-13213</v>
      </c>
    </row>
    <row r="11" spans="5:12" x14ac:dyDescent="0.25">
      <c r="E11" s="2">
        <f t="shared" si="2"/>
        <v>43194.166666666657</v>
      </c>
      <c r="F11" s="1">
        <v>13894</v>
      </c>
      <c r="G11" s="1"/>
      <c r="H11" s="1"/>
      <c r="I11" s="10">
        <f t="shared" si="0"/>
        <v>-13894</v>
      </c>
      <c r="K11" s="10">
        <f t="shared" si="1"/>
        <v>-13894</v>
      </c>
    </row>
    <row r="12" spans="5:12" x14ac:dyDescent="0.25">
      <c r="E12" s="2">
        <f t="shared" si="2"/>
        <v>43194.208333333321</v>
      </c>
      <c r="F12" s="1">
        <v>14954</v>
      </c>
      <c r="G12" s="1"/>
      <c r="H12" s="1"/>
      <c r="I12" s="10">
        <f t="shared" si="0"/>
        <v>-14954</v>
      </c>
      <c r="K12" s="10">
        <f t="shared" si="1"/>
        <v>-14954</v>
      </c>
    </row>
    <row r="13" spans="5:12" x14ac:dyDescent="0.25">
      <c r="E13" s="2">
        <f t="shared" si="2"/>
        <v>43194.249999999985</v>
      </c>
      <c r="F13" s="1">
        <v>16413</v>
      </c>
      <c r="G13" s="1"/>
      <c r="H13" s="1"/>
      <c r="I13" s="10">
        <f t="shared" si="0"/>
        <v>-16413</v>
      </c>
      <c r="K13" s="10">
        <f t="shared" si="1"/>
        <v>-16413</v>
      </c>
    </row>
    <row r="14" spans="5:12" x14ac:dyDescent="0.25">
      <c r="E14" s="2">
        <f t="shared" si="2"/>
        <v>43194.29166666665</v>
      </c>
      <c r="F14" s="1">
        <v>16611</v>
      </c>
      <c r="G14" s="1"/>
      <c r="H14" s="1"/>
      <c r="I14" s="10">
        <f t="shared" si="0"/>
        <v>-16611</v>
      </c>
      <c r="K14" s="10">
        <f t="shared" si="1"/>
        <v>-16611</v>
      </c>
    </row>
    <row r="15" spans="5:12" x14ac:dyDescent="0.25">
      <c r="E15" s="2">
        <f t="shared" si="2"/>
        <v>43194.333333333314</v>
      </c>
      <c r="F15" s="1">
        <v>16784</v>
      </c>
      <c r="G15" s="1"/>
      <c r="H15" s="1"/>
      <c r="I15" s="10">
        <f t="shared" si="0"/>
        <v>-16784</v>
      </c>
      <c r="K15" s="10">
        <f t="shared" si="1"/>
        <v>-16784</v>
      </c>
    </row>
    <row r="16" spans="5:12" x14ac:dyDescent="0.25">
      <c r="E16" s="2">
        <f t="shared" si="2"/>
        <v>43194.374999999978</v>
      </c>
      <c r="F16" s="1">
        <v>16725</v>
      </c>
      <c r="G16" s="1"/>
      <c r="H16" s="1"/>
      <c r="I16" s="10">
        <f t="shared" si="0"/>
        <v>-16725</v>
      </c>
      <c r="K16" s="10">
        <f t="shared" si="1"/>
        <v>-16725</v>
      </c>
    </row>
    <row r="17" spans="5:11" x14ac:dyDescent="0.25">
      <c r="E17" s="2">
        <f t="shared" si="2"/>
        <v>43194.416666666642</v>
      </c>
      <c r="F17" s="1">
        <v>16594</v>
      </c>
      <c r="G17" s="1"/>
      <c r="H17" s="1"/>
      <c r="I17" s="10">
        <f t="shared" si="0"/>
        <v>-16594</v>
      </c>
      <c r="K17" s="10">
        <f t="shared" si="1"/>
        <v>-16594</v>
      </c>
    </row>
    <row r="18" spans="5:11" x14ac:dyDescent="0.25">
      <c r="E18" s="2">
        <f t="shared" si="2"/>
        <v>43194.458333333307</v>
      </c>
      <c r="F18" s="1">
        <v>16050</v>
      </c>
      <c r="G18" s="1"/>
      <c r="H18" s="1"/>
      <c r="I18" s="10">
        <f t="shared" si="0"/>
        <v>-16050</v>
      </c>
      <c r="K18" s="10">
        <f t="shared" si="1"/>
        <v>-16050</v>
      </c>
    </row>
    <row r="19" spans="5:11" x14ac:dyDescent="0.25">
      <c r="E19" s="2">
        <f t="shared" si="2"/>
        <v>43194.499999999971</v>
      </c>
      <c r="F19" s="1">
        <v>15847</v>
      </c>
      <c r="G19" s="1"/>
      <c r="H19" s="1"/>
      <c r="I19" s="10">
        <f t="shared" si="0"/>
        <v>-15847</v>
      </c>
      <c r="K19" s="10">
        <f t="shared" si="1"/>
        <v>-15847</v>
      </c>
    </row>
    <row r="20" spans="5:11" x14ac:dyDescent="0.25">
      <c r="E20" s="2">
        <f t="shared" si="2"/>
        <v>43194.541666666635</v>
      </c>
      <c r="F20" s="1">
        <v>15718</v>
      </c>
      <c r="G20" s="1"/>
      <c r="H20" s="1"/>
      <c r="I20" s="10">
        <f t="shared" si="0"/>
        <v>-15718</v>
      </c>
      <c r="K20" s="10">
        <f t="shared" si="1"/>
        <v>-15718</v>
      </c>
    </row>
    <row r="21" spans="5:11" x14ac:dyDescent="0.25">
      <c r="E21" s="2">
        <f t="shared" si="2"/>
        <v>43194.583333333299</v>
      </c>
      <c r="F21" s="1">
        <v>16185</v>
      </c>
      <c r="G21" s="1"/>
      <c r="H21" s="1"/>
      <c r="I21" s="10">
        <f t="shared" si="0"/>
        <v>-16185</v>
      </c>
      <c r="K21" s="10">
        <f t="shared" si="1"/>
        <v>-16185</v>
      </c>
    </row>
    <row r="22" spans="5:11" x14ac:dyDescent="0.25">
      <c r="E22" s="2">
        <f t="shared" si="2"/>
        <v>43194.624999999964</v>
      </c>
      <c r="F22" s="1">
        <v>16430</v>
      </c>
      <c r="G22" s="1"/>
      <c r="H22" s="1"/>
      <c r="I22" s="10">
        <f t="shared" si="0"/>
        <v>-16430</v>
      </c>
      <c r="K22" s="10">
        <f t="shared" si="1"/>
        <v>-16430</v>
      </c>
    </row>
    <row r="23" spans="5:11" x14ac:dyDescent="0.25">
      <c r="E23" s="2">
        <f t="shared" si="2"/>
        <v>43194.666666666628</v>
      </c>
      <c r="F23" s="1">
        <v>16484</v>
      </c>
      <c r="G23" s="1"/>
      <c r="H23" s="1"/>
      <c r="I23" s="10">
        <f t="shared" si="0"/>
        <v>-16484</v>
      </c>
      <c r="K23" s="10">
        <f t="shared" si="1"/>
        <v>-16484</v>
      </c>
    </row>
    <row r="24" spans="5:11" x14ac:dyDescent="0.25">
      <c r="E24" s="2">
        <f t="shared" si="2"/>
        <v>43194.708333333292</v>
      </c>
      <c r="F24" s="1">
        <v>16718</v>
      </c>
      <c r="G24" s="1"/>
      <c r="H24" s="1"/>
      <c r="I24" s="10">
        <f t="shared" si="0"/>
        <v>-16718</v>
      </c>
      <c r="K24" s="10">
        <f t="shared" si="1"/>
        <v>-16718</v>
      </c>
    </row>
    <row r="25" spans="5:11" x14ac:dyDescent="0.25">
      <c r="E25" s="2">
        <f t="shared" si="2"/>
        <v>43194.749999999956</v>
      </c>
      <c r="F25" s="1">
        <v>17290</v>
      </c>
      <c r="G25" s="1"/>
      <c r="H25" s="1"/>
      <c r="I25" s="10">
        <f t="shared" si="0"/>
        <v>-17290</v>
      </c>
      <c r="K25" s="10">
        <f t="shared" si="1"/>
        <v>-17290</v>
      </c>
    </row>
    <row r="26" spans="5:11" x14ac:dyDescent="0.25">
      <c r="E26" s="2">
        <f t="shared" si="2"/>
        <v>43194.791666666621</v>
      </c>
      <c r="F26" s="1">
        <v>18011</v>
      </c>
      <c r="G26" s="1"/>
      <c r="H26" s="1"/>
      <c r="I26" s="10">
        <f t="shared" si="0"/>
        <v>-18011</v>
      </c>
      <c r="K26" s="10">
        <f t="shared" si="1"/>
        <v>-18011</v>
      </c>
    </row>
    <row r="27" spans="5:11" x14ac:dyDescent="0.25">
      <c r="E27" s="2">
        <f t="shared" si="2"/>
        <v>43194.833333333285</v>
      </c>
      <c r="F27" s="1">
        <v>17322</v>
      </c>
      <c r="G27" s="1"/>
      <c r="H27" s="1"/>
      <c r="I27" s="10">
        <f t="shared" si="0"/>
        <v>-17322</v>
      </c>
      <c r="K27" s="10">
        <f t="shared" si="1"/>
        <v>-17322</v>
      </c>
    </row>
    <row r="28" spans="5:11" x14ac:dyDescent="0.25">
      <c r="E28" s="2">
        <f t="shared" si="2"/>
        <v>43194.874999999949</v>
      </c>
      <c r="F28" s="1">
        <v>16267</v>
      </c>
      <c r="G28" s="1"/>
      <c r="H28" s="1"/>
      <c r="I28" s="10">
        <f t="shared" si="0"/>
        <v>-16267</v>
      </c>
      <c r="K28" s="10">
        <f t="shared" si="1"/>
        <v>-16267</v>
      </c>
    </row>
    <row r="29" spans="5:11" x14ac:dyDescent="0.25">
      <c r="E29" s="2">
        <f t="shared" si="2"/>
        <v>43194.916666666613</v>
      </c>
      <c r="F29" s="1">
        <v>15238</v>
      </c>
      <c r="G29" s="1"/>
      <c r="H29" s="1"/>
      <c r="I29" s="10">
        <f t="shared" si="0"/>
        <v>-15238</v>
      </c>
      <c r="K29" s="10">
        <f t="shared" si="1"/>
        <v>-15238</v>
      </c>
    </row>
    <row r="30" spans="5:11" x14ac:dyDescent="0.25">
      <c r="E30" s="2">
        <f t="shared" si="2"/>
        <v>43194.958333333278</v>
      </c>
      <c r="F30" s="1">
        <v>14478</v>
      </c>
      <c r="G30" s="1"/>
      <c r="H30" s="1"/>
      <c r="I30" s="10">
        <f t="shared" si="0"/>
        <v>-14478</v>
      </c>
      <c r="K30" s="10">
        <f t="shared" si="1"/>
        <v>-14478</v>
      </c>
    </row>
    <row r="31" spans="5:11" x14ac:dyDescent="0.25">
      <c r="E31" s="5">
        <f t="shared" si="2"/>
        <v>43194.999999999942</v>
      </c>
      <c r="F31" s="1">
        <v>13968</v>
      </c>
      <c r="G31" s="6"/>
      <c r="H31" s="1"/>
      <c r="I31" s="10">
        <f t="shared" si="0"/>
        <v>-13968</v>
      </c>
      <c r="K31" s="10">
        <f t="shared" si="1"/>
        <v>-13968</v>
      </c>
    </row>
    <row r="32" spans="5:11" x14ac:dyDescent="0.25">
      <c r="E32" s="5">
        <f t="shared" si="2"/>
        <v>43195.041666666606</v>
      </c>
      <c r="F32" s="1">
        <v>13996</v>
      </c>
      <c r="G32" s="6"/>
      <c r="H32" s="1"/>
      <c r="I32" s="10">
        <f t="shared" si="0"/>
        <v>-13996</v>
      </c>
      <c r="K32" s="10">
        <f t="shared" si="1"/>
        <v>-13996</v>
      </c>
    </row>
    <row r="33" spans="5:11" x14ac:dyDescent="0.25">
      <c r="E33" s="5">
        <f t="shared" si="2"/>
        <v>43195.08333333327</v>
      </c>
      <c r="F33" s="1">
        <v>14001</v>
      </c>
      <c r="G33" s="6"/>
      <c r="H33" s="1"/>
      <c r="I33" s="10">
        <f t="shared" si="0"/>
        <v>-14001</v>
      </c>
      <c r="K33" s="10">
        <f t="shared" si="1"/>
        <v>-14001</v>
      </c>
    </row>
    <row r="34" spans="5:11" x14ac:dyDescent="0.25">
      <c r="E34" s="5">
        <f t="shared" si="2"/>
        <v>43195.124999999935</v>
      </c>
      <c r="F34" s="1">
        <v>14179</v>
      </c>
      <c r="G34" s="6"/>
      <c r="H34" s="1"/>
      <c r="I34" s="10">
        <f t="shared" si="0"/>
        <v>-14179</v>
      </c>
      <c r="K34" s="10">
        <f t="shared" si="1"/>
        <v>-14179</v>
      </c>
    </row>
    <row r="35" spans="5:11" x14ac:dyDescent="0.25">
      <c r="E35" s="5">
        <f t="shared" si="2"/>
        <v>43195.166666666599</v>
      </c>
      <c r="F35" s="1">
        <v>14798</v>
      </c>
      <c r="G35" s="6"/>
      <c r="H35" s="1"/>
      <c r="I35" s="10">
        <f t="shared" si="0"/>
        <v>-14798</v>
      </c>
      <c r="K35" s="10">
        <f t="shared" si="1"/>
        <v>-14798</v>
      </c>
    </row>
    <row r="36" spans="5:11" x14ac:dyDescent="0.25">
      <c r="E36" s="5">
        <f t="shared" si="2"/>
        <v>43195.208333333263</v>
      </c>
      <c r="F36" s="1">
        <v>16164</v>
      </c>
      <c r="G36" s="6"/>
      <c r="H36" s="1"/>
      <c r="I36" s="10">
        <f t="shared" si="0"/>
        <v>-16164</v>
      </c>
      <c r="K36" s="10">
        <f t="shared" si="1"/>
        <v>-16164</v>
      </c>
    </row>
    <row r="37" spans="5:11" x14ac:dyDescent="0.25">
      <c r="E37" s="5">
        <f t="shared" si="2"/>
        <v>43195.249999999927</v>
      </c>
      <c r="F37" s="1">
        <v>17373</v>
      </c>
      <c r="G37" s="6"/>
      <c r="H37" s="1"/>
      <c r="I37" s="10">
        <f t="shared" si="0"/>
        <v>-17373</v>
      </c>
      <c r="K37" s="10">
        <f t="shared" si="1"/>
        <v>-17373</v>
      </c>
    </row>
    <row r="38" spans="5:11" x14ac:dyDescent="0.25">
      <c r="E38" s="5">
        <f t="shared" si="2"/>
        <v>43195.291666666591</v>
      </c>
      <c r="F38" s="1">
        <v>16875</v>
      </c>
      <c r="G38" s="6"/>
      <c r="H38" s="1"/>
      <c r="I38" s="10">
        <f t="shared" si="0"/>
        <v>-16875</v>
      </c>
      <c r="K38" s="10">
        <f t="shared" si="1"/>
        <v>-16875</v>
      </c>
    </row>
    <row r="39" spans="5:11" x14ac:dyDescent="0.25">
      <c r="E39" s="5">
        <f t="shared" si="2"/>
        <v>43195.333333333256</v>
      </c>
      <c r="F39" s="1">
        <v>16212</v>
      </c>
      <c r="G39" s="6"/>
      <c r="H39" s="1"/>
      <c r="I39" s="10">
        <f t="shared" ref="I39:I70" si="3">G39-$F39</f>
        <v>-16212</v>
      </c>
      <c r="K39" s="10">
        <f t="shared" si="1"/>
        <v>-16212</v>
      </c>
    </row>
    <row r="40" spans="5:11" x14ac:dyDescent="0.25">
      <c r="E40" s="5">
        <f t="shared" si="2"/>
        <v>43195.37499999992</v>
      </c>
      <c r="F40" s="1">
        <v>15834</v>
      </c>
      <c r="G40" s="6"/>
      <c r="H40" s="1"/>
      <c r="I40" s="10">
        <f t="shared" si="3"/>
        <v>-15834</v>
      </c>
      <c r="K40" s="10">
        <f t="shared" si="1"/>
        <v>-15834</v>
      </c>
    </row>
    <row r="41" spans="5:11" x14ac:dyDescent="0.25">
      <c r="E41" s="5">
        <f t="shared" si="2"/>
        <v>43195.416666666584</v>
      </c>
      <c r="F41" s="1">
        <v>15608</v>
      </c>
      <c r="G41" s="6"/>
      <c r="H41" s="1"/>
      <c r="I41" s="10">
        <f t="shared" si="3"/>
        <v>-15608</v>
      </c>
      <c r="K41" s="10">
        <f t="shared" si="1"/>
        <v>-15608</v>
      </c>
    </row>
    <row r="42" spans="5:11" x14ac:dyDescent="0.25">
      <c r="E42" s="5">
        <f t="shared" si="2"/>
        <v>43195.458333333248</v>
      </c>
      <c r="F42" s="1">
        <v>15579</v>
      </c>
      <c r="G42" s="6"/>
      <c r="H42" s="1"/>
      <c r="I42" s="10">
        <f t="shared" si="3"/>
        <v>-15579</v>
      </c>
      <c r="K42" s="10">
        <f t="shared" si="1"/>
        <v>-15579</v>
      </c>
    </row>
    <row r="43" spans="5:11" x14ac:dyDescent="0.25">
      <c r="E43" s="5">
        <f t="shared" si="2"/>
        <v>43195.499999999913</v>
      </c>
      <c r="F43" s="1">
        <v>15477</v>
      </c>
      <c r="G43" s="6"/>
      <c r="H43" s="1"/>
      <c r="I43" s="10">
        <f t="shared" si="3"/>
        <v>-15477</v>
      </c>
      <c r="K43" s="10">
        <f t="shared" si="1"/>
        <v>-15477</v>
      </c>
    </row>
    <row r="44" spans="5:11" x14ac:dyDescent="0.25">
      <c r="E44" s="5">
        <f t="shared" si="2"/>
        <v>43195.541666666577</v>
      </c>
      <c r="F44" s="1">
        <v>15305</v>
      </c>
      <c r="G44" s="6"/>
      <c r="H44" s="1"/>
      <c r="I44" s="10">
        <f t="shared" si="3"/>
        <v>-15305</v>
      </c>
      <c r="K44" s="10">
        <f t="shared" si="1"/>
        <v>-15305</v>
      </c>
    </row>
    <row r="45" spans="5:11" x14ac:dyDescent="0.25">
      <c r="E45" s="5">
        <f t="shared" si="2"/>
        <v>43195.583333333241</v>
      </c>
      <c r="F45" s="1">
        <v>15309</v>
      </c>
      <c r="G45" s="6"/>
      <c r="H45" s="1"/>
      <c r="I45" s="10">
        <f t="shared" si="3"/>
        <v>-15309</v>
      </c>
      <c r="K45" s="10">
        <f t="shared" si="1"/>
        <v>-15309</v>
      </c>
    </row>
    <row r="46" spans="5:11" x14ac:dyDescent="0.25">
      <c r="E46" s="5">
        <f t="shared" si="2"/>
        <v>43195.624999999905</v>
      </c>
      <c r="F46" s="1">
        <v>15623</v>
      </c>
      <c r="G46" s="6"/>
      <c r="H46" s="1"/>
      <c r="I46" s="10">
        <f t="shared" si="3"/>
        <v>-15623</v>
      </c>
      <c r="K46" s="10">
        <f t="shared" si="1"/>
        <v>-15623</v>
      </c>
    </row>
    <row r="47" spans="5:11" x14ac:dyDescent="0.25">
      <c r="E47" s="5">
        <f t="shared" si="2"/>
        <v>43195.66666666657</v>
      </c>
      <c r="F47" s="1">
        <v>16051</v>
      </c>
      <c r="G47" s="6"/>
      <c r="H47" s="1"/>
      <c r="I47" s="10">
        <f t="shared" si="3"/>
        <v>-16051</v>
      </c>
      <c r="K47" s="10">
        <f t="shared" si="1"/>
        <v>-16051</v>
      </c>
    </row>
    <row r="48" spans="5:11" x14ac:dyDescent="0.25">
      <c r="E48" s="5">
        <f t="shared" si="2"/>
        <v>43195.708333333234</v>
      </c>
      <c r="F48" s="1">
        <v>16394</v>
      </c>
      <c r="G48" s="6"/>
      <c r="H48" s="1"/>
      <c r="I48" s="10">
        <f t="shared" si="3"/>
        <v>-16394</v>
      </c>
      <c r="K48" s="10">
        <f t="shared" si="1"/>
        <v>-16394</v>
      </c>
    </row>
    <row r="49" spans="5:11" x14ac:dyDescent="0.25">
      <c r="E49" s="5">
        <f t="shared" si="2"/>
        <v>43195.749999999898</v>
      </c>
      <c r="F49" s="1">
        <v>16994</v>
      </c>
      <c r="G49" s="6"/>
      <c r="H49" s="1"/>
      <c r="I49" s="10">
        <f t="shared" si="3"/>
        <v>-16994</v>
      </c>
      <c r="K49" s="10">
        <f t="shared" si="1"/>
        <v>-16994</v>
      </c>
    </row>
    <row r="50" spans="5:11" x14ac:dyDescent="0.25">
      <c r="E50" s="5">
        <f t="shared" si="2"/>
        <v>43195.791666666562</v>
      </c>
      <c r="F50" s="1">
        <v>17852</v>
      </c>
      <c r="G50" s="6"/>
      <c r="H50" s="1"/>
      <c r="I50" s="10">
        <f t="shared" si="3"/>
        <v>-17852</v>
      </c>
      <c r="K50" s="10">
        <f t="shared" si="1"/>
        <v>-17852</v>
      </c>
    </row>
    <row r="51" spans="5:11" x14ac:dyDescent="0.25">
      <c r="E51" s="5">
        <f t="shared" si="2"/>
        <v>43195.833333333227</v>
      </c>
      <c r="F51" s="1">
        <v>17226</v>
      </c>
      <c r="G51" s="6"/>
      <c r="H51" s="1"/>
      <c r="I51" s="10">
        <f t="shared" si="3"/>
        <v>-17226</v>
      </c>
      <c r="K51" s="10">
        <f t="shared" si="1"/>
        <v>-17226</v>
      </c>
    </row>
    <row r="52" spans="5:11" x14ac:dyDescent="0.25">
      <c r="E52" s="5">
        <f t="shared" si="2"/>
        <v>43195.874999999891</v>
      </c>
      <c r="F52" s="1">
        <v>16160</v>
      </c>
      <c r="G52" s="6"/>
      <c r="H52" s="1"/>
      <c r="I52" s="10">
        <f t="shared" si="3"/>
        <v>-16160</v>
      </c>
      <c r="K52" s="10">
        <f t="shared" si="1"/>
        <v>-16160</v>
      </c>
    </row>
    <row r="53" spans="5:11" x14ac:dyDescent="0.25">
      <c r="E53" s="5">
        <f t="shared" si="2"/>
        <v>43195.916666666555</v>
      </c>
      <c r="F53" s="1">
        <v>15075</v>
      </c>
      <c r="G53" s="6"/>
      <c r="H53" s="1"/>
      <c r="I53" s="10">
        <f t="shared" si="3"/>
        <v>-15075</v>
      </c>
      <c r="K53" s="10">
        <f t="shared" si="1"/>
        <v>-15075</v>
      </c>
    </row>
    <row r="54" spans="5:11" x14ac:dyDescent="0.25">
      <c r="E54" s="5">
        <f t="shared" si="2"/>
        <v>43195.958333333219</v>
      </c>
      <c r="F54" s="1">
        <v>14255</v>
      </c>
      <c r="G54" s="6"/>
      <c r="H54" s="1"/>
      <c r="I54" s="10">
        <f t="shared" si="3"/>
        <v>-14255</v>
      </c>
      <c r="K54" s="10">
        <f t="shared" si="1"/>
        <v>-14255</v>
      </c>
    </row>
    <row r="55" spans="5:11" x14ac:dyDescent="0.25">
      <c r="E55" s="5">
        <f t="shared" si="2"/>
        <v>43195.999999999884</v>
      </c>
      <c r="F55" s="1">
        <v>13811</v>
      </c>
      <c r="G55" s="6"/>
      <c r="H55" s="1"/>
      <c r="I55" s="10">
        <f t="shared" si="3"/>
        <v>-13811</v>
      </c>
      <c r="K55" s="10">
        <f t="shared" si="1"/>
        <v>-13811</v>
      </c>
    </row>
    <row r="56" spans="5:11" x14ac:dyDescent="0.25">
      <c r="E56" s="5">
        <f t="shared" si="2"/>
        <v>43196.041666666548</v>
      </c>
      <c r="F56" s="1">
        <v>13561</v>
      </c>
      <c r="G56" s="6"/>
      <c r="H56" s="1"/>
      <c r="I56" s="10">
        <f t="shared" si="3"/>
        <v>-13561</v>
      </c>
      <c r="K56" s="10">
        <f t="shared" si="1"/>
        <v>-13561</v>
      </c>
    </row>
    <row r="57" spans="5:11" x14ac:dyDescent="0.25">
      <c r="E57" s="5">
        <f t="shared" si="2"/>
        <v>43196.083333333212</v>
      </c>
      <c r="F57" s="1">
        <v>13449</v>
      </c>
      <c r="G57" s="6"/>
      <c r="H57" s="1"/>
      <c r="I57" s="10">
        <f t="shared" si="3"/>
        <v>-13449</v>
      </c>
      <c r="K57" s="10">
        <f t="shared" si="1"/>
        <v>-13449</v>
      </c>
    </row>
    <row r="58" spans="5:11" x14ac:dyDescent="0.25">
      <c r="E58" s="5">
        <f t="shared" si="2"/>
        <v>43196.124999999876</v>
      </c>
      <c r="F58" s="1">
        <v>13554</v>
      </c>
      <c r="G58" s="6"/>
      <c r="H58" s="1"/>
      <c r="I58" s="10">
        <f t="shared" si="3"/>
        <v>-13554</v>
      </c>
      <c r="K58" s="10">
        <f t="shared" si="1"/>
        <v>-13554</v>
      </c>
    </row>
    <row r="59" spans="5:11" x14ac:dyDescent="0.25">
      <c r="E59" s="5">
        <f t="shared" si="2"/>
        <v>43196.166666666541</v>
      </c>
      <c r="F59" s="1">
        <v>14130</v>
      </c>
      <c r="G59" s="6"/>
      <c r="H59" s="1"/>
      <c r="I59" s="10">
        <f t="shared" si="3"/>
        <v>-14130</v>
      </c>
      <c r="K59" s="10">
        <f t="shared" si="1"/>
        <v>-14130</v>
      </c>
    </row>
    <row r="60" spans="5:11" x14ac:dyDescent="0.25">
      <c r="E60" s="5">
        <f t="shared" si="2"/>
        <v>43196.208333333205</v>
      </c>
      <c r="F60" s="1">
        <v>15449</v>
      </c>
      <c r="G60" s="6"/>
      <c r="H60" s="1"/>
      <c r="I60" s="10">
        <f t="shared" si="3"/>
        <v>-15449</v>
      </c>
      <c r="K60" s="10">
        <f t="shared" si="1"/>
        <v>-15449</v>
      </c>
    </row>
    <row r="61" spans="5:11" x14ac:dyDescent="0.25">
      <c r="E61" s="5">
        <f t="shared" si="2"/>
        <v>43196.249999999869</v>
      </c>
      <c r="F61" s="1">
        <v>16695</v>
      </c>
      <c r="G61" s="6"/>
      <c r="H61" s="1"/>
      <c r="I61" s="10">
        <f t="shared" si="3"/>
        <v>-16695</v>
      </c>
      <c r="K61" s="10">
        <f t="shared" si="1"/>
        <v>-16695</v>
      </c>
    </row>
    <row r="62" spans="5:11" x14ac:dyDescent="0.25">
      <c r="E62" s="5">
        <f t="shared" si="2"/>
        <v>43196.291666666533</v>
      </c>
      <c r="F62" s="1">
        <v>16962</v>
      </c>
      <c r="G62" s="6"/>
      <c r="H62" s="1"/>
      <c r="I62" s="10">
        <f t="shared" si="3"/>
        <v>-16962</v>
      </c>
      <c r="K62" s="10">
        <f t="shared" si="1"/>
        <v>-16962</v>
      </c>
    </row>
    <row r="63" spans="5:11" x14ac:dyDescent="0.25">
      <c r="E63" s="5">
        <f t="shared" si="2"/>
        <v>43196.333333333198</v>
      </c>
      <c r="F63" s="1">
        <v>16961</v>
      </c>
      <c r="G63" s="6"/>
      <c r="H63" s="1"/>
      <c r="I63" s="10">
        <f t="shared" si="3"/>
        <v>-16961</v>
      </c>
      <c r="K63" s="10">
        <f t="shared" si="1"/>
        <v>-16961</v>
      </c>
    </row>
    <row r="64" spans="5:11" x14ac:dyDescent="0.25">
      <c r="E64" s="5">
        <f t="shared" si="2"/>
        <v>43196.374999999862</v>
      </c>
      <c r="F64" s="1">
        <v>16777</v>
      </c>
      <c r="G64" s="6"/>
      <c r="H64" s="1"/>
      <c r="I64" s="10">
        <f t="shared" si="3"/>
        <v>-16777</v>
      </c>
      <c r="K64" s="10">
        <f t="shared" si="1"/>
        <v>-16777</v>
      </c>
    </row>
    <row r="65" spans="5:11" x14ac:dyDescent="0.25">
      <c r="E65" s="5">
        <f t="shared" si="2"/>
        <v>43196.416666666526</v>
      </c>
      <c r="F65" s="1">
        <v>16543</v>
      </c>
      <c r="G65" s="6"/>
      <c r="H65" s="1"/>
      <c r="I65" s="10">
        <f t="shared" si="3"/>
        <v>-16543</v>
      </c>
      <c r="K65" s="10">
        <f t="shared" si="1"/>
        <v>-16543</v>
      </c>
    </row>
    <row r="66" spans="5:11" x14ac:dyDescent="0.25">
      <c r="E66" s="5">
        <f t="shared" si="2"/>
        <v>43196.45833333319</v>
      </c>
      <c r="F66" s="1">
        <v>16345</v>
      </c>
      <c r="G66" s="6"/>
      <c r="H66" s="1"/>
      <c r="I66" s="10">
        <f t="shared" si="3"/>
        <v>-16345</v>
      </c>
      <c r="K66" s="10">
        <f t="shared" si="1"/>
        <v>-16345</v>
      </c>
    </row>
    <row r="67" spans="5:11" x14ac:dyDescent="0.25">
      <c r="E67" s="5">
        <f t="shared" si="2"/>
        <v>43196.499999999854</v>
      </c>
      <c r="F67" s="1">
        <v>16345</v>
      </c>
      <c r="G67" s="6"/>
      <c r="H67" s="1"/>
      <c r="I67" s="10">
        <f t="shared" si="3"/>
        <v>-16345</v>
      </c>
      <c r="K67" s="10">
        <f t="shared" si="1"/>
        <v>-16345</v>
      </c>
    </row>
    <row r="68" spans="5:11" x14ac:dyDescent="0.25">
      <c r="E68" s="5">
        <f t="shared" si="2"/>
        <v>43196.541666666519</v>
      </c>
      <c r="F68" s="1">
        <v>16088</v>
      </c>
      <c r="G68" s="6"/>
      <c r="H68" s="1"/>
      <c r="I68" s="10">
        <f t="shared" si="3"/>
        <v>-16088</v>
      </c>
      <c r="K68" s="10">
        <f t="shared" si="1"/>
        <v>-16088</v>
      </c>
    </row>
    <row r="69" spans="5:11" x14ac:dyDescent="0.25">
      <c r="E69" s="5">
        <f t="shared" si="2"/>
        <v>43196.583333333183</v>
      </c>
      <c r="F69" s="1">
        <v>16109</v>
      </c>
      <c r="G69" s="6"/>
      <c r="H69" s="1"/>
      <c r="I69" s="10">
        <f t="shared" si="3"/>
        <v>-16109</v>
      </c>
      <c r="K69" s="10">
        <f t="shared" si="1"/>
        <v>-16109</v>
      </c>
    </row>
    <row r="70" spans="5:11" x14ac:dyDescent="0.25">
      <c r="E70" s="5">
        <f t="shared" si="2"/>
        <v>43196.624999999847</v>
      </c>
      <c r="F70" s="1">
        <v>16159</v>
      </c>
      <c r="G70" s="6"/>
      <c r="H70" s="1"/>
      <c r="I70" s="10">
        <f t="shared" si="3"/>
        <v>-16159</v>
      </c>
      <c r="K70" s="10">
        <f t="shared" si="1"/>
        <v>-16159</v>
      </c>
    </row>
    <row r="71" spans="5:11" x14ac:dyDescent="0.25">
      <c r="E71" s="5">
        <f t="shared" si="2"/>
        <v>43196.666666666511</v>
      </c>
      <c r="F71" s="1">
        <v>16233</v>
      </c>
      <c r="G71" s="6"/>
      <c r="H71" s="1"/>
      <c r="I71" s="10">
        <f t="shared" ref="I71:I102" si="4">G71-$F71</f>
        <v>-16233</v>
      </c>
      <c r="K71" s="10">
        <f t="shared" si="1"/>
        <v>-16233</v>
      </c>
    </row>
    <row r="72" spans="5:11" x14ac:dyDescent="0.25">
      <c r="E72" s="5">
        <f t="shared" si="2"/>
        <v>43196.708333333176</v>
      </c>
      <c r="F72" s="1">
        <v>16288</v>
      </c>
      <c r="G72" s="6"/>
      <c r="H72" s="1"/>
      <c r="I72" s="10">
        <f t="shared" si="4"/>
        <v>-16288</v>
      </c>
      <c r="K72" s="10">
        <f t="shared" ref="K72:K135" si="5">H72-$F72</f>
        <v>-16288</v>
      </c>
    </row>
    <row r="73" spans="5:11" x14ac:dyDescent="0.25">
      <c r="E73" s="5">
        <f t="shared" ref="E73:E136" si="6">E72+1/24</f>
        <v>43196.74999999984</v>
      </c>
      <c r="F73" s="1">
        <v>16679</v>
      </c>
      <c r="G73" s="6"/>
      <c r="H73" s="1"/>
      <c r="I73" s="10">
        <f t="shared" si="4"/>
        <v>-16679</v>
      </c>
      <c r="K73" s="10">
        <f t="shared" si="5"/>
        <v>-16679</v>
      </c>
    </row>
    <row r="74" spans="5:11" x14ac:dyDescent="0.25">
      <c r="E74" s="5">
        <f t="shared" si="6"/>
        <v>43196.791666666504</v>
      </c>
      <c r="F74" s="1">
        <v>17278</v>
      </c>
      <c r="G74" s="6"/>
      <c r="H74" s="1"/>
      <c r="I74" s="10">
        <f t="shared" si="4"/>
        <v>-17278</v>
      </c>
      <c r="K74" s="10">
        <f t="shared" si="5"/>
        <v>-17278</v>
      </c>
    </row>
    <row r="75" spans="5:11" x14ac:dyDescent="0.25">
      <c r="E75" s="5">
        <f t="shared" si="6"/>
        <v>43196.833333333168</v>
      </c>
      <c r="F75" s="1">
        <v>16649</v>
      </c>
      <c r="G75" s="6"/>
      <c r="H75" s="1"/>
      <c r="I75" s="10">
        <f t="shared" si="4"/>
        <v>-16649</v>
      </c>
      <c r="K75" s="10">
        <f t="shared" si="5"/>
        <v>-16649</v>
      </c>
    </row>
    <row r="76" spans="5:11" x14ac:dyDescent="0.25">
      <c r="E76" s="5">
        <f t="shared" si="6"/>
        <v>43196.874999999833</v>
      </c>
      <c r="F76" s="1">
        <v>15897</v>
      </c>
      <c r="G76" s="6"/>
      <c r="H76" s="1"/>
      <c r="I76" s="10">
        <f t="shared" si="4"/>
        <v>-15897</v>
      </c>
      <c r="K76" s="10">
        <f t="shared" si="5"/>
        <v>-15897</v>
      </c>
    </row>
    <row r="77" spans="5:11" x14ac:dyDescent="0.25">
      <c r="E77" s="5">
        <f t="shared" si="6"/>
        <v>43196.916666666497</v>
      </c>
      <c r="F77" s="1">
        <v>14821</v>
      </c>
      <c r="G77" s="6"/>
      <c r="H77" s="1"/>
      <c r="I77" s="10">
        <f t="shared" si="4"/>
        <v>-14821</v>
      </c>
      <c r="K77" s="10">
        <f t="shared" si="5"/>
        <v>-14821</v>
      </c>
    </row>
    <row r="78" spans="5:11" x14ac:dyDescent="0.25">
      <c r="E78" s="5">
        <f t="shared" si="6"/>
        <v>43196.958333333161</v>
      </c>
      <c r="F78" s="1">
        <v>14034</v>
      </c>
      <c r="G78" s="6"/>
      <c r="H78" s="1"/>
      <c r="I78" s="10">
        <f t="shared" si="4"/>
        <v>-14034</v>
      </c>
      <c r="K78" s="10">
        <f t="shared" si="5"/>
        <v>-14034</v>
      </c>
    </row>
    <row r="79" spans="5:11" x14ac:dyDescent="0.25">
      <c r="E79" s="5">
        <f t="shared" si="6"/>
        <v>43196.999999999825</v>
      </c>
      <c r="F79" s="1">
        <v>13739</v>
      </c>
      <c r="G79" s="6"/>
      <c r="H79" s="1"/>
      <c r="I79" s="10">
        <f t="shared" si="4"/>
        <v>-13739</v>
      </c>
      <c r="K79" s="10">
        <f t="shared" si="5"/>
        <v>-13739</v>
      </c>
    </row>
    <row r="80" spans="5:11" x14ac:dyDescent="0.25">
      <c r="E80" s="5">
        <f t="shared" si="6"/>
        <v>43197.04166666649</v>
      </c>
      <c r="F80" s="1">
        <v>13385</v>
      </c>
      <c r="G80" s="6"/>
      <c r="H80" s="1"/>
      <c r="I80" s="10">
        <f t="shared" si="4"/>
        <v>-13385</v>
      </c>
      <c r="K80" s="10">
        <f t="shared" si="5"/>
        <v>-13385</v>
      </c>
    </row>
    <row r="81" spans="5:11" x14ac:dyDescent="0.25">
      <c r="E81" s="5">
        <f t="shared" si="6"/>
        <v>43197.083333333154</v>
      </c>
      <c r="F81" s="1">
        <v>13310</v>
      </c>
      <c r="G81" s="6"/>
      <c r="H81" s="1"/>
      <c r="I81" s="10">
        <f t="shared" si="4"/>
        <v>-13310</v>
      </c>
      <c r="K81" s="10">
        <f t="shared" si="5"/>
        <v>-13310</v>
      </c>
    </row>
    <row r="82" spans="5:11" x14ac:dyDescent="0.25">
      <c r="E82" s="5">
        <f t="shared" si="6"/>
        <v>43197.124999999818</v>
      </c>
      <c r="F82" s="1">
        <v>13422</v>
      </c>
      <c r="G82" s="6"/>
      <c r="H82" s="1"/>
      <c r="I82" s="10">
        <f t="shared" si="4"/>
        <v>-13422</v>
      </c>
      <c r="K82" s="10">
        <f t="shared" si="5"/>
        <v>-13422</v>
      </c>
    </row>
    <row r="83" spans="5:11" x14ac:dyDescent="0.25">
      <c r="E83" s="5">
        <f t="shared" si="6"/>
        <v>43197.166666666482</v>
      </c>
      <c r="F83" s="1">
        <v>13840</v>
      </c>
      <c r="G83" s="6"/>
      <c r="H83" s="1"/>
      <c r="I83" s="10">
        <f t="shared" si="4"/>
        <v>-13840</v>
      </c>
      <c r="K83" s="10">
        <f t="shared" si="5"/>
        <v>-13840</v>
      </c>
    </row>
    <row r="84" spans="5:11" x14ac:dyDescent="0.25">
      <c r="E84" s="5">
        <f t="shared" si="6"/>
        <v>43197.208333333147</v>
      </c>
      <c r="F84" s="1">
        <v>14371</v>
      </c>
      <c r="G84" s="6"/>
      <c r="H84" s="1"/>
      <c r="I84" s="10">
        <f t="shared" si="4"/>
        <v>-14371</v>
      </c>
      <c r="K84" s="10">
        <f t="shared" si="5"/>
        <v>-14371</v>
      </c>
    </row>
    <row r="85" spans="5:11" x14ac:dyDescent="0.25">
      <c r="E85" s="5">
        <f t="shared" si="6"/>
        <v>43197.249999999811</v>
      </c>
      <c r="F85" s="1">
        <v>14834</v>
      </c>
      <c r="G85" s="6"/>
      <c r="H85" s="1"/>
      <c r="I85" s="10">
        <f t="shared" si="4"/>
        <v>-14834</v>
      </c>
      <c r="K85" s="10">
        <f t="shared" si="5"/>
        <v>-14834</v>
      </c>
    </row>
    <row r="86" spans="5:11" x14ac:dyDescent="0.25">
      <c r="E86" s="5">
        <f t="shared" si="6"/>
        <v>43197.291666666475</v>
      </c>
      <c r="F86" s="1">
        <v>15202</v>
      </c>
      <c r="G86" s="6"/>
      <c r="H86" s="1"/>
      <c r="I86" s="10">
        <f t="shared" si="4"/>
        <v>-15202</v>
      </c>
      <c r="K86" s="10">
        <f t="shared" si="5"/>
        <v>-15202</v>
      </c>
    </row>
    <row r="87" spans="5:11" x14ac:dyDescent="0.25">
      <c r="E87" s="5">
        <f t="shared" si="6"/>
        <v>43197.333333333139</v>
      </c>
      <c r="F87" s="1">
        <v>15099</v>
      </c>
      <c r="G87" s="6"/>
      <c r="H87" s="1"/>
      <c r="I87" s="10">
        <f t="shared" si="4"/>
        <v>-15099</v>
      </c>
      <c r="K87" s="10">
        <f t="shared" si="5"/>
        <v>-15099</v>
      </c>
    </row>
    <row r="88" spans="5:11" x14ac:dyDescent="0.25">
      <c r="E88" s="5">
        <f t="shared" si="6"/>
        <v>43197.374999999804</v>
      </c>
      <c r="F88" s="1">
        <v>15078</v>
      </c>
      <c r="G88" s="6"/>
      <c r="H88" s="1"/>
      <c r="I88" s="10">
        <f t="shared" si="4"/>
        <v>-15078</v>
      </c>
      <c r="K88" s="10">
        <f t="shared" si="5"/>
        <v>-15078</v>
      </c>
    </row>
    <row r="89" spans="5:11" x14ac:dyDescent="0.25">
      <c r="E89" s="5">
        <f t="shared" si="6"/>
        <v>43197.416666666468</v>
      </c>
      <c r="F89" s="1">
        <v>15040</v>
      </c>
      <c r="G89" s="6"/>
      <c r="H89" s="1"/>
      <c r="I89" s="10">
        <f t="shared" si="4"/>
        <v>-15040</v>
      </c>
      <c r="K89" s="10">
        <f t="shared" si="5"/>
        <v>-15040</v>
      </c>
    </row>
    <row r="90" spans="5:11" x14ac:dyDescent="0.25">
      <c r="E90" s="5">
        <f t="shared" si="6"/>
        <v>43197.458333333132</v>
      </c>
      <c r="F90" s="1">
        <v>14905</v>
      </c>
      <c r="G90" s="6"/>
      <c r="H90" s="1"/>
      <c r="I90" s="10">
        <f t="shared" si="4"/>
        <v>-14905</v>
      </c>
      <c r="K90" s="10">
        <f t="shared" si="5"/>
        <v>-14905</v>
      </c>
    </row>
    <row r="91" spans="5:11" x14ac:dyDescent="0.25">
      <c r="E91" s="5">
        <f t="shared" si="6"/>
        <v>43197.499999999796</v>
      </c>
      <c r="F91" s="1">
        <v>14699</v>
      </c>
      <c r="G91" s="6"/>
      <c r="H91" s="1"/>
      <c r="I91" s="10">
        <f t="shared" si="4"/>
        <v>-14699</v>
      </c>
      <c r="K91" s="10">
        <f t="shared" si="5"/>
        <v>-14699</v>
      </c>
    </row>
    <row r="92" spans="5:11" x14ac:dyDescent="0.25">
      <c r="E92" s="5">
        <f t="shared" si="6"/>
        <v>43197.541666666461</v>
      </c>
      <c r="F92" s="1">
        <v>14250</v>
      </c>
      <c r="G92" s="6"/>
      <c r="H92" s="1"/>
      <c r="I92" s="10">
        <f t="shared" si="4"/>
        <v>-14250</v>
      </c>
      <c r="K92" s="10">
        <f t="shared" si="5"/>
        <v>-14250</v>
      </c>
    </row>
    <row r="93" spans="5:11" x14ac:dyDescent="0.25">
      <c r="E93" s="5">
        <f t="shared" si="6"/>
        <v>43197.583333333125</v>
      </c>
      <c r="F93" s="1">
        <v>14384</v>
      </c>
      <c r="G93" s="6"/>
      <c r="H93" s="1"/>
      <c r="I93" s="10">
        <f t="shared" si="4"/>
        <v>-14384</v>
      </c>
      <c r="K93" s="10">
        <f t="shared" si="5"/>
        <v>-14384</v>
      </c>
    </row>
    <row r="94" spans="5:11" x14ac:dyDescent="0.25">
      <c r="E94" s="5">
        <f t="shared" si="6"/>
        <v>43197.624999999789</v>
      </c>
      <c r="F94" s="1">
        <v>14884</v>
      </c>
      <c r="G94" s="6"/>
      <c r="H94" s="1"/>
      <c r="I94" s="10">
        <f t="shared" si="4"/>
        <v>-14884</v>
      </c>
      <c r="K94" s="10">
        <f t="shared" si="5"/>
        <v>-14884</v>
      </c>
    </row>
    <row r="95" spans="5:11" x14ac:dyDescent="0.25">
      <c r="E95" s="5">
        <f t="shared" si="6"/>
        <v>43197.666666666453</v>
      </c>
      <c r="F95" s="1">
        <v>15401</v>
      </c>
      <c r="G95" s="6"/>
      <c r="H95" s="1"/>
      <c r="I95" s="10">
        <f t="shared" si="4"/>
        <v>-15401</v>
      </c>
      <c r="K95" s="10">
        <f t="shared" si="5"/>
        <v>-15401</v>
      </c>
    </row>
    <row r="96" spans="5:11" x14ac:dyDescent="0.25">
      <c r="E96" s="5">
        <f t="shared" si="6"/>
        <v>43197.708333333117</v>
      </c>
      <c r="F96" s="1">
        <v>15694</v>
      </c>
      <c r="G96" s="6"/>
      <c r="H96" s="1"/>
      <c r="I96" s="10">
        <f t="shared" si="4"/>
        <v>-15694</v>
      </c>
      <c r="K96" s="10">
        <f t="shared" si="5"/>
        <v>-15694</v>
      </c>
    </row>
    <row r="97" spans="5:11" x14ac:dyDescent="0.25">
      <c r="E97" s="5">
        <f t="shared" si="6"/>
        <v>43197.749999999782</v>
      </c>
      <c r="F97" s="1">
        <v>16008</v>
      </c>
      <c r="G97" s="6"/>
      <c r="H97" s="1"/>
      <c r="I97" s="10">
        <f t="shared" si="4"/>
        <v>-16008</v>
      </c>
      <c r="K97" s="10">
        <f t="shared" si="5"/>
        <v>-16008</v>
      </c>
    </row>
    <row r="98" spans="5:11" x14ac:dyDescent="0.25">
      <c r="E98" s="5">
        <f t="shared" si="6"/>
        <v>43197.791666666446</v>
      </c>
      <c r="F98" s="1">
        <v>16512</v>
      </c>
      <c r="G98" s="6"/>
      <c r="H98" s="1"/>
      <c r="I98" s="10">
        <f t="shared" si="4"/>
        <v>-16512</v>
      </c>
      <c r="K98" s="10">
        <f t="shared" si="5"/>
        <v>-16512</v>
      </c>
    </row>
    <row r="99" spans="5:11" x14ac:dyDescent="0.25">
      <c r="E99" s="5">
        <f t="shared" si="6"/>
        <v>43197.83333333311</v>
      </c>
      <c r="F99" s="1">
        <v>16050</v>
      </c>
      <c r="G99" s="6"/>
      <c r="H99" s="1"/>
      <c r="I99" s="10">
        <f t="shared" si="4"/>
        <v>-16050</v>
      </c>
      <c r="K99" s="10">
        <f t="shared" si="5"/>
        <v>-16050</v>
      </c>
    </row>
    <row r="100" spans="5:11" x14ac:dyDescent="0.25">
      <c r="E100" s="5">
        <f t="shared" si="6"/>
        <v>43197.874999999774</v>
      </c>
      <c r="F100" s="1">
        <v>15298</v>
      </c>
      <c r="G100" s="6"/>
      <c r="H100" s="1"/>
      <c r="I100" s="10">
        <f t="shared" si="4"/>
        <v>-15298</v>
      </c>
      <c r="K100" s="10">
        <f t="shared" si="5"/>
        <v>-15298</v>
      </c>
    </row>
    <row r="101" spans="5:11" x14ac:dyDescent="0.25">
      <c r="E101" s="5">
        <f t="shared" si="6"/>
        <v>43197.916666666439</v>
      </c>
      <c r="F101" s="1">
        <v>14476</v>
      </c>
      <c r="G101" s="6"/>
      <c r="H101" s="1"/>
      <c r="I101" s="10">
        <f t="shared" si="4"/>
        <v>-14476</v>
      </c>
      <c r="K101" s="10">
        <f t="shared" si="5"/>
        <v>-14476</v>
      </c>
    </row>
    <row r="102" spans="5:11" x14ac:dyDescent="0.25">
      <c r="E102" s="5">
        <f t="shared" si="6"/>
        <v>43197.958333333103</v>
      </c>
      <c r="F102" s="1">
        <v>13696</v>
      </c>
      <c r="G102" s="6"/>
      <c r="H102" s="1"/>
      <c r="I102" s="10">
        <f t="shared" si="4"/>
        <v>-13696</v>
      </c>
      <c r="K102" s="10">
        <f t="shared" si="5"/>
        <v>-13696</v>
      </c>
    </row>
    <row r="103" spans="5:11" x14ac:dyDescent="0.25">
      <c r="E103" s="5">
        <f t="shared" si="6"/>
        <v>43197.999999999767</v>
      </c>
      <c r="F103" s="1">
        <v>13372</v>
      </c>
      <c r="G103" s="6"/>
      <c r="H103" s="1"/>
      <c r="I103" s="10">
        <f t="shared" ref="I103:I139" si="7">G103-$F103</f>
        <v>-13372</v>
      </c>
      <c r="K103" s="10">
        <f t="shared" si="5"/>
        <v>-13372</v>
      </c>
    </row>
    <row r="104" spans="5:11" x14ac:dyDescent="0.25">
      <c r="E104" s="5">
        <f t="shared" si="6"/>
        <v>43198.041666666431</v>
      </c>
      <c r="F104" s="1">
        <v>13244</v>
      </c>
      <c r="G104" s="6"/>
      <c r="H104" s="1"/>
      <c r="I104" s="10">
        <f t="shared" si="7"/>
        <v>-13244</v>
      </c>
      <c r="K104" s="10">
        <f t="shared" si="5"/>
        <v>-13244</v>
      </c>
    </row>
    <row r="105" spans="5:11" x14ac:dyDescent="0.25">
      <c r="E105" s="5">
        <f t="shared" si="6"/>
        <v>43198.083333333096</v>
      </c>
      <c r="F105" s="1">
        <v>13139</v>
      </c>
      <c r="G105" s="6"/>
      <c r="H105" s="1"/>
      <c r="I105" s="10">
        <f t="shared" si="7"/>
        <v>-13139</v>
      </c>
      <c r="K105" s="10">
        <f t="shared" si="5"/>
        <v>-13139</v>
      </c>
    </row>
    <row r="106" spans="5:11" x14ac:dyDescent="0.25">
      <c r="E106" s="5">
        <f t="shared" si="6"/>
        <v>43198.12499999976</v>
      </c>
      <c r="F106" s="1">
        <v>13099</v>
      </c>
      <c r="G106" s="6"/>
      <c r="H106" s="1"/>
      <c r="I106" s="10">
        <f t="shared" si="7"/>
        <v>-13099</v>
      </c>
      <c r="K106" s="10">
        <f t="shared" si="5"/>
        <v>-13099</v>
      </c>
    </row>
    <row r="107" spans="5:11" x14ac:dyDescent="0.25">
      <c r="E107" s="5">
        <f t="shared" si="6"/>
        <v>43198.166666666424</v>
      </c>
      <c r="F107" s="1">
        <v>13152</v>
      </c>
      <c r="G107" s="6"/>
      <c r="H107" s="1"/>
      <c r="I107" s="10">
        <f t="shared" si="7"/>
        <v>-13152</v>
      </c>
      <c r="K107" s="10">
        <f t="shared" si="5"/>
        <v>-13152</v>
      </c>
    </row>
    <row r="108" spans="5:11" x14ac:dyDescent="0.25">
      <c r="E108" s="5">
        <f t="shared" si="6"/>
        <v>43198.208333333088</v>
      </c>
      <c r="F108" s="1">
        <v>13565</v>
      </c>
      <c r="G108" s="6"/>
      <c r="H108" s="1"/>
      <c r="I108" s="10">
        <f t="shared" si="7"/>
        <v>-13565</v>
      </c>
      <c r="K108" s="10">
        <f t="shared" si="5"/>
        <v>-13565</v>
      </c>
    </row>
    <row r="109" spans="5:11" x14ac:dyDescent="0.25">
      <c r="E109" s="5">
        <f t="shared" si="6"/>
        <v>43198.249999999753</v>
      </c>
      <c r="F109" s="1">
        <v>14001</v>
      </c>
      <c r="G109" s="6"/>
      <c r="H109" s="1"/>
      <c r="I109" s="10">
        <f t="shared" si="7"/>
        <v>-14001</v>
      </c>
      <c r="K109" s="10">
        <f t="shared" si="5"/>
        <v>-14001</v>
      </c>
    </row>
    <row r="110" spans="5:11" x14ac:dyDescent="0.25">
      <c r="E110" s="5">
        <f t="shared" si="6"/>
        <v>43198.291666666417</v>
      </c>
      <c r="F110" s="1">
        <v>14236</v>
      </c>
      <c r="G110" s="6"/>
      <c r="H110" s="1"/>
      <c r="I110" s="10">
        <f t="shared" si="7"/>
        <v>-14236</v>
      </c>
      <c r="K110" s="10">
        <f t="shared" si="5"/>
        <v>-14236</v>
      </c>
    </row>
    <row r="111" spans="5:11" x14ac:dyDescent="0.25">
      <c r="E111" s="5">
        <f t="shared" si="6"/>
        <v>43198.333333333081</v>
      </c>
      <c r="F111" s="1">
        <v>14112</v>
      </c>
      <c r="G111" s="6"/>
      <c r="H111" s="1"/>
      <c r="I111" s="10">
        <f t="shared" si="7"/>
        <v>-14112</v>
      </c>
      <c r="K111" s="10">
        <f t="shared" si="5"/>
        <v>-14112</v>
      </c>
    </row>
    <row r="112" spans="5:11" x14ac:dyDescent="0.25">
      <c r="E112" s="5">
        <f t="shared" si="6"/>
        <v>43198.374999999745</v>
      </c>
      <c r="F112" s="1">
        <v>14227</v>
      </c>
      <c r="G112" s="6"/>
      <c r="H112" s="1"/>
      <c r="I112" s="10">
        <f t="shared" si="7"/>
        <v>-14227</v>
      </c>
      <c r="K112" s="10">
        <f t="shared" si="5"/>
        <v>-14227</v>
      </c>
    </row>
    <row r="113" spans="5:11" x14ac:dyDescent="0.25">
      <c r="E113" s="5">
        <f t="shared" si="6"/>
        <v>43198.41666666641</v>
      </c>
      <c r="F113" s="1">
        <v>14493</v>
      </c>
      <c r="G113" s="6"/>
      <c r="H113" s="1"/>
      <c r="I113" s="10">
        <f t="shared" si="7"/>
        <v>-14493</v>
      </c>
      <c r="K113" s="10">
        <f t="shared" si="5"/>
        <v>-14493</v>
      </c>
    </row>
    <row r="114" spans="5:11" x14ac:dyDescent="0.25">
      <c r="E114" s="5">
        <f t="shared" si="6"/>
        <v>43198.458333333074</v>
      </c>
      <c r="F114" s="1">
        <v>14476</v>
      </c>
      <c r="G114" s="6"/>
      <c r="H114" s="1"/>
      <c r="I114" s="10">
        <f t="shared" si="7"/>
        <v>-14476</v>
      </c>
      <c r="K114" s="10">
        <f t="shared" si="5"/>
        <v>-14476</v>
      </c>
    </row>
    <row r="115" spans="5:11" x14ac:dyDescent="0.25">
      <c r="E115" s="5">
        <f t="shared" si="6"/>
        <v>43198.499999999738</v>
      </c>
      <c r="F115" s="1">
        <v>14356</v>
      </c>
      <c r="G115" s="6"/>
      <c r="H115" s="1"/>
      <c r="I115" s="10">
        <f t="shared" si="7"/>
        <v>-14356</v>
      </c>
      <c r="K115" s="10">
        <f t="shared" si="5"/>
        <v>-14356</v>
      </c>
    </row>
    <row r="116" spans="5:11" x14ac:dyDescent="0.25">
      <c r="E116" s="5">
        <f t="shared" si="6"/>
        <v>43198.541666666402</v>
      </c>
      <c r="F116" s="1">
        <v>13977</v>
      </c>
      <c r="G116" s="6"/>
      <c r="H116" s="1"/>
      <c r="I116" s="10">
        <f t="shared" si="7"/>
        <v>-13977</v>
      </c>
      <c r="K116" s="10">
        <f t="shared" si="5"/>
        <v>-13977</v>
      </c>
    </row>
    <row r="117" spans="5:11" x14ac:dyDescent="0.25">
      <c r="E117" s="5">
        <f t="shared" si="6"/>
        <v>43198.583333333067</v>
      </c>
      <c r="F117" s="1">
        <v>13997</v>
      </c>
      <c r="G117" s="6"/>
      <c r="H117" s="1"/>
      <c r="I117" s="10">
        <f t="shared" si="7"/>
        <v>-13997</v>
      </c>
      <c r="K117" s="10">
        <f t="shared" si="5"/>
        <v>-13997</v>
      </c>
    </row>
    <row r="118" spans="5:11" x14ac:dyDescent="0.25">
      <c r="E118" s="5">
        <f t="shared" si="6"/>
        <v>43198.624999999731</v>
      </c>
      <c r="F118" s="1">
        <v>14407</v>
      </c>
      <c r="G118" s="6"/>
      <c r="H118" s="1"/>
      <c r="I118" s="10">
        <f t="shared" si="7"/>
        <v>-14407</v>
      </c>
      <c r="K118" s="10">
        <f t="shared" si="5"/>
        <v>-14407</v>
      </c>
    </row>
    <row r="119" spans="5:11" x14ac:dyDescent="0.25">
      <c r="E119" s="5">
        <f t="shared" si="6"/>
        <v>43198.666666666395</v>
      </c>
      <c r="F119" s="1">
        <v>14866</v>
      </c>
      <c r="G119" s="6"/>
      <c r="H119" s="1"/>
      <c r="I119" s="10">
        <f t="shared" si="7"/>
        <v>-14866</v>
      </c>
      <c r="K119" s="10">
        <f t="shared" si="5"/>
        <v>-14866</v>
      </c>
    </row>
    <row r="120" spans="5:11" x14ac:dyDescent="0.25">
      <c r="E120" s="5">
        <f t="shared" si="6"/>
        <v>43198.708333333059</v>
      </c>
      <c r="F120" s="1">
        <v>15298</v>
      </c>
      <c r="G120" s="6"/>
      <c r="H120" s="1"/>
      <c r="I120" s="10">
        <f t="shared" si="7"/>
        <v>-15298</v>
      </c>
      <c r="K120" s="10">
        <f t="shared" si="5"/>
        <v>-15298</v>
      </c>
    </row>
    <row r="121" spans="5:11" x14ac:dyDescent="0.25">
      <c r="E121" s="5">
        <f t="shared" si="6"/>
        <v>43198.749999999724</v>
      </c>
      <c r="F121" s="1">
        <v>15955</v>
      </c>
      <c r="G121" s="6"/>
      <c r="H121" s="1"/>
      <c r="I121" s="10">
        <f t="shared" si="7"/>
        <v>-15955</v>
      </c>
      <c r="K121" s="10">
        <f t="shared" si="5"/>
        <v>-15955</v>
      </c>
    </row>
    <row r="122" spans="5:11" x14ac:dyDescent="0.25">
      <c r="E122" s="5">
        <f t="shared" si="6"/>
        <v>43198.791666666388</v>
      </c>
      <c r="F122" s="1">
        <v>16629</v>
      </c>
      <c r="G122" s="6"/>
      <c r="H122" s="1"/>
      <c r="I122" s="10">
        <f t="shared" si="7"/>
        <v>-16629</v>
      </c>
      <c r="K122" s="10">
        <f t="shared" si="5"/>
        <v>-16629</v>
      </c>
    </row>
    <row r="123" spans="5:11" x14ac:dyDescent="0.25">
      <c r="E123" s="5">
        <f t="shared" si="6"/>
        <v>43198.833333333052</v>
      </c>
      <c r="F123" s="1">
        <v>16321</v>
      </c>
      <c r="G123" s="6"/>
      <c r="H123" s="1"/>
      <c r="I123" s="10">
        <f t="shared" si="7"/>
        <v>-16321</v>
      </c>
      <c r="K123" s="10">
        <f t="shared" si="5"/>
        <v>-16321</v>
      </c>
    </row>
    <row r="124" spans="5:11" x14ac:dyDescent="0.25">
      <c r="E124" s="5">
        <f t="shared" si="6"/>
        <v>43198.874999999716</v>
      </c>
      <c r="F124" s="1">
        <v>15547</v>
      </c>
      <c r="G124" s="6"/>
      <c r="H124" s="1"/>
      <c r="I124" s="10">
        <f t="shared" si="7"/>
        <v>-15547</v>
      </c>
      <c r="K124" s="10">
        <f t="shared" si="5"/>
        <v>-15547</v>
      </c>
    </row>
    <row r="125" spans="5:11" x14ac:dyDescent="0.25">
      <c r="E125" s="5">
        <f t="shared" si="6"/>
        <v>43198.91666666638</v>
      </c>
      <c r="F125" s="1">
        <v>14689</v>
      </c>
      <c r="G125" s="6"/>
      <c r="H125" s="1"/>
      <c r="I125" s="10">
        <f t="shared" si="7"/>
        <v>-14689</v>
      </c>
      <c r="K125" s="10">
        <f t="shared" si="5"/>
        <v>-14689</v>
      </c>
    </row>
    <row r="126" spans="5:11" x14ac:dyDescent="0.25">
      <c r="E126" s="5">
        <f t="shared" si="6"/>
        <v>43198.958333333045</v>
      </c>
      <c r="F126" s="1">
        <v>14114</v>
      </c>
      <c r="G126" s="6"/>
      <c r="H126" s="1"/>
      <c r="I126" s="10">
        <f t="shared" si="7"/>
        <v>-14114</v>
      </c>
      <c r="K126" s="10">
        <f t="shared" si="5"/>
        <v>-14114</v>
      </c>
    </row>
    <row r="127" spans="5:11" x14ac:dyDescent="0.25">
      <c r="E127" s="5">
        <f t="shared" si="6"/>
        <v>43198.999999999709</v>
      </c>
      <c r="F127" s="1">
        <v>13818</v>
      </c>
      <c r="G127" s="6"/>
      <c r="H127" s="1"/>
      <c r="I127" s="10">
        <f t="shared" si="7"/>
        <v>-13818</v>
      </c>
      <c r="K127" s="10">
        <f t="shared" si="5"/>
        <v>-13818</v>
      </c>
    </row>
    <row r="128" spans="5:11" x14ac:dyDescent="0.25">
      <c r="E128" s="5">
        <f t="shared" si="6"/>
        <v>43199.041666666373</v>
      </c>
      <c r="F128" s="1">
        <v>13690</v>
      </c>
      <c r="G128" s="6"/>
      <c r="H128" s="1"/>
      <c r="I128" s="10">
        <f t="shared" si="7"/>
        <v>-13690</v>
      </c>
      <c r="K128" s="10">
        <f t="shared" si="5"/>
        <v>-13690</v>
      </c>
    </row>
    <row r="129" spans="5:11" x14ac:dyDescent="0.25">
      <c r="E129" s="5">
        <f t="shared" si="6"/>
        <v>43199.083333333037</v>
      </c>
      <c r="F129" s="1">
        <v>13704</v>
      </c>
      <c r="G129" s="6"/>
      <c r="H129" s="1"/>
      <c r="I129" s="10">
        <f t="shared" si="7"/>
        <v>-13704</v>
      </c>
      <c r="K129" s="10">
        <f t="shared" si="5"/>
        <v>-13704</v>
      </c>
    </row>
    <row r="130" spans="5:11" x14ac:dyDescent="0.25">
      <c r="E130" s="5">
        <f t="shared" si="6"/>
        <v>43199.124999999702</v>
      </c>
      <c r="F130" s="1">
        <v>13944</v>
      </c>
      <c r="G130" s="6"/>
      <c r="H130" s="1"/>
      <c r="I130" s="10">
        <f t="shared" si="7"/>
        <v>-13944</v>
      </c>
      <c r="K130" s="10">
        <f t="shared" si="5"/>
        <v>-13944</v>
      </c>
    </row>
    <row r="131" spans="5:11" x14ac:dyDescent="0.25">
      <c r="E131" s="5">
        <f t="shared" si="6"/>
        <v>43199.166666666366</v>
      </c>
      <c r="F131" s="1">
        <v>14621</v>
      </c>
      <c r="G131" s="6"/>
      <c r="H131" s="1"/>
      <c r="I131" s="10">
        <f t="shared" si="7"/>
        <v>-14621</v>
      </c>
      <c r="K131" s="10">
        <f t="shared" si="5"/>
        <v>-14621</v>
      </c>
    </row>
    <row r="132" spans="5:11" x14ac:dyDescent="0.25">
      <c r="E132" s="5">
        <f t="shared" si="6"/>
        <v>43199.20833333303</v>
      </c>
      <c r="F132" s="1">
        <v>15674</v>
      </c>
      <c r="G132" s="6"/>
      <c r="H132" s="1"/>
      <c r="I132" s="10">
        <f t="shared" si="7"/>
        <v>-15674</v>
      </c>
      <c r="K132" s="10">
        <f t="shared" si="5"/>
        <v>-15674</v>
      </c>
    </row>
    <row r="133" spans="5:11" x14ac:dyDescent="0.25">
      <c r="E133" s="5">
        <f t="shared" si="6"/>
        <v>43199.249999999694</v>
      </c>
      <c r="F133" s="1">
        <v>16960</v>
      </c>
      <c r="G133" s="6"/>
      <c r="H133" s="1"/>
      <c r="I133" s="10">
        <f t="shared" si="7"/>
        <v>-16960</v>
      </c>
      <c r="K133" s="10">
        <f t="shared" si="5"/>
        <v>-16960</v>
      </c>
    </row>
    <row r="134" spans="5:11" x14ac:dyDescent="0.25">
      <c r="E134" s="5">
        <f t="shared" si="6"/>
        <v>43199.291666666359</v>
      </c>
      <c r="F134" s="1">
        <v>16753</v>
      </c>
      <c r="G134" s="6"/>
      <c r="H134" s="1"/>
      <c r="I134" s="10">
        <f t="shared" si="7"/>
        <v>-16753</v>
      </c>
      <c r="K134" s="10">
        <f t="shared" si="5"/>
        <v>-16753</v>
      </c>
    </row>
    <row r="135" spans="5:11" x14ac:dyDescent="0.25">
      <c r="E135" s="5">
        <f t="shared" si="6"/>
        <v>43199.333333333023</v>
      </c>
      <c r="F135" s="1">
        <v>16197</v>
      </c>
      <c r="G135" s="6"/>
      <c r="H135" s="1"/>
      <c r="I135" s="10">
        <f t="shared" si="7"/>
        <v>-16197</v>
      </c>
      <c r="K135" s="10">
        <f t="shared" si="5"/>
        <v>-16197</v>
      </c>
    </row>
    <row r="136" spans="5:11" x14ac:dyDescent="0.25">
      <c r="E136" s="5">
        <f t="shared" si="6"/>
        <v>43199.374999999687</v>
      </c>
      <c r="F136" s="1">
        <v>15796</v>
      </c>
      <c r="G136" s="6"/>
      <c r="H136" s="1"/>
      <c r="I136" s="10">
        <f t="shared" si="7"/>
        <v>-15796</v>
      </c>
      <c r="K136" s="10">
        <f t="shared" ref="K136:K139" si="8">H136-$F136</f>
        <v>-15796</v>
      </c>
    </row>
    <row r="137" spans="5:11" x14ac:dyDescent="0.25">
      <c r="E137" s="5">
        <f t="shared" ref="E137:E174" si="9">E136+1/24</f>
        <v>43199.416666666351</v>
      </c>
      <c r="F137" s="1">
        <v>15613</v>
      </c>
      <c r="G137" s="6"/>
      <c r="H137" s="1"/>
      <c r="I137" s="10">
        <f t="shared" si="7"/>
        <v>-15613</v>
      </c>
      <c r="K137" s="10">
        <f t="shared" si="8"/>
        <v>-15613</v>
      </c>
    </row>
    <row r="138" spans="5:11" x14ac:dyDescent="0.25">
      <c r="E138" s="5">
        <f t="shared" si="9"/>
        <v>43199.458333333016</v>
      </c>
      <c r="F138" s="1">
        <v>15422</v>
      </c>
      <c r="G138" s="6"/>
      <c r="H138" s="1"/>
      <c r="I138" s="10">
        <f t="shared" si="7"/>
        <v>-15422</v>
      </c>
      <c r="K138" s="10">
        <f t="shared" si="8"/>
        <v>-15422</v>
      </c>
    </row>
    <row r="139" spans="5:11" x14ac:dyDescent="0.25">
      <c r="E139" s="5">
        <f t="shared" si="9"/>
        <v>43199.49999999968</v>
      </c>
      <c r="F139" s="1">
        <v>15390</v>
      </c>
      <c r="G139" s="6"/>
      <c r="H139" s="1"/>
      <c r="I139" s="10">
        <f t="shared" si="7"/>
        <v>-15390</v>
      </c>
      <c r="K139" s="10">
        <f t="shared" si="8"/>
        <v>-15390</v>
      </c>
    </row>
    <row r="140" spans="5:11" x14ac:dyDescent="0.25">
      <c r="E140" s="5">
        <f t="shared" si="9"/>
        <v>43199.541666666344</v>
      </c>
      <c r="F140">
        <v>15397</v>
      </c>
    </row>
    <row r="141" spans="5:11" x14ac:dyDescent="0.25">
      <c r="E141" s="5">
        <f t="shared" si="9"/>
        <v>43199.583333333008</v>
      </c>
      <c r="F141">
        <v>15373</v>
      </c>
    </row>
    <row r="142" spans="5:11" x14ac:dyDescent="0.25">
      <c r="E142" s="5">
        <f t="shared" si="9"/>
        <v>43199.624999999673</v>
      </c>
      <c r="F142">
        <v>15783</v>
      </c>
    </row>
    <row r="143" spans="5:11" x14ac:dyDescent="0.25">
      <c r="E143" s="5">
        <f t="shared" si="9"/>
        <v>43199.666666666337</v>
      </c>
      <c r="F143">
        <v>16213</v>
      </c>
    </row>
    <row r="144" spans="5:11" x14ac:dyDescent="0.25">
      <c r="E144" s="5">
        <f t="shared" si="9"/>
        <v>43199.708333333001</v>
      </c>
      <c r="F144">
        <v>16450</v>
      </c>
    </row>
    <row r="145" spans="5:6" x14ac:dyDescent="0.25">
      <c r="E145" s="5">
        <f t="shared" si="9"/>
        <v>43199.749999999665</v>
      </c>
      <c r="F145">
        <v>17007</v>
      </c>
    </row>
    <row r="146" spans="5:6" x14ac:dyDescent="0.25">
      <c r="E146" s="5">
        <f t="shared" si="9"/>
        <v>43199.79166666633</v>
      </c>
      <c r="F146">
        <v>17570</v>
      </c>
    </row>
    <row r="147" spans="5:6" x14ac:dyDescent="0.25">
      <c r="E147" s="5">
        <f t="shared" si="9"/>
        <v>43199.833333332994</v>
      </c>
      <c r="F147">
        <v>17011</v>
      </c>
    </row>
    <row r="148" spans="5:6" x14ac:dyDescent="0.25">
      <c r="E148" s="5">
        <f t="shared" si="9"/>
        <v>43199.874999999658</v>
      </c>
      <c r="F148">
        <v>16073</v>
      </c>
    </row>
    <row r="149" spans="5:6" x14ac:dyDescent="0.25">
      <c r="E149" s="5">
        <f t="shared" si="9"/>
        <v>43199.916666666322</v>
      </c>
      <c r="F149">
        <v>14877</v>
      </c>
    </row>
    <row r="150" spans="5:6" x14ac:dyDescent="0.25">
      <c r="E150" s="5">
        <f t="shared" si="9"/>
        <v>43199.958333332987</v>
      </c>
      <c r="F150">
        <v>14178</v>
      </c>
    </row>
    <row r="151" spans="5:6" x14ac:dyDescent="0.25">
      <c r="E151" s="5">
        <f t="shared" si="9"/>
        <v>43199.999999999651</v>
      </c>
      <c r="F151">
        <v>13759</v>
      </c>
    </row>
    <row r="152" spans="5:6" x14ac:dyDescent="0.25">
      <c r="E152" s="5">
        <f t="shared" si="9"/>
        <v>43200.041666666315</v>
      </c>
      <c r="F152">
        <v>13547</v>
      </c>
    </row>
    <row r="153" spans="5:6" x14ac:dyDescent="0.25">
      <c r="E153" s="5">
        <f t="shared" si="9"/>
        <v>43200.083333332979</v>
      </c>
      <c r="F153">
        <v>13553</v>
      </c>
    </row>
    <row r="154" spans="5:6" x14ac:dyDescent="0.25">
      <c r="E154" s="5">
        <f t="shared" si="9"/>
        <v>43200.124999999643</v>
      </c>
      <c r="F154">
        <v>13596</v>
      </c>
    </row>
    <row r="155" spans="5:6" x14ac:dyDescent="0.25">
      <c r="E155" s="5">
        <f t="shared" si="9"/>
        <v>43200.166666666308</v>
      </c>
      <c r="F155">
        <v>14316</v>
      </c>
    </row>
    <row r="156" spans="5:6" x14ac:dyDescent="0.25">
      <c r="E156" s="5">
        <f t="shared" si="9"/>
        <v>43200.208333332972</v>
      </c>
      <c r="F156">
        <v>15570</v>
      </c>
    </row>
    <row r="157" spans="5:6" x14ac:dyDescent="0.25">
      <c r="E157" s="5">
        <f t="shared" si="9"/>
        <v>43200.249999999636</v>
      </c>
      <c r="F157">
        <v>16750</v>
      </c>
    </row>
    <row r="158" spans="5:6" x14ac:dyDescent="0.25">
      <c r="E158" s="5">
        <f t="shared" si="9"/>
        <v>43200.2916666663</v>
      </c>
      <c r="F158">
        <v>16647</v>
      </c>
    </row>
    <row r="159" spans="5:6" x14ac:dyDescent="0.25">
      <c r="E159" s="5">
        <f t="shared" si="9"/>
        <v>43200.333333332965</v>
      </c>
      <c r="F159">
        <v>16087</v>
      </c>
    </row>
    <row r="160" spans="5:6" x14ac:dyDescent="0.25">
      <c r="E160" s="5">
        <f t="shared" si="9"/>
        <v>43200.374999999629</v>
      </c>
      <c r="F160">
        <v>15673</v>
      </c>
    </row>
    <row r="161" spans="5:6" x14ac:dyDescent="0.25">
      <c r="E161" s="5">
        <f t="shared" si="9"/>
        <v>43200.416666666293</v>
      </c>
      <c r="F161">
        <v>15548</v>
      </c>
    </row>
    <row r="162" spans="5:6" x14ac:dyDescent="0.25">
      <c r="E162" s="5">
        <f t="shared" si="9"/>
        <v>43200.458333332957</v>
      </c>
      <c r="F162">
        <v>15782</v>
      </c>
    </row>
    <row r="163" spans="5:6" x14ac:dyDescent="0.25">
      <c r="E163" s="5">
        <f t="shared" si="9"/>
        <v>43200.499999999622</v>
      </c>
      <c r="F163">
        <v>15652</v>
      </c>
    </row>
    <row r="164" spans="5:6" x14ac:dyDescent="0.25">
      <c r="E164" s="5">
        <f t="shared" si="9"/>
        <v>43200.541666666286</v>
      </c>
      <c r="F164">
        <v>15460</v>
      </c>
    </row>
    <row r="165" spans="5:6" x14ac:dyDescent="0.25">
      <c r="E165" s="5">
        <f t="shared" si="9"/>
        <v>43200.58333333295</v>
      </c>
      <c r="F165">
        <v>15319</v>
      </c>
    </row>
    <row r="166" spans="5:6" x14ac:dyDescent="0.25">
      <c r="E166" s="5">
        <f t="shared" si="9"/>
        <v>43200.624999999614</v>
      </c>
      <c r="F166">
        <v>15586</v>
      </c>
    </row>
    <row r="167" spans="5:6" x14ac:dyDescent="0.25">
      <c r="E167" s="5">
        <f t="shared" si="9"/>
        <v>43200.666666666279</v>
      </c>
      <c r="F167">
        <v>16044</v>
      </c>
    </row>
    <row r="168" spans="5:6" x14ac:dyDescent="0.25">
      <c r="E168" s="5">
        <f t="shared" si="9"/>
        <v>43200.708333332943</v>
      </c>
      <c r="F168">
        <v>16119</v>
      </c>
    </row>
    <row r="169" spans="5:6" x14ac:dyDescent="0.25">
      <c r="E169" s="5">
        <f t="shared" si="9"/>
        <v>43200.749999999607</v>
      </c>
      <c r="F169">
        <v>16599</v>
      </c>
    </row>
    <row r="170" spans="5:6" x14ac:dyDescent="0.25">
      <c r="E170" s="5">
        <f t="shared" si="9"/>
        <v>43200.791666666271</v>
      </c>
      <c r="F170">
        <v>17162</v>
      </c>
    </row>
    <row r="171" spans="5:6" x14ac:dyDescent="0.25">
      <c r="E171" s="5">
        <f t="shared" si="9"/>
        <v>43200.833333332936</v>
      </c>
      <c r="F171">
        <v>16488</v>
      </c>
    </row>
    <row r="172" spans="5:6" x14ac:dyDescent="0.25">
      <c r="E172" s="5">
        <f t="shared" si="9"/>
        <v>43200.8749999996</v>
      </c>
      <c r="F172">
        <v>15432</v>
      </c>
    </row>
    <row r="173" spans="5:6" x14ac:dyDescent="0.25">
      <c r="E173" s="5">
        <f t="shared" si="9"/>
        <v>43200.916666666264</v>
      </c>
      <c r="F173">
        <v>14308</v>
      </c>
    </row>
    <row r="174" spans="5:6" x14ac:dyDescent="0.25">
      <c r="E174" s="5">
        <f t="shared" si="9"/>
        <v>43200.958333332928</v>
      </c>
      <c r="F174">
        <v>13638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54D80-2A0B-4CAD-B570-B44ED3E671DF}">
  <dimension ref="E5:L174"/>
  <sheetViews>
    <sheetView workbookViewId="0">
      <selection activeCell="I159" sqref="I159"/>
    </sheetView>
  </sheetViews>
  <sheetFormatPr defaultRowHeight="15" x14ac:dyDescent="0.25"/>
  <cols>
    <col min="5" max="5" width="15.5703125" bestFit="1" customWidth="1"/>
    <col min="7" max="7" width="18.85546875" customWidth="1"/>
    <col min="8" max="8" width="22" customWidth="1"/>
    <col min="9" max="9" width="12.140625" customWidth="1"/>
    <col min="10" max="10" width="20.5703125" customWidth="1"/>
    <col min="11" max="11" width="13.28515625" customWidth="1"/>
    <col min="12" max="12" width="20.42578125" bestFit="1" customWidth="1"/>
  </cols>
  <sheetData>
    <row r="5" spans="5:12" x14ac:dyDescent="0.25">
      <c r="E5" s="1"/>
      <c r="F5" s="1"/>
      <c r="G5" s="9" t="s">
        <v>14</v>
      </c>
      <c r="H5" s="9"/>
      <c r="I5" s="14"/>
      <c r="K5" s="14"/>
    </row>
    <row r="6" spans="5:12" ht="47.25" x14ac:dyDescent="0.25">
      <c r="E6" s="11" t="s">
        <v>1</v>
      </c>
      <c r="F6" s="12" t="s">
        <v>2</v>
      </c>
      <c r="G6" s="11" t="s">
        <v>3</v>
      </c>
      <c r="H6" s="13" t="s">
        <v>10</v>
      </c>
      <c r="I6" s="10" t="s">
        <v>4</v>
      </c>
      <c r="J6" s="16" t="s">
        <v>7</v>
      </c>
      <c r="K6" s="10" t="s">
        <v>5</v>
      </c>
      <c r="L6" s="17" t="s">
        <v>8</v>
      </c>
    </row>
    <row r="7" spans="5:12" x14ac:dyDescent="0.25">
      <c r="E7" s="2">
        <v>42829</v>
      </c>
      <c r="F7" s="1">
        <v>12480</v>
      </c>
      <c r="G7" s="1"/>
      <c r="H7" s="8"/>
      <c r="I7" s="10">
        <f t="shared" ref="I7:I38" si="0">G7-$F7</f>
        <v>-12480</v>
      </c>
      <c r="J7">
        <f>AVERAGE(I7:I139)</f>
        <v>-14258.624060150376</v>
      </c>
      <c r="K7" s="10">
        <f>H7-$F7</f>
        <v>-12480</v>
      </c>
      <c r="L7">
        <f>AVERAGE(K7:K139)</f>
        <v>-14258.624060150376</v>
      </c>
    </row>
    <row r="8" spans="5:12" x14ac:dyDescent="0.25">
      <c r="E8" s="2">
        <f>E7+1/24</f>
        <v>42829.041666666664</v>
      </c>
      <c r="F8" s="1">
        <v>12344</v>
      </c>
      <c r="G8" s="1"/>
      <c r="H8" s="6"/>
      <c r="I8" s="10">
        <f t="shared" si="0"/>
        <v>-12344</v>
      </c>
      <c r="K8" s="10">
        <f t="shared" ref="K8:K71" si="1">H8-$F8</f>
        <v>-12344</v>
      </c>
    </row>
    <row r="9" spans="5:12" x14ac:dyDescent="0.25">
      <c r="E9" s="2">
        <f t="shared" ref="E9:E72" si="2">E8+1/24</f>
        <v>42829.083333333328</v>
      </c>
      <c r="F9" s="1">
        <v>12212</v>
      </c>
      <c r="G9" s="1"/>
      <c r="H9" s="1"/>
      <c r="I9" s="10">
        <f t="shared" si="0"/>
        <v>-12212</v>
      </c>
      <c r="K9" s="10">
        <f t="shared" si="1"/>
        <v>-12212</v>
      </c>
    </row>
    <row r="10" spans="5:12" x14ac:dyDescent="0.25">
      <c r="E10" s="2">
        <f t="shared" si="2"/>
        <v>42829.124999999993</v>
      </c>
      <c r="F10" s="1">
        <v>12257</v>
      </c>
      <c r="G10" s="1"/>
      <c r="H10" s="1"/>
      <c r="I10" s="10">
        <f t="shared" si="0"/>
        <v>-12257</v>
      </c>
      <c r="K10" s="10">
        <f t="shared" si="1"/>
        <v>-12257</v>
      </c>
    </row>
    <row r="11" spans="5:12" x14ac:dyDescent="0.25">
      <c r="E11" s="2">
        <f t="shared" si="2"/>
        <v>42829.166666666657</v>
      </c>
      <c r="F11" s="1">
        <v>12835</v>
      </c>
      <c r="G11" s="1"/>
      <c r="H11" s="1"/>
      <c r="I11" s="10">
        <f t="shared" si="0"/>
        <v>-12835</v>
      </c>
      <c r="K11" s="10">
        <f t="shared" si="1"/>
        <v>-12835</v>
      </c>
    </row>
    <row r="12" spans="5:12" x14ac:dyDescent="0.25">
      <c r="E12" s="2">
        <f t="shared" si="2"/>
        <v>42829.208333333321</v>
      </c>
      <c r="F12" s="1">
        <v>14155</v>
      </c>
      <c r="G12" s="1"/>
      <c r="H12" s="1"/>
      <c r="I12" s="10">
        <f t="shared" si="0"/>
        <v>-14155</v>
      </c>
      <c r="K12" s="10">
        <f t="shared" si="1"/>
        <v>-14155</v>
      </c>
    </row>
    <row r="13" spans="5:12" x14ac:dyDescent="0.25">
      <c r="E13" s="2">
        <f t="shared" si="2"/>
        <v>42829.249999999985</v>
      </c>
      <c r="F13" s="1">
        <v>15594</v>
      </c>
      <c r="G13" s="1"/>
      <c r="H13" s="1"/>
      <c r="I13" s="10">
        <f t="shared" si="0"/>
        <v>-15594</v>
      </c>
      <c r="K13" s="10">
        <f t="shared" si="1"/>
        <v>-15594</v>
      </c>
    </row>
    <row r="14" spans="5:12" x14ac:dyDescent="0.25">
      <c r="E14" s="2">
        <f t="shared" si="2"/>
        <v>42829.29166666665</v>
      </c>
      <c r="F14" s="1">
        <v>15745</v>
      </c>
      <c r="G14" s="1"/>
      <c r="H14" s="1"/>
      <c r="I14" s="10">
        <f t="shared" si="0"/>
        <v>-15745</v>
      </c>
      <c r="K14" s="10">
        <f t="shared" si="1"/>
        <v>-15745</v>
      </c>
    </row>
    <row r="15" spans="5:12" x14ac:dyDescent="0.25">
      <c r="E15" s="2">
        <f t="shared" si="2"/>
        <v>42829.333333333314</v>
      </c>
      <c r="F15" s="1">
        <v>15909</v>
      </c>
      <c r="G15" s="1"/>
      <c r="H15" s="1"/>
      <c r="I15" s="10">
        <f t="shared" si="0"/>
        <v>-15909</v>
      </c>
      <c r="K15" s="10">
        <f t="shared" si="1"/>
        <v>-15909</v>
      </c>
    </row>
    <row r="16" spans="5:12" x14ac:dyDescent="0.25">
      <c r="E16" s="2">
        <f t="shared" si="2"/>
        <v>42829.374999999978</v>
      </c>
      <c r="F16" s="1">
        <v>15883</v>
      </c>
      <c r="G16" s="1"/>
      <c r="H16" s="1"/>
      <c r="I16" s="10">
        <f t="shared" si="0"/>
        <v>-15883</v>
      </c>
      <c r="K16" s="10">
        <f t="shared" si="1"/>
        <v>-15883</v>
      </c>
    </row>
    <row r="17" spans="5:11" x14ac:dyDescent="0.25">
      <c r="E17" s="2">
        <f t="shared" si="2"/>
        <v>42829.416666666642</v>
      </c>
      <c r="F17" s="1">
        <v>15891</v>
      </c>
      <c r="G17" s="1"/>
      <c r="H17" s="1"/>
      <c r="I17" s="10">
        <f t="shared" si="0"/>
        <v>-15891</v>
      </c>
      <c r="K17" s="10">
        <f t="shared" si="1"/>
        <v>-15891</v>
      </c>
    </row>
    <row r="18" spans="5:11" x14ac:dyDescent="0.25">
      <c r="E18" s="2">
        <f t="shared" si="2"/>
        <v>42829.458333333307</v>
      </c>
      <c r="F18" s="1">
        <v>15643</v>
      </c>
      <c r="G18" s="1"/>
      <c r="H18" s="1"/>
      <c r="I18" s="10">
        <f t="shared" si="0"/>
        <v>-15643</v>
      </c>
      <c r="K18" s="10">
        <f t="shared" si="1"/>
        <v>-15643</v>
      </c>
    </row>
    <row r="19" spans="5:11" x14ac:dyDescent="0.25">
      <c r="E19" s="2">
        <f t="shared" si="2"/>
        <v>42829.499999999971</v>
      </c>
      <c r="F19" s="1">
        <v>15723</v>
      </c>
      <c r="G19" s="1"/>
      <c r="H19" s="1"/>
      <c r="I19" s="10">
        <f t="shared" si="0"/>
        <v>-15723</v>
      </c>
      <c r="K19" s="10">
        <f t="shared" si="1"/>
        <v>-15723</v>
      </c>
    </row>
    <row r="20" spans="5:11" x14ac:dyDescent="0.25">
      <c r="E20" s="2">
        <f t="shared" si="2"/>
        <v>42829.541666666635</v>
      </c>
      <c r="F20" s="1">
        <v>15608</v>
      </c>
      <c r="G20" s="1"/>
      <c r="H20" s="1"/>
      <c r="I20" s="10">
        <f t="shared" si="0"/>
        <v>-15608</v>
      </c>
      <c r="K20" s="10">
        <f t="shared" si="1"/>
        <v>-15608</v>
      </c>
    </row>
    <row r="21" spans="5:11" x14ac:dyDescent="0.25">
      <c r="E21" s="2">
        <f t="shared" si="2"/>
        <v>42829.583333333299</v>
      </c>
      <c r="F21" s="1">
        <v>15454</v>
      </c>
      <c r="G21" s="1"/>
      <c r="H21" s="1"/>
      <c r="I21" s="10">
        <f t="shared" si="0"/>
        <v>-15454</v>
      </c>
      <c r="K21" s="10">
        <f t="shared" si="1"/>
        <v>-15454</v>
      </c>
    </row>
    <row r="22" spans="5:11" x14ac:dyDescent="0.25">
      <c r="E22" s="2">
        <f t="shared" si="2"/>
        <v>42829.624999999964</v>
      </c>
      <c r="F22" s="1">
        <v>15969</v>
      </c>
      <c r="G22" s="1"/>
      <c r="H22" s="1"/>
      <c r="I22" s="10">
        <f t="shared" si="0"/>
        <v>-15969</v>
      </c>
      <c r="K22" s="10">
        <f t="shared" si="1"/>
        <v>-15969</v>
      </c>
    </row>
    <row r="23" spans="5:11" x14ac:dyDescent="0.25">
      <c r="E23" s="2">
        <f t="shared" si="2"/>
        <v>42829.666666666628</v>
      </c>
      <c r="F23" s="1">
        <v>16133</v>
      </c>
      <c r="G23" s="1"/>
      <c r="H23" s="1"/>
      <c r="I23" s="10">
        <f t="shared" si="0"/>
        <v>-16133</v>
      </c>
      <c r="K23" s="10">
        <f t="shared" si="1"/>
        <v>-16133</v>
      </c>
    </row>
    <row r="24" spans="5:11" x14ac:dyDescent="0.25">
      <c r="E24" s="2">
        <f t="shared" si="2"/>
        <v>42829.708333333292</v>
      </c>
      <c r="F24" s="1">
        <v>16135</v>
      </c>
      <c r="G24" s="1"/>
      <c r="H24" s="1"/>
      <c r="I24" s="10">
        <f t="shared" si="0"/>
        <v>-16135</v>
      </c>
      <c r="K24" s="10">
        <f t="shared" si="1"/>
        <v>-16135</v>
      </c>
    </row>
    <row r="25" spans="5:11" x14ac:dyDescent="0.25">
      <c r="E25" s="2">
        <f t="shared" si="2"/>
        <v>42829.749999999956</v>
      </c>
      <c r="F25" s="1">
        <v>16300</v>
      </c>
      <c r="G25" s="1"/>
      <c r="H25" s="1"/>
      <c r="I25" s="10">
        <f t="shared" si="0"/>
        <v>-16300</v>
      </c>
      <c r="K25" s="10">
        <f t="shared" si="1"/>
        <v>-16300</v>
      </c>
    </row>
    <row r="26" spans="5:11" x14ac:dyDescent="0.25">
      <c r="E26" s="2">
        <f t="shared" si="2"/>
        <v>42829.791666666621</v>
      </c>
      <c r="F26" s="1">
        <v>16841</v>
      </c>
      <c r="G26" s="1"/>
      <c r="H26" s="1"/>
      <c r="I26" s="10">
        <f t="shared" si="0"/>
        <v>-16841</v>
      </c>
      <c r="K26" s="10">
        <f t="shared" si="1"/>
        <v>-16841</v>
      </c>
    </row>
    <row r="27" spans="5:11" x14ac:dyDescent="0.25">
      <c r="E27" s="2">
        <f t="shared" si="2"/>
        <v>42829.833333333285</v>
      </c>
      <c r="F27" s="1">
        <v>16186</v>
      </c>
      <c r="G27" s="1"/>
      <c r="H27" s="1"/>
      <c r="I27" s="10">
        <f t="shared" si="0"/>
        <v>-16186</v>
      </c>
      <c r="K27" s="10">
        <f t="shared" si="1"/>
        <v>-16186</v>
      </c>
    </row>
    <row r="28" spans="5:11" x14ac:dyDescent="0.25">
      <c r="E28" s="2">
        <f t="shared" si="2"/>
        <v>42829.874999999949</v>
      </c>
      <c r="F28" s="1">
        <v>15001</v>
      </c>
      <c r="G28" s="1"/>
      <c r="H28" s="1"/>
      <c r="I28" s="10">
        <f t="shared" si="0"/>
        <v>-15001</v>
      </c>
      <c r="K28" s="10">
        <f t="shared" si="1"/>
        <v>-15001</v>
      </c>
    </row>
    <row r="29" spans="5:11" x14ac:dyDescent="0.25">
      <c r="E29" s="2">
        <f t="shared" si="2"/>
        <v>42829.916666666613</v>
      </c>
      <c r="F29" s="1">
        <v>13958</v>
      </c>
      <c r="G29" s="1"/>
      <c r="H29" s="1"/>
      <c r="I29" s="10">
        <f t="shared" si="0"/>
        <v>-13958</v>
      </c>
      <c r="K29" s="10">
        <f t="shared" si="1"/>
        <v>-13958</v>
      </c>
    </row>
    <row r="30" spans="5:11" x14ac:dyDescent="0.25">
      <c r="E30" s="2">
        <f t="shared" si="2"/>
        <v>42829.958333333278</v>
      </c>
      <c r="F30" s="1">
        <v>13213</v>
      </c>
      <c r="G30" s="1"/>
      <c r="H30" s="1"/>
      <c r="I30" s="10">
        <f t="shared" si="0"/>
        <v>-13213</v>
      </c>
      <c r="K30" s="10">
        <f t="shared" si="1"/>
        <v>-13213</v>
      </c>
    </row>
    <row r="31" spans="5:11" x14ac:dyDescent="0.25">
      <c r="E31" s="5">
        <f t="shared" si="2"/>
        <v>42829.999999999942</v>
      </c>
      <c r="F31" s="1">
        <v>12868</v>
      </c>
      <c r="G31" s="6"/>
      <c r="H31" s="1"/>
      <c r="I31" s="10">
        <f t="shared" si="0"/>
        <v>-12868</v>
      </c>
      <c r="K31" s="10">
        <f t="shared" si="1"/>
        <v>-12868</v>
      </c>
    </row>
    <row r="32" spans="5:11" x14ac:dyDescent="0.25">
      <c r="E32" s="5">
        <f t="shared" si="2"/>
        <v>42830.041666666606</v>
      </c>
      <c r="F32" s="1">
        <v>12669</v>
      </c>
      <c r="G32" s="6"/>
      <c r="H32" s="1"/>
      <c r="I32" s="10">
        <f t="shared" si="0"/>
        <v>-12669</v>
      </c>
      <c r="K32" s="10">
        <f t="shared" si="1"/>
        <v>-12669</v>
      </c>
    </row>
    <row r="33" spans="5:11" x14ac:dyDescent="0.25">
      <c r="E33" s="5">
        <f t="shared" si="2"/>
        <v>42830.08333333327</v>
      </c>
      <c r="F33" s="1">
        <v>12589</v>
      </c>
      <c r="G33" s="6"/>
      <c r="H33" s="1"/>
      <c r="I33" s="10">
        <f t="shared" si="0"/>
        <v>-12589</v>
      </c>
      <c r="K33" s="10">
        <f t="shared" si="1"/>
        <v>-12589</v>
      </c>
    </row>
    <row r="34" spans="5:11" x14ac:dyDescent="0.25">
      <c r="E34" s="5">
        <f t="shared" si="2"/>
        <v>42830.124999999935</v>
      </c>
      <c r="F34" s="1">
        <v>12650</v>
      </c>
      <c r="G34" s="6"/>
      <c r="H34" s="1"/>
      <c r="I34" s="10">
        <f t="shared" si="0"/>
        <v>-12650</v>
      </c>
      <c r="K34" s="10">
        <f t="shared" si="1"/>
        <v>-12650</v>
      </c>
    </row>
    <row r="35" spans="5:11" x14ac:dyDescent="0.25">
      <c r="E35" s="5">
        <f t="shared" si="2"/>
        <v>42830.166666666599</v>
      </c>
      <c r="F35" s="1">
        <v>13161</v>
      </c>
      <c r="G35" s="6"/>
      <c r="H35" s="1"/>
      <c r="I35" s="10">
        <f t="shared" si="0"/>
        <v>-13161</v>
      </c>
      <c r="K35" s="10">
        <f t="shared" si="1"/>
        <v>-13161</v>
      </c>
    </row>
    <row r="36" spans="5:11" x14ac:dyDescent="0.25">
      <c r="E36" s="5">
        <f t="shared" si="2"/>
        <v>42830.208333333263</v>
      </c>
      <c r="F36" s="1">
        <v>14497</v>
      </c>
      <c r="G36" s="6"/>
      <c r="H36" s="1"/>
      <c r="I36" s="10">
        <f t="shared" si="0"/>
        <v>-14497</v>
      </c>
      <c r="K36" s="10">
        <f t="shared" si="1"/>
        <v>-14497</v>
      </c>
    </row>
    <row r="37" spans="5:11" x14ac:dyDescent="0.25">
      <c r="E37" s="5">
        <f t="shared" si="2"/>
        <v>42830.249999999927</v>
      </c>
      <c r="F37" s="1">
        <v>15814</v>
      </c>
      <c r="G37" s="6"/>
      <c r="H37" s="1"/>
      <c r="I37" s="10">
        <f t="shared" si="0"/>
        <v>-15814</v>
      </c>
      <c r="K37" s="10">
        <f t="shared" si="1"/>
        <v>-15814</v>
      </c>
    </row>
    <row r="38" spans="5:11" x14ac:dyDescent="0.25">
      <c r="E38" s="5">
        <f t="shared" si="2"/>
        <v>42830.291666666591</v>
      </c>
      <c r="F38" s="1">
        <v>15896</v>
      </c>
      <c r="G38" s="6"/>
      <c r="H38" s="1"/>
      <c r="I38" s="10">
        <f t="shared" si="0"/>
        <v>-15896</v>
      </c>
      <c r="K38" s="10">
        <f t="shared" si="1"/>
        <v>-15896</v>
      </c>
    </row>
    <row r="39" spans="5:11" x14ac:dyDescent="0.25">
      <c r="E39" s="5">
        <f t="shared" si="2"/>
        <v>42830.333333333256</v>
      </c>
      <c r="F39" s="1">
        <v>15431</v>
      </c>
      <c r="G39" s="6"/>
      <c r="H39" s="1"/>
      <c r="I39" s="10">
        <f t="shared" ref="I39:I70" si="3">G39-$F39</f>
        <v>-15431</v>
      </c>
      <c r="K39" s="10">
        <f t="shared" si="1"/>
        <v>-15431</v>
      </c>
    </row>
    <row r="40" spans="5:11" x14ac:dyDescent="0.25">
      <c r="E40" s="5">
        <f t="shared" si="2"/>
        <v>42830.37499999992</v>
      </c>
      <c r="F40" s="1">
        <v>15234</v>
      </c>
      <c r="G40" s="6"/>
      <c r="H40" s="1"/>
      <c r="I40" s="10">
        <f t="shared" si="3"/>
        <v>-15234</v>
      </c>
      <c r="K40" s="10">
        <f t="shared" si="1"/>
        <v>-15234</v>
      </c>
    </row>
    <row r="41" spans="5:11" x14ac:dyDescent="0.25">
      <c r="E41" s="5">
        <f t="shared" si="2"/>
        <v>42830.416666666584</v>
      </c>
      <c r="F41" s="1">
        <v>15133</v>
      </c>
      <c r="G41" s="6"/>
      <c r="H41" s="1"/>
      <c r="I41" s="10">
        <f t="shared" si="3"/>
        <v>-15133</v>
      </c>
      <c r="K41" s="10">
        <f t="shared" si="1"/>
        <v>-15133</v>
      </c>
    </row>
    <row r="42" spans="5:11" x14ac:dyDescent="0.25">
      <c r="E42" s="5">
        <f t="shared" si="2"/>
        <v>42830.458333333248</v>
      </c>
      <c r="F42" s="1">
        <v>14738</v>
      </c>
      <c r="G42" s="6"/>
      <c r="H42" s="1"/>
      <c r="I42" s="10">
        <f t="shared" si="3"/>
        <v>-14738</v>
      </c>
      <c r="K42" s="10">
        <f t="shared" si="1"/>
        <v>-14738</v>
      </c>
    </row>
    <row r="43" spans="5:11" x14ac:dyDescent="0.25">
      <c r="E43" s="5">
        <f t="shared" si="2"/>
        <v>42830.499999999913</v>
      </c>
      <c r="F43" s="1">
        <v>14567</v>
      </c>
      <c r="G43" s="6"/>
      <c r="H43" s="1"/>
      <c r="I43" s="10">
        <f t="shared" si="3"/>
        <v>-14567</v>
      </c>
      <c r="K43" s="10">
        <f t="shared" si="1"/>
        <v>-14567</v>
      </c>
    </row>
    <row r="44" spans="5:11" x14ac:dyDescent="0.25">
      <c r="E44" s="5">
        <f t="shared" si="2"/>
        <v>42830.541666666577</v>
      </c>
      <c r="F44" s="1">
        <v>14529</v>
      </c>
      <c r="G44" s="6"/>
      <c r="H44" s="1"/>
      <c r="I44" s="10">
        <f t="shared" si="3"/>
        <v>-14529</v>
      </c>
      <c r="K44" s="10">
        <f t="shared" si="1"/>
        <v>-14529</v>
      </c>
    </row>
    <row r="45" spans="5:11" x14ac:dyDescent="0.25">
      <c r="E45" s="5">
        <f t="shared" si="2"/>
        <v>42830.583333333241</v>
      </c>
      <c r="F45" s="1">
        <v>14796</v>
      </c>
      <c r="G45" s="6"/>
      <c r="H45" s="1"/>
      <c r="I45" s="10">
        <f t="shared" si="3"/>
        <v>-14796</v>
      </c>
      <c r="K45" s="10">
        <f t="shared" si="1"/>
        <v>-14796</v>
      </c>
    </row>
    <row r="46" spans="5:11" x14ac:dyDescent="0.25">
      <c r="E46" s="5">
        <f t="shared" si="2"/>
        <v>42830.624999999905</v>
      </c>
      <c r="F46" s="1">
        <v>14826</v>
      </c>
      <c r="G46" s="6"/>
      <c r="H46" s="1"/>
      <c r="I46" s="10">
        <f t="shared" si="3"/>
        <v>-14826</v>
      </c>
      <c r="K46" s="10">
        <f t="shared" si="1"/>
        <v>-14826</v>
      </c>
    </row>
    <row r="47" spans="5:11" x14ac:dyDescent="0.25">
      <c r="E47" s="5">
        <f t="shared" si="2"/>
        <v>42830.66666666657</v>
      </c>
      <c r="F47" s="1">
        <v>15238</v>
      </c>
      <c r="G47" s="6"/>
      <c r="H47" s="1"/>
      <c r="I47" s="10">
        <f t="shared" si="3"/>
        <v>-15238</v>
      </c>
      <c r="K47" s="10">
        <f t="shared" si="1"/>
        <v>-15238</v>
      </c>
    </row>
    <row r="48" spans="5:11" x14ac:dyDescent="0.25">
      <c r="E48" s="5">
        <f t="shared" si="2"/>
        <v>42830.708333333234</v>
      </c>
      <c r="F48" s="1">
        <v>15426</v>
      </c>
      <c r="G48" s="6"/>
      <c r="H48" s="1"/>
      <c r="I48" s="10">
        <f t="shared" si="3"/>
        <v>-15426</v>
      </c>
      <c r="K48" s="10">
        <f t="shared" si="1"/>
        <v>-15426</v>
      </c>
    </row>
    <row r="49" spans="5:11" x14ac:dyDescent="0.25">
      <c r="E49" s="5">
        <f t="shared" si="2"/>
        <v>42830.749999999898</v>
      </c>
      <c r="F49" s="1">
        <v>15911</v>
      </c>
      <c r="G49" s="6"/>
      <c r="H49" s="1"/>
      <c r="I49" s="10">
        <f t="shared" si="3"/>
        <v>-15911</v>
      </c>
      <c r="K49" s="10">
        <f t="shared" si="1"/>
        <v>-15911</v>
      </c>
    </row>
    <row r="50" spans="5:11" x14ac:dyDescent="0.25">
      <c r="E50" s="5">
        <f t="shared" si="2"/>
        <v>42830.791666666562</v>
      </c>
      <c r="F50" s="1">
        <v>16371</v>
      </c>
      <c r="G50" s="6"/>
      <c r="H50" s="1"/>
      <c r="I50" s="10">
        <f t="shared" si="3"/>
        <v>-16371</v>
      </c>
      <c r="K50" s="10">
        <f t="shared" si="1"/>
        <v>-16371</v>
      </c>
    </row>
    <row r="51" spans="5:11" x14ac:dyDescent="0.25">
      <c r="E51" s="5">
        <f t="shared" si="2"/>
        <v>42830.833333333227</v>
      </c>
      <c r="F51" s="1">
        <v>15777</v>
      </c>
      <c r="G51" s="6"/>
      <c r="H51" s="1"/>
      <c r="I51" s="10">
        <f t="shared" si="3"/>
        <v>-15777</v>
      </c>
      <c r="K51" s="10">
        <f t="shared" si="1"/>
        <v>-15777</v>
      </c>
    </row>
    <row r="52" spans="5:11" x14ac:dyDescent="0.25">
      <c r="E52" s="5">
        <f t="shared" si="2"/>
        <v>42830.874999999891</v>
      </c>
      <c r="F52" s="1">
        <v>14748</v>
      </c>
      <c r="G52" s="6"/>
      <c r="H52" s="1"/>
      <c r="I52" s="10">
        <f t="shared" si="3"/>
        <v>-14748</v>
      </c>
      <c r="K52" s="10">
        <f t="shared" si="1"/>
        <v>-14748</v>
      </c>
    </row>
    <row r="53" spans="5:11" x14ac:dyDescent="0.25">
      <c r="E53" s="5">
        <f t="shared" si="2"/>
        <v>42830.916666666555</v>
      </c>
      <c r="F53" s="1">
        <v>13559</v>
      </c>
      <c r="G53" s="6"/>
      <c r="H53" s="1"/>
      <c r="I53" s="10">
        <f t="shared" si="3"/>
        <v>-13559</v>
      </c>
      <c r="K53" s="10">
        <f t="shared" si="1"/>
        <v>-13559</v>
      </c>
    </row>
    <row r="54" spans="5:11" x14ac:dyDescent="0.25">
      <c r="E54" s="5">
        <f t="shared" si="2"/>
        <v>42830.958333333219</v>
      </c>
      <c r="F54" s="1">
        <v>12880</v>
      </c>
      <c r="G54" s="6"/>
      <c r="H54" s="1"/>
      <c r="I54" s="10">
        <f t="shared" si="3"/>
        <v>-12880</v>
      </c>
      <c r="K54" s="10">
        <f t="shared" si="1"/>
        <v>-12880</v>
      </c>
    </row>
    <row r="55" spans="5:11" x14ac:dyDescent="0.25">
      <c r="E55" s="5">
        <f t="shared" si="2"/>
        <v>42830.999999999884</v>
      </c>
      <c r="F55" s="1">
        <v>12310</v>
      </c>
      <c r="G55" s="6"/>
      <c r="H55" s="1"/>
      <c r="I55" s="10">
        <f t="shared" si="3"/>
        <v>-12310</v>
      </c>
      <c r="K55" s="10">
        <f t="shared" si="1"/>
        <v>-12310</v>
      </c>
    </row>
    <row r="56" spans="5:11" x14ac:dyDescent="0.25">
      <c r="E56" s="5">
        <f t="shared" si="2"/>
        <v>42831.041666666548</v>
      </c>
      <c r="F56" s="1">
        <v>12210</v>
      </c>
      <c r="G56" s="6"/>
      <c r="H56" s="1"/>
      <c r="I56" s="10">
        <f t="shared" si="3"/>
        <v>-12210</v>
      </c>
      <c r="K56" s="10">
        <f t="shared" si="1"/>
        <v>-12210</v>
      </c>
    </row>
    <row r="57" spans="5:11" x14ac:dyDescent="0.25">
      <c r="E57" s="5">
        <f t="shared" si="2"/>
        <v>42831.083333333212</v>
      </c>
      <c r="F57" s="1">
        <v>12196</v>
      </c>
      <c r="G57" s="6"/>
      <c r="H57" s="1"/>
      <c r="I57" s="10">
        <f t="shared" si="3"/>
        <v>-12196</v>
      </c>
      <c r="K57" s="10">
        <f t="shared" si="1"/>
        <v>-12196</v>
      </c>
    </row>
    <row r="58" spans="5:11" x14ac:dyDescent="0.25">
      <c r="E58" s="5">
        <f t="shared" si="2"/>
        <v>42831.124999999876</v>
      </c>
      <c r="F58" s="1">
        <v>12207</v>
      </c>
      <c r="G58" s="6"/>
      <c r="H58" s="1"/>
      <c r="I58" s="10">
        <f t="shared" si="3"/>
        <v>-12207</v>
      </c>
      <c r="K58" s="10">
        <f t="shared" si="1"/>
        <v>-12207</v>
      </c>
    </row>
    <row r="59" spans="5:11" x14ac:dyDescent="0.25">
      <c r="E59" s="5">
        <f t="shared" si="2"/>
        <v>42831.166666666541</v>
      </c>
      <c r="F59" s="1">
        <v>12838</v>
      </c>
      <c r="G59" s="6"/>
      <c r="H59" s="1"/>
      <c r="I59" s="10">
        <f t="shared" si="3"/>
        <v>-12838</v>
      </c>
      <c r="K59" s="10">
        <f t="shared" si="1"/>
        <v>-12838</v>
      </c>
    </row>
    <row r="60" spans="5:11" x14ac:dyDescent="0.25">
      <c r="E60" s="5">
        <f t="shared" si="2"/>
        <v>42831.208333333205</v>
      </c>
      <c r="F60" s="1">
        <v>14153</v>
      </c>
      <c r="G60" s="6"/>
      <c r="H60" s="1"/>
      <c r="I60" s="10">
        <f t="shared" si="3"/>
        <v>-14153</v>
      </c>
      <c r="K60" s="10">
        <f t="shared" si="1"/>
        <v>-14153</v>
      </c>
    </row>
    <row r="61" spans="5:11" x14ac:dyDescent="0.25">
      <c r="E61" s="5">
        <f t="shared" si="2"/>
        <v>42831.249999999869</v>
      </c>
      <c r="F61" s="1">
        <v>15713</v>
      </c>
      <c r="G61" s="6"/>
      <c r="H61" s="1"/>
      <c r="I61" s="10">
        <f t="shared" si="3"/>
        <v>-15713</v>
      </c>
      <c r="K61" s="10">
        <f t="shared" si="1"/>
        <v>-15713</v>
      </c>
    </row>
    <row r="62" spans="5:11" x14ac:dyDescent="0.25">
      <c r="E62" s="5">
        <f t="shared" si="2"/>
        <v>42831.291666666533</v>
      </c>
      <c r="F62" s="1">
        <v>16132</v>
      </c>
      <c r="G62" s="6"/>
      <c r="H62" s="1"/>
      <c r="I62" s="10">
        <f t="shared" si="3"/>
        <v>-16132</v>
      </c>
      <c r="K62" s="10">
        <f t="shared" si="1"/>
        <v>-16132</v>
      </c>
    </row>
    <row r="63" spans="5:11" x14ac:dyDescent="0.25">
      <c r="E63" s="5">
        <f t="shared" si="2"/>
        <v>42831.333333333198</v>
      </c>
      <c r="F63" s="1">
        <v>16393</v>
      </c>
      <c r="G63" s="6"/>
      <c r="H63" s="1"/>
      <c r="I63" s="10">
        <f t="shared" si="3"/>
        <v>-16393</v>
      </c>
      <c r="K63" s="10">
        <f t="shared" si="1"/>
        <v>-16393</v>
      </c>
    </row>
    <row r="64" spans="5:11" x14ac:dyDescent="0.25">
      <c r="E64" s="5">
        <f t="shared" si="2"/>
        <v>42831.374999999862</v>
      </c>
      <c r="F64" s="1">
        <v>16609</v>
      </c>
      <c r="G64" s="6"/>
      <c r="H64" s="1"/>
      <c r="I64" s="10">
        <f t="shared" si="3"/>
        <v>-16609</v>
      </c>
      <c r="K64" s="10">
        <f t="shared" si="1"/>
        <v>-16609</v>
      </c>
    </row>
    <row r="65" spans="5:11" x14ac:dyDescent="0.25">
      <c r="E65" s="5">
        <f t="shared" si="2"/>
        <v>42831.416666666526</v>
      </c>
      <c r="F65" s="1">
        <v>16720</v>
      </c>
      <c r="G65" s="6"/>
      <c r="H65" s="1"/>
      <c r="I65" s="10">
        <f t="shared" si="3"/>
        <v>-16720</v>
      </c>
      <c r="K65" s="10">
        <f t="shared" si="1"/>
        <v>-16720</v>
      </c>
    </row>
    <row r="66" spans="5:11" x14ac:dyDescent="0.25">
      <c r="E66" s="5">
        <f t="shared" si="2"/>
        <v>42831.45833333319</v>
      </c>
      <c r="F66" s="1">
        <v>16585</v>
      </c>
      <c r="G66" s="6"/>
      <c r="H66" s="1"/>
      <c r="I66" s="10">
        <f t="shared" si="3"/>
        <v>-16585</v>
      </c>
      <c r="K66" s="10">
        <f t="shared" si="1"/>
        <v>-16585</v>
      </c>
    </row>
    <row r="67" spans="5:11" x14ac:dyDescent="0.25">
      <c r="E67" s="5">
        <f t="shared" si="2"/>
        <v>42831.499999999854</v>
      </c>
      <c r="F67" s="1">
        <v>16528</v>
      </c>
      <c r="G67" s="6"/>
      <c r="H67" s="1"/>
      <c r="I67" s="10">
        <f t="shared" si="3"/>
        <v>-16528</v>
      </c>
      <c r="K67" s="10">
        <f t="shared" si="1"/>
        <v>-16528</v>
      </c>
    </row>
    <row r="68" spans="5:11" x14ac:dyDescent="0.25">
      <c r="E68" s="5">
        <f t="shared" si="2"/>
        <v>42831.541666666519</v>
      </c>
      <c r="F68" s="1">
        <v>16473</v>
      </c>
      <c r="G68" s="6"/>
      <c r="H68" s="1"/>
      <c r="I68" s="10">
        <f t="shared" si="3"/>
        <v>-16473</v>
      </c>
      <c r="K68" s="10">
        <f t="shared" si="1"/>
        <v>-16473</v>
      </c>
    </row>
    <row r="69" spans="5:11" x14ac:dyDescent="0.25">
      <c r="E69" s="5">
        <f t="shared" si="2"/>
        <v>42831.583333333183</v>
      </c>
      <c r="F69" s="1">
        <v>16306</v>
      </c>
      <c r="G69" s="6"/>
      <c r="H69" s="1"/>
      <c r="I69" s="10">
        <f t="shared" si="3"/>
        <v>-16306</v>
      </c>
      <c r="K69" s="10">
        <f t="shared" si="1"/>
        <v>-16306</v>
      </c>
    </row>
    <row r="70" spans="5:11" x14ac:dyDescent="0.25">
      <c r="E70" s="5">
        <f t="shared" si="2"/>
        <v>42831.624999999847</v>
      </c>
      <c r="F70" s="1">
        <v>16385</v>
      </c>
      <c r="G70" s="6"/>
      <c r="H70" s="1"/>
      <c r="I70" s="10">
        <f t="shared" si="3"/>
        <v>-16385</v>
      </c>
      <c r="K70" s="10">
        <f t="shared" si="1"/>
        <v>-16385</v>
      </c>
    </row>
    <row r="71" spans="5:11" x14ac:dyDescent="0.25">
      <c r="E71" s="5">
        <f t="shared" si="2"/>
        <v>42831.666666666511</v>
      </c>
      <c r="F71" s="1">
        <v>16660</v>
      </c>
      <c r="G71" s="6"/>
      <c r="H71" s="1"/>
      <c r="I71" s="10">
        <f t="shared" ref="I71:I102" si="4">G71-$F71</f>
        <v>-16660</v>
      </c>
      <c r="K71" s="10">
        <f t="shared" si="1"/>
        <v>-16660</v>
      </c>
    </row>
    <row r="72" spans="5:11" x14ac:dyDescent="0.25">
      <c r="E72" s="5">
        <f t="shared" si="2"/>
        <v>42831.708333333176</v>
      </c>
      <c r="F72" s="1">
        <v>16615</v>
      </c>
      <c r="G72" s="6"/>
      <c r="H72" s="1"/>
      <c r="I72" s="10">
        <f t="shared" si="4"/>
        <v>-16615</v>
      </c>
      <c r="K72" s="10">
        <f t="shared" ref="K72:K135" si="5">H72-$F72</f>
        <v>-16615</v>
      </c>
    </row>
    <row r="73" spans="5:11" x14ac:dyDescent="0.25">
      <c r="E73" s="5">
        <f t="shared" ref="E73:E136" si="6">E72+1/24</f>
        <v>42831.74999999984</v>
      </c>
      <c r="F73" s="1">
        <v>16946</v>
      </c>
      <c r="G73" s="6"/>
      <c r="H73" s="1"/>
      <c r="I73" s="10">
        <f t="shared" si="4"/>
        <v>-16946</v>
      </c>
      <c r="K73" s="10">
        <f t="shared" si="5"/>
        <v>-16946</v>
      </c>
    </row>
    <row r="74" spans="5:11" x14ac:dyDescent="0.25">
      <c r="E74" s="5">
        <f t="shared" si="6"/>
        <v>42831.791666666504</v>
      </c>
      <c r="F74" s="1">
        <v>17349</v>
      </c>
      <c r="G74" s="6"/>
      <c r="H74" s="1"/>
      <c r="I74" s="10">
        <f t="shared" si="4"/>
        <v>-17349</v>
      </c>
      <c r="K74" s="10">
        <f t="shared" si="5"/>
        <v>-17349</v>
      </c>
    </row>
    <row r="75" spans="5:11" x14ac:dyDescent="0.25">
      <c r="E75" s="5">
        <f t="shared" si="6"/>
        <v>42831.833333333168</v>
      </c>
      <c r="F75" s="1">
        <v>16574</v>
      </c>
      <c r="G75" s="6"/>
      <c r="H75" s="1"/>
      <c r="I75" s="10">
        <f t="shared" si="4"/>
        <v>-16574</v>
      </c>
      <c r="K75" s="10">
        <f t="shared" si="5"/>
        <v>-16574</v>
      </c>
    </row>
    <row r="76" spans="5:11" x14ac:dyDescent="0.25">
      <c r="E76" s="5">
        <f t="shared" si="6"/>
        <v>42831.874999999833</v>
      </c>
      <c r="F76" s="1">
        <v>15562</v>
      </c>
      <c r="G76" s="6"/>
      <c r="H76" s="1"/>
      <c r="I76" s="10">
        <f t="shared" si="4"/>
        <v>-15562</v>
      </c>
      <c r="K76" s="10">
        <f t="shared" si="5"/>
        <v>-15562</v>
      </c>
    </row>
    <row r="77" spans="5:11" x14ac:dyDescent="0.25">
      <c r="E77" s="5">
        <f t="shared" si="6"/>
        <v>42831.916666666497</v>
      </c>
      <c r="F77" s="1">
        <v>14339</v>
      </c>
      <c r="G77" s="6"/>
      <c r="H77" s="1"/>
      <c r="I77" s="10">
        <f t="shared" si="4"/>
        <v>-14339</v>
      </c>
      <c r="K77" s="10">
        <f t="shared" si="5"/>
        <v>-14339</v>
      </c>
    </row>
    <row r="78" spans="5:11" x14ac:dyDescent="0.25">
      <c r="E78" s="5">
        <f t="shared" si="6"/>
        <v>42831.958333333161</v>
      </c>
      <c r="F78" s="1">
        <v>13513</v>
      </c>
      <c r="G78" s="6"/>
      <c r="H78" s="1"/>
      <c r="I78" s="10">
        <f t="shared" si="4"/>
        <v>-13513</v>
      </c>
      <c r="K78" s="10">
        <f t="shared" si="5"/>
        <v>-13513</v>
      </c>
    </row>
    <row r="79" spans="5:11" x14ac:dyDescent="0.25">
      <c r="E79" s="5">
        <f t="shared" si="6"/>
        <v>42831.999999999825</v>
      </c>
      <c r="F79" s="1">
        <v>13037</v>
      </c>
      <c r="G79" s="6"/>
      <c r="H79" s="1"/>
      <c r="I79" s="10">
        <f t="shared" si="4"/>
        <v>-13037</v>
      </c>
      <c r="K79" s="10">
        <f t="shared" si="5"/>
        <v>-13037</v>
      </c>
    </row>
    <row r="80" spans="5:11" x14ac:dyDescent="0.25">
      <c r="E80" s="5">
        <f t="shared" si="6"/>
        <v>42832.04166666649</v>
      </c>
      <c r="F80" s="1">
        <v>12750</v>
      </c>
      <c r="G80" s="6"/>
      <c r="H80" s="1"/>
      <c r="I80" s="10">
        <f t="shared" si="4"/>
        <v>-12750</v>
      </c>
      <c r="K80" s="10">
        <f t="shared" si="5"/>
        <v>-12750</v>
      </c>
    </row>
    <row r="81" spans="5:11" x14ac:dyDescent="0.25">
      <c r="E81" s="5">
        <f t="shared" si="6"/>
        <v>42832.083333333154</v>
      </c>
      <c r="F81" s="1">
        <v>12658</v>
      </c>
      <c r="G81" s="6"/>
      <c r="H81" s="1"/>
      <c r="I81" s="10">
        <f t="shared" si="4"/>
        <v>-12658</v>
      </c>
      <c r="K81" s="10">
        <f t="shared" si="5"/>
        <v>-12658</v>
      </c>
    </row>
    <row r="82" spans="5:11" x14ac:dyDescent="0.25">
      <c r="E82" s="5">
        <f t="shared" si="6"/>
        <v>42832.124999999818</v>
      </c>
      <c r="F82" s="1">
        <v>12821</v>
      </c>
      <c r="G82" s="6"/>
      <c r="H82" s="1"/>
      <c r="I82" s="10">
        <f t="shared" si="4"/>
        <v>-12821</v>
      </c>
      <c r="K82" s="10">
        <f t="shared" si="5"/>
        <v>-12821</v>
      </c>
    </row>
    <row r="83" spans="5:11" x14ac:dyDescent="0.25">
      <c r="E83" s="5">
        <f t="shared" si="6"/>
        <v>42832.166666666482</v>
      </c>
      <c r="F83" s="1">
        <v>13452</v>
      </c>
      <c r="G83" s="6"/>
      <c r="H83" s="1"/>
      <c r="I83" s="10">
        <f t="shared" si="4"/>
        <v>-13452</v>
      </c>
      <c r="K83" s="10">
        <f t="shared" si="5"/>
        <v>-13452</v>
      </c>
    </row>
    <row r="84" spans="5:11" x14ac:dyDescent="0.25">
      <c r="E84" s="5">
        <f t="shared" si="6"/>
        <v>42832.208333333147</v>
      </c>
      <c r="F84" s="1">
        <v>14575</v>
      </c>
      <c r="G84" s="6"/>
      <c r="H84" s="1"/>
      <c r="I84" s="10">
        <f t="shared" si="4"/>
        <v>-14575</v>
      </c>
      <c r="K84" s="10">
        <f t="shared" si="5"/>
        <v>-14575</v>
      </c>
    </row>
    <row r="85" spans="5:11" x14ac:dyDescent="0.25">
      <c r="E85" s="5">
        <f t="shared" si="6"/>
        <v>42832.249999999811</v>
      </c>
      <c r="F85" s="1">
        <v>15942</v>
      </c>
      <c r="G85" s="6"/>
      <c r="H85" s="1"/>
      <c r="I85" s="10">
        <f t="shared" si="4"/>
        <v>-15942</v>
      </c>
      <c r="K85" s="10">
        <f t="shared" si="5"/>
        <v>-15942</v>
      </c>
    </row>
    <row r="86" spans="5:11" x14ac:dyDescent="0.25">
      <c r="E86" s="5">
        <f t="shared" si="6"/>
        <v>42832.291666666475</v>
      </c>
      <c r="F86" s="1">
        <v>16294</v>
      </c>
      <c r="G86" s="6"/>
      <c r="H86" s="1"/>
      <c r="I86" s="10">
        <f t="shared" si="4"/>
        <v>-16294</v>
      </c>
      <c r="K86" s="10">
        <f t="shared" si="5"/>
        <v>-16294</v>
      </c>
    </row>
    <row r="87" spans="5:11" x14ac:dyDescent="0.25">
      <c r="E87" s="5">
        <f t="shared" si="6"/>
        <v>42832.333333333139</v>
      </c>
      <c r="F87" s="1">
        <v>16292</v>
      </c>
      <c r="G87" s="6"/>
      <c r="H87" s="1"/>
      <c r="I87" s="10">
        <f t="shared" si="4"/>
        <v>-16292</v>
      </c>
      <c r="K87" s="10">
        <f t="shared" si="5"/>
        <v>-16292</v>
      </c>
    </row>
    <row r="88" spans="5:11" x14ac:dyDescent="0.25">
      <c r="E88" s="5">
        <f t="shared" si="6"/>
        <v>42832.374999999804</v>
      </c>
      <c r="F88" s="1">
        <v>16283</v>
      </c>
      <c r="G88" s="6"/>
      <c r="H88" s="1"/>
      <c r="I88" s="10">
        <f t="shared" si="4"/>
        <v>-16283</v>
      </c>
      <c r="K88" s="10">
        <f t="shared" si="5"/>
        <v>-16283</v>
      </c>
    </row>
    <row r="89" spans="5:11" x14ac:dyDescent="0.25">
      <c r="E89" s="5">
        <f t="shared" si="6"/>
        <v>42832.416666666468</v>
      </c>
      <c r="F89" s="1">
        <v>15877</v>
      </c>
      <c r="G89" s="6"/>
      <c r="H89" s="1"/>
      <c r="I89" s="10">
        <f t="shared" si="4"/>
        <v>-15877</v>
      </c>
      <c r="K89" s="10">
        <f t="shared" si="5"/>
        <v>-15877</v>
      </c>
    </row>
    <row r="90" spans="5:11" x14ac:dyDescent="0.25">
      <c r="E90" s="5">
        <f t="shared" si="6"/>
        <v>42832.458333333132</v>
      </c>
      <c r="F90" s="1">
        <v>15460</v>
      </c>
      <c r="G90" s="6"/>
      <c r="H90" s="1"/>
      <c r="I90" s="10">
        <f t="shared" si="4"/>
        <v>-15460</v>
      </c>
      <c r="K90" s="10">
        <f t="shared" si="5"/>
        <v>-15460</v>
      </c>
    </row>
    <row r="91" spans="5:11" x14ac:dyDescent="0.25">
      <c r="E91" s="5">
        <f t="shared" si="6"/>
        <v>42832.499999999796</v>
      </c>
      <c r="F91" s="1">
        <v>15215</v>
      </c>
      <c r="G91" s="6"/>
      <c r="H91" s="1"/>
      <c r="I91" s="10">
        <f t="shared" si="4"/>
        <v>-15215</v>
      </c>
      <c r="K91" s="10">
        <f t="shared" si="5"/>
        <v>-15215</v>
      </c>
    </row>
    <row r="92" spans="5:11" x14ac:dyDescent="0.25">
      <c r="E92" s="5">
        <f t="shared" si="6"/>
        <v>42832.541666666461</v>
      </c>
      <c r="F92" s="1">
        <v>14869</v>
      </c>
      <c r="G92" s="6"/>
      <c r="H92" s="1"/>
      <c r="I92" s="10">
        <f t="shared" si="4"/>
        <v>-14869</v>
      </c>
      <c r="K92" s="10">
        <f t="shared" si="5"/>
        <v>-14869</v>
      </c>
    </row>
    <row r="93" spans="5:11" x14ac:dyDescent="0.25">
      <c r="E93" s="5">
        <f t="shared" si="6"/>
        <v>42832.583333333125</v>
      </c>
      <c r="F93" s="1">
        <v>14611</v>
      </c>
      <c r="G93" s="6"/>
      <c r="H93" s="1"/>
      <c r="I93" s="10">
        <f t="shared" si="4"/>
        <v>-14611</v>
      </c>
      <c r="K93" s="10">
        <f t="shared" si="5"/>
        <v>-14611</v>
      </c>
    </row>
    <row r="94" spans="5:11" x14ac:dyDescent="0.25">
      <c r="E94" s="5">
        <f t="shared" si="6"/>
        <v>42832.624999999789</v>
      </c>
      <c r="F94" s="1">
        <v>14642</v>
      </c>
      <c r="G94" s="6"/>
      <c r="H94" s="1"/>
      <c r="I94" s="10">
        <f t="shared" si="4"/>
        <v>-14642</v>
      </c>
      <c r="K94" s="10">
        <f t="shared" si="5"/>
        <v>-14642</v>
      </c>
    </row>
    <row r="95" spans="5:11" x14ac:dyDescent="0.25">
      <c r="E95" s="5">
        <f t="shared" si="6"/>
        <v>42832.666666666453</v>
      </c>
      <c r="F95" s="1">
        <v>14884</v>
      </c>
      <c r="G95" s="6"/>
      <c r="H95" s="1"/>
      <c r="I95" s="10">
        <f t="shared" si="4"/>
        <v>-14884</v>
      </c>
      <c r="K95" s="10">
        <f t="shared" si="5"/>
        <v>-14884</v>
      </c>
    </row>
    <row r="96" spans="5:11" x14ac:dyDescent="0.25">
      <c r="E96" s="5">
        <f t="shared" si="6"/>
        <v>42832.708333333117</v>
      </c>
      <c r="F96" s="1">
        <v>14959</v>
      </c>
      <c r="G96" s="6"/>
      <c r="H96" s="1"/>
      <c r="I96" s="10">
        <f t="shared" si="4"/>
        <v>-14959</v>
      </c>
      <c r="K96" s="10">
        <f t="shared" si="5"/>
        <v>-14959</v>
      </c>
    </row>
    <row r="97" spans="5:11" x14ac:dyDescent="0.25">
      <c r="E97" s="5">
        <f t="shared" si="6"/>
        <v>42832.749999999782</v>
      </c>
      <c r="F97" s="1">
        <v>15587</v>
      </c>
      <c r="G97" s="6"/>
      <c r="H97" s="1"/>
      <c r="I97" s="10">
        <f t="shared" si="4"/>
        <v>-15587</v>
      </c>
      <c r="K97" s="10">
        <f t="shared" si="5"/>
        <v>-15587</v>
      </c>
    </row>
    <row r="98" spans="5:11" x14ac:dyDescent="0.25">
      <c r="E98" s="5">
        <f t="shared" si="6"/>
        <v>42832.791666666446</v>
      </c>
      <c r="F98" s="1">
        <v>16536</v>
      </c>
      <c r="G98" s="6"/>
      <c r="H98" s="1"/>
      <c r="I98" s="10">
        <f t="shared" si="4"/>
        <v>-16536</v>
      </c>
      <c r="K98" s="10">
        <f t="shared" si="5"/>
        <v>-16536</v>
      </c>
    </row>
    <row r="99" spans="5:11" x14ac:dyDescent="0.25">
      <c r="E99" s="5">
        <f t="shared" si="6"/>
        <v>42832.83333333311</v>
      </c>
      <c r="F99" s="1">
        <v>16150</v>
      </c>
      <c r="G99" s="6"/>
      <c r="H99" s="1"/>
      <c r="I99" s="10">
        <f t="shared" si="4"/>
        <v>-16150</v>
      </c>
      <c r="K99" s="10">
        <f t="shared" si="5"/>
        <v>-16150</v>
      </c>
    </row>
    <row r="100" spans="5:11" x14ac:dyDescent="0.25">
      <c r="E100" s="5">
        <f t="shared" si="6"/>
        <v>42832.874999999774</v>
      </c>
      <c r="F100" s="1">
        <v>15073</v>
      </c>
      <c r="G100" s="6"/>
      <c r="H100" s="1"/>
      <c r="I100" s="10">
        <f t="shared" si="4"/>
        <v>-15073</v>
      </c>
      <c r="K100" s="10">
        <f t="shared" si="5"/>
        <v>-15073</v>
      </c>
    </row>
    <row r="101" spans="5:11" x14ac:dyDescent="0.25">
      <c r="E101" s="5">
        <f t="shared" si="6"/>
        <v>42832.916666666439</v>
      </c>
      <c r="F101" s="1">
        <v>13852</v>
      </c>
      <c r="G101" s="6"/>
      <c r="H101" s="1"/>
      <c r="I101" s="10">
        <f t="shared" si="4"/>
        <v>-13852</v>
      </c>
      <c r="K101" s="10">
        <f t="shared" si="5"/>
        <v>-13852</v>
      </c>
    </row>
    <row r="102" spans="5:11" x14ac:dyDescent="0.25">
      <c r="E102" s="5">
        <f t="shared" si="6"/>
        <v>42832.958333333103</v>
      </c>
      <c r="F102" s="1">
        <v>13051</v>
      </c>
      <c r="G102" s="6"/>
      <c r="H102" s="1"/>
      <c r="I102" s="10">
        <f t="shared" si="4"/>
        <v>-13051</v>
      </c>
      <c r="K102" s="10">
        <f t="shared" si="5"/>
        <v>-13051</v>
      </c>
    </row>
    <row r="103" spans="5:11" x14ac:dyDescent="0.25">
      <c r="E103" s="5">
        <f t="shared" si="6"/>
        <v>42832.999999999767</v>
      </c>
      <c r="F103" s="1">
        <v>12623</v>
      </c>
      <c r="G103" s="6"/>
      <c r="H103" s="1"/>
      <c r="I103" s="10">
        <f t="shared" ref="I103:I139" si="7">G103-$F103</f>
        <v>-12623</v>
      </c>
      <c r="K103" s="10">
        <f t="shared" si="5"/>
        <v>-12623</v>
      </c>
    </row>
    <row r="104" spans="5:11" x14ac:dyDescent="0.25">
      <c r="E104" s="5">
        <f t="shared" si="6"/>
        <v>42833.041666666431</v>
      </c>
      <c r="F104" s="1">
        <v>12439</v>
      </c>
      <c r="G104" s="6"/>
      <c r="H104" s="1"/>
      <c r="I104" s="10">
        <f t="shared" si="7"/>
        <v>-12439</v>
      </c>
      <c r="K104" s="10">
        <f t="shared" si="5"/>
        <v>-12439</v>
      </c>
    </row>
    <row r="105" spans="5:11" x14ac:dyDescent="0.25">
      <c r="E105" s="5">
        <f t="shared" si="6"/>
        <v>42833.083333333096</v>
      </c>
      <c r="F105" s="1">
        <v>12363</v>
      </c>
      <c r="G105" s="6"/>
      <c r="H105" s="1"/>
      <c r="I105" s="10">
        <f t="shared" si="7"/>
        <v>-12363</v>
      </c>
      <c r="K105" s="10">
        <f t="shared" si="5"/>
        <v>-12363</v>
      </c>
    </row>
    <row r="106" spans="5:11" x14ac:dyDescent="0.25">
      <c r="E106" s="5">
        <f t="shared" si="6"/>
        <v>42833.12499999976</v>
      </c>
      <c r="F106" s="1">
        <v>12338</v>
      </c>
      <c r="G106" s="6"/>
      <c r="H106" s="1"/>
      <c r="I106" s="10">
        <f t="shared" si="7"/>
        <v>-12338</v>
      </c>
      <c r="K106" s="10">
        <f t="shared" si="5"/>
        <v>-12338</v>
      </c>
    </row>
    <row r="107" spans="5:11" x14ac:dyDescent="0.25">
      <c r="E107" s="5">
        <f t="shared" si="6"/>
        <v>42833.166666666424</v>
      </c>
      <c r="F107" s="1">
        <v>12597</v>
      </c>
      <c r="G107" s="6"/>
      <c r="H107" s="1"/>
      <c r="I107" s="10">
        <f t="shared" si="7"/>
        <v>-12597</v>
      </c>
      <c r="K107" s="10">
        <f t="shared" si="5"/>
        <v>-12597</v>
      </c>
    </row>
    <row r="108" spans="5:11" x14ac:dyDescent="0.25">
      <c r="E108" s="5">
        <f t="shared" si="6"/>
        <v>42833.208333333088</v>
      </c>
      <c r="F108" s="1">
        <v>13103</v>
      </c>
      <c r="G108" s="6"/>
      <c r="H108" s="1"/>
      <c r="I108" s="10">
        <f t="shared" si="7"/>
        <v>-13103</v>
      </c>
      <c r="K108" s="10">
        <f t="shared" si="5"/>
        <v>-13103</v>
      </c>
    </row>
    <row r="109" spans="5:11" x14ac:dyDescent="0.25">
      <c r="E109" s="5">
        <f t="shared" si="6"/>
        <v>42833.249999999753</v>
      </c>
      <c r="F109" s="1">
        <v>13697</v>
      </c>
      <c r="G109" s="6"/>
      <c r="H109" s="1"/>
      <c r="I109" s="10">
        <f t="shared" si="7"/>
        <v>-13697</v>
      </c>
      <c r="K109" s="10">
        <f t="shared" si="5"/>
        <v>-13697</v>
      </c>
    </row>
    <row r="110" spans="5:11" x14ac:dyDescent="0.25">
      <c r="E110" s="5">
        <f t="shared" si="6"/>
        <v>42833.291666666417</v>
      </c>
      <c r="F110" s="1">
        <v>14086</v>
      </c>
      <c r="G110" s="6"/>
      <c r="H110" s="1"/>
      <c r="I110" s="10">
        <f t="shared" si="7"/>
        <v>-14086</v>
      </c>
      <c r="K110" s="10">
        <f t="shared" si="5"/>
        <v>-14086</v>
      </c>
    </row>
    <row r="111" spans="5:11" x14ac:dyDescent="0.25">
      <c r="E111" s="5">
        <f t="shared" si="6"/>
        <v>42833.333333333081</v>
      </c>
      <c r="F111" s="1">
        <v>13983</v>
      </c>
      <c r="G111" s="6"/>
      <c r="H111" s="1"/>
      <c r="I111" s="10">
        <f t="shared" si="7"/>
        <v>-13983</v>
      </c>
      <c r="K111" s="10">
        <f t="shared" si="5"/>
        <v>-13983</v>
      </c>
    </row>
    <row r="112" spans="5:11" x14ac:dyDescent="0.25">
      <c r="E112" s="5">
        <f t="shared" si="6"/>
        <v>42833.374999999745</v>
      </c>
      <c r="F112" s="1">
        <v>13739</v>
      </c>
      <c r="G112" s="6"/>
      <c r="H112" s="1"/>
      <c r="I112" s="10">
        <f t="shared" si="7"/>
        <v>-13739</v>
      </c>
      <c r="K112" s="10">
        <f t="shared" si="5"/>
        <v>-13739</v>
      </c>
    </row>
    <row r="113" spans="5:11" x14ac:dyDescent="0.25">
      <c r="E113" s="5">
        <f t="shared" si="6"/>
        <v>42833.41666666641</v>
      </c>
      <c r="F113" s="1">
        <v>13593</v>
      </c>
      <c r="G113" s="6"/>
      <c r="H113" s="1"/>
      <c r="I113" s="10">
        <f t="shared" si="7"/>
        <v>-13593</v>
      </c>
      <c r="K113" s="10">
        <f t="shared" si="5"/>
        <v>-13593</v>
      </c>
    </row>
    <row r="114" spans="5:11" x14ac:dyDescent="0.25">
      <c r="E114" s="5">
        <f t="shared" si="6"/>
        <v>42833.458333333074</v>
      </c>
      <c r="F114" s="1">
        <v>13336</v>
      </c>
      <c r="G114" s="6"/>
      <c r="H114" s="1"/>
      <c r="I114" s="10">
        <f t="shared" si="7"/>
        <v>-13336</v>
      </c>
      <c r="K114" s="10">
        <f t="shared" si="5"/>
        <v>-13336</v>
      </c>
    </row>
    <row r="115" spans="5:11" x14ac:dyDescent="0.25">
      <c r="E115" s="5">
        <f t="shared" si="6"/>
        <v>42833.499999999738</v>
      </c>
      <c r="F115" s="1">
        <v>12921</v>
      </c>
      <c r="G115" s="6"/>
      <c r="H115" s="1"/>
      <c r="I115" s="10">
        <f t="shared" si="7"/>
        <v>-12921</v>
      </c>
      <c r="K115" s="10">
        <f t="shared" si="5"/>
        <v>-12921</v>
      </c>
    </row>
    <row r="116" spans="5:11" x14ac:dyDescent="0.25">
      <c r="E116" s="5">
        <f t="shared" si="6"/>
        <v>42833.541666666402</v>
      </c>
      <c r="F116" s="1">
        <v>12659</v>
      </c>
      <c r="G116" s="6"/>
      <c r="H116" s="1"/>
      <c r="I116" s="10">
        <f t="shared" si="7"/>
        <v>-12659</v>
      </c>
      <c r="K116" s="10">
        <f t="shared" si="5"/>
        <v>-12659</v>
      </c>
    </row>
    <row r="117" spans="5:11" x14ac:dyDescent="0.25">
      <c r="E117" s="5">
        <f t="shared" si="6"/>
        <v>42833.583333333067</v>
      </c>
      <c r="F117" s="1">
        <v>12425</v>
      </c>
      <c r="G117" s="6"/>
      <c r="H117" s="1"/>
      <c r="I117" s="10">
        <f t="shared" si="7"/>
        <v>-12425</v>
      </c>
      <c r="K117" s="10">
        <f t="shared" si="5"/>
        <v>-12425</v>
      </c>
    </row>
    <row r="118" spans="5:11" x14ac:dyDescent="0.25">
      <c r="E118" s="5">
        <f t="shared" si="6"/>
        <v>42833.624999999731</v>
      </c>
      <c r="F118" s="1">
        <v>12612</v>
      </c>
      <c r="G118" s="6"/>
      <c r="H118" s="1"/>
      <c r="I118" s="10">
        <f t="shared" si="7"/>
        <v>-12612</v>
      </c>
      <c r="K118" s="10">
        <f t="shared" si="5"/>
        <v>-12612</v>
      </c>
    </row>
    <row r="119" spans="5:11" x14ac:dyDescent="0.25">
      <c r="E119" s="5">
        <f t="shared" si="6"/>
        <v>42833.666666666395</v>
      </c>
      <c r="F119" s="1">
        <v>13079</v>
      </c>
      <c r="G119" s="6"/>
      <c r="H119" s="1"/>
      <c r="I119" s="10">
        <f t="shared" si="7"/>
        <v>-13079</v>
      </c>
      <c r="K119" s="10">
        <f t="shared" si="5"/>
        <v>-13079</v>
      </c>
    </row>
    <row r="120" spans="5:11" x14ac:dyDescent="0.25">
      <c r="E120" s="5">
        <f t="shared" si="6"/>
        <v>42833.708333333059</v>
      </c>
      <c r="F120" s="1">
        <v>13506</v>
      </c>
      <c r="G120" s="6"/>
      <c r="H120" s="1"/>
      <c r="I120" s="10">
        <f t="shared" si="7"/>
        <v>-13506</v>
      </c>
      <c r="K120" s="10">
        <f t="shared" si="5"/>
        <v>-13506</v>
      </c>
    </row>
    <row r="121" spans="5:11" x14ac:dyDescent="0.25">
      <c r="E121" s="5">
        <f t="shared" si="6"/>
        <v>42833.749999999724</v>
      </c>
      <c r="F121" s="1">
        <v>13802</v>
      </c>
      <c r="G121" s="6"/>
      <c r="H121" s="1"/>
      <c r="I121" s="10">
        <f t="shared" si="7"/>
        <v>-13802</v>
      </c>
      <c r="K121" s="10">
        <f t="shared" si="5"/>
        <v>-13802</v>
      </c>
    </row>
    <row r="122" spans="5:11" x14ac:dyDescent="0.25">
      <c r="E122" s="5">
        <f t="shared" si="6"/>
        <v>42833.791666666388</v>
      </c>
      <c r="F122" s="1">
        <v>14432</v>
      </c>
      <c r="G122" s="6"/>
      <c r="H122" s="1"/>
      <c r="I122" s="10">
        <f t="shared" si="7"/>
        <v>-14432</v>
      </c>
      <c r="K122" s="10">
        <f t="shared" si="5"/>
        <v>-14432</v>
      </c>
    </row>
    <row r="123" spans="5:11" x14ac:dyDescent="0.25">
      <c r="E123" s="5">
        <f t="shared" si="6"/>
        <v>42833.833333333052</v>
      </c>
      <c r="F123" s="1">
        <v>14110</v>
      </c>
      <c r="G123" s="6"/>
      <c r="H123" s="1"/>
      <c r="I123" s="10">
        <f t="shared" si="7"/>
        <v>-14110</v>
      </c>
      <c r="K123" s="10">
        <f t="shared" si="5"/>
        <v>-14110</v>
      </c>
    </row>
    <row r="124" spans="5:11" x14ac:dyDescent="0.25">
      <c r="E124" s="5">
        <f t="shared" si="6"/>
        <v>42833.874999999716</v>
      </c>
      <c r="F124" s="1">
        <v>13399</v>
      </c>
      <c r="G124" s="6"/>
      <c r="H124" s="1"/>
      <c r="I124" s="10">
        <f t="shared" si="7"/>
        <v>-13399</v>
      </c>
      <c r="K124" s="10">
        <f t="shared" si="5"/>
        <v>-13399</v>
      </c>
    </row>
    <row r="125" spans="5:11" x14ac:dyDescent="0.25">
      <c r="E125" s="5">
        <f t="shared" si="6"/>
        <v>42833.91666666638</v>
      </c>
      <c r="F125" s="1">
        <v>12518</v>
      </c>
      <c r="G125" s="6"/>
      <c r="H125" s="1"/>
      <c r="I125" s="10">
        <f t="shared" si="7"/>
        <v>-12518</v>
      </c>
      <c r="K125" s="10">
        <f t="shared" si="5"/>
        <v>-12518</v>
      </c>
    </row>
    <row r="126" spans="5:11" x14ac:dyDescent="0.25">
      <c r="E126" s="5">
        <f t="shared" si="6"/>
        <v>42833.958333333045</v>
      </c>
      <c r="F126" s="1">
        <v>11778</v>
      </c>
      <c r="G126" s="6"/>
      <c r="H126" s="1"/>
      <c r="I126" s="10">
        <f t="shared" si="7"/>
        <v>-11778</v>
      </c>
      <c r="K126" s="10">
        <f t="shared" si="5"/>
        <v>-11778</v>
      </c>
    </row>
    <row r="127" spans="5:11" x14ac:dyDescent="0.25">
      <c r="E127" s="5">
        <f t="shared" si="6"/>
        <v>42833.999999999709</v>
      </c>
      <c r="F127" s="1">
        <v>11338</v>
      </c>
      <c r="G127" s="6"/>
      <c r="H127" s="1"/>
      <c r="I127" s="10">
        <f t="shared" si="7"/>
        <v>-11338</v>
      </c>
      <c r="K127" s="10">
        <f t="shared" si="5"/>
        <v>-11338</v>
      </c>
    </row>
    <row r="128" spans="5:11" x14ac:dyDescent="0.25">
      <c r="E128" s="5">
        <f t="shared" si="6"/>
        <v>42834.041666666373</v>
      </c>
      <c r="F128" s="1">
        <v>11090</v>
      </c>
      <c r="G128" s="6"/>
      <c r="H128" s="1"/>
      <c r="I128" s="10">
        <f t="shared" si="7"/>
        <v>-11090</v>
      </c>
      <c r="K128" s="10">
        <f t="shared" si="5"/>
        <v>-11090</v>
      </c>
    </row>
    <row r="129" spans="5:11" x14ac:dyDescent="0.25">
      <c r="E129" s="5">
        <f t="shared" si="6"/>
        <v>42834.083333333037</v>
      </c>
      <c r="F129" s="1">
        <v>10984</v>
      </c>
      <c r="G129" s="6"/>
      <c r="H129" s="1"/>
      <c r="I129" s="10">
        <f t="shared" si="7"/>
        <v>-10984</v>
      </c>
      <c r="K129" s="10">
        <f t="shared" si="5"/>
        <v>-10984</v>
      </c>
    </row>
    <row r="130" spans="5:11" x14ac:dyDescent="0.25">
      <c r="E130" s="5">
        <f t="shared" si="6"/>
        <v>42834.124999999702</v>
      </c>
      <c r="F130" s="1">
        <v>10930</v>
      </c>
      <c r="G130" s="6"/>
      <c r="H130" s="1"/>
      <c r="I130" s="10">
        <f t="shared" si="7"/>
        <v>-10930</v>
      </c>
      <c r="K130" s="10">
        <f t="shared" si="5"/>
        <v>-10930</v>
      </c>
    </row>
    <row r="131" spans="5:11" x14ac:dyDescent="0.25">
      <c r="E131" s="5">
        <f t="shared" si="6"/>
        <v>42834.166666666366</v>
      </c>
      <c r="F131" s="1">
        <v>11105</v>
      </c>
      <c r="G131" s="6"/>
      <c r="H131" s="1"/>
      <c r="I131" s="10">
        <f t="shared" si="7"/>
        <v>-11105</v>
      </c>
      <c r="K131" s="10">
        <f t="shared" si="5"/>
        <v>-11105</v>
      </c>
    </row>
    <row r="132" spans="5:11" x14ac:dyDescent="0.25">
      <c r="E132" s="5">
        <f t="shared" si="6"/>
        <v>42834.20833333303</v>
      </c>
      <c r="F132" s="1">
        <v>11639</v>
      </c>
      <c r="G132" s="6"/>
      <c r="H132" s="1"/>
      <c r="I132" s="10">
        <f t="shared" si="7"/>
        <v>-11639</v>
      </c>
      <c r="K132" s="10">
        <f t="shared" si="5"/>
        <v>-11639</v>
      </c>
    </row>
    <row r="133" spans="5:11" x14ac:dyDescent="0.25">
      <c r="E133" s="5">
        <f t="shared" si="6"/>
        <v>42834.249999999694</v>
      </c>
      <c r="F133" s="1">
        <v>11980</v>
      </c>
      <c r="G133" s="6"/>
      <c r="H133" s="1"/>
      <c r="I133" s="10">
        <f t="shared" si="7"/>
        <v>-11980</v>
      </c>
      <c r="K133" s="10">
        <f t="shared" si="5"/>
        <v>-11980</v>
      </c>
    </row>
    <row r="134" spans="5:11" x14ac:dyDescent="0.25">
      <c r="E134" s="5">
        <f t="shared" si="6"/>
        <v>42834.291666666359</v>
      </c>
      <c r="F134" s="1">
        <v>12275</v>
      </c>
      <c r="G134" s="6"/>
      <c r="H134" s="1"/>
      <c r="I134" s="10">
        <f t="shared" si="7"/>
        <v>-12275</v>
      </c>
      <c r="K134" s="10">
        <f t="shared" si="5"/>
        <v>-12275</v>
      </c>
    </row>
    <row r="135" spans="5:11" x14ac:dyDescent="0.25">
      <c r="E135" s="5">
        <f t="shared" si="6"/>
        <v>42834.333333333023</v>
      </c>
      <c r="F135" s="1">
        <v>12389</v>
      </c>
      <c r="G135" s="6"/>
      <c r="H135" s="1"/>
      <c r="I135" s="10">
        <f t="shared" si="7"/>
        <v>-12389</v>
      </c>
      <c r="K135" s="10">
        <f t="shared" si="5"/>
        <v>-12389</v>
      </c>
    </row>
    <row r="136" spans="5:11" x14ac:dyDescent="0.25">
      <c r="E136" s="5">
        <f t="shared" si="6"/>
        <v>42834.374999999687</v>
      </c>
      <c r="F136" s="1">
        <v>12361</v>
      </c>
      <c r="G136" s="6"/>
      <c r="H136" s="1"/>
      <c r="I136" s="10">
        <f t="shared" si="7"/>
        <v>-12361</v>
      </c>
      <c r="K136" s="10">
        <f t="shared" ref="K136:K139" si="8">H136-$F136</f>
        <v>-12361</v>
      </c>
    </row>
    <row r="137" spans="5:11" x14ac:dyDescent="0.25">
      <c r="E137" s="5">
        <f t="shared" ref="E137:E174" si="9">E136+1/24</f>
        <v>42834.416666666351</v>
      </c>
      <c r="F137" s="1">
        <v>12182</v>
      </c>
      <c r="G137" s="6"/>
      <c r="H137" s="1"/>
      <c r="I137" s="10">
        <f t="shared" si="7"/>
        <v>-12182</v>
      </c>
      <c r="K137" s="10">
        <f t="shared" si="8"/>
        <v>-12182</v>
      </c>
    </row>
    <row r="138" spans="5:11" x14ac:dyDescent="0.25">
      <c r="E138" s="5">
        <f t="shared" si="9"/>
        <v>42834.458333333016</v>
      </c>
      <c r="F138" s="1">
        <v>12060</v>
      </c>
      <c r="G138" s="6"/>
      <c r="H138" s="1"/>
      <c r="I138" s="10">
        <f t="shared" si="7"/>
        <v>-12060</v>
      </c>
      <c r="K138" s="10">
        <f t="shared" si="8"/>
        <v>-12060</v>
      </c>
    </row>
    <row r="139" spans="5:11" x14ac:dyDescent="0.25">
      <c r="E139" s="5">
        <f t="shared" si="9"/>
        <v>42834.49999999968</v>
      </c>
      <c r="F139" s="1">
        <v>11963</v>
      </c>
      <c r="G139" s="6"/>
      <c r="H139" s="1"/>
      <c r="I139" s="10">
        <f t="shared" si="7"/>
        <v>-11963</v>
      </c>
      <c r="K139" s="10">
        <f t="shared" si="8"/>
        <v>-11963</v>
      </c>
    </row>
    <row r="140" spans="5:11" x14ac:dyDescent="0.25">
      <c r="E140" s="5">
        <f t="shared" si="9"/>
        <v>42834.541666666344</v>
      </c>
      <c r="F140">
        <v>11852</v>
      </c>
    </row>
    <row r="141" spans="5:11" x14ac:dyDescent="0.25">
      <c r="E141" s="5">
        <f t="shared" si="9"/>
        <v>42834.583333333008</v>
      </c>
      <c r="F141">
        <v>12185</v>
      </c>
    </row>
    <row r="142" spans="5:11" x14ac:dyDescent="0.25">
      <c r="E142" s="5">
        <f t="shared" si="9"/>
        <v>42834.624999999673</v>
      </c>
      <c r="F142">
        <v>12728</v>
      </c>
    </row>
    <row r="143" spans="5:11" x14ac:dyDescent="0.25">
      <c r="E143" s="5">
        <f t="shared" si="9"/>
        <v>42834.666666666337</v>
      </c>
      <c r="F143">
        <v>13244</v>
      </c>
    </row>
    <row r="144" spans="5:11" x14ac:dyDescent="0.25">
      <c r="E144" s="5">
        <f t="shared" si="9"/>
        <v>42834.708333333001</v>
      </c>
      <c r="F144">
        <v>13519</v>
      </c>
    </row>
    <row r="145" spans="5:6" x14ac:dyDescent="0.25">
      <c r="E145" s="5">
        <f t="shared" si="9"/>
        <v>42834.749999999665</v>
      </c>
      <c r="F145">
        <v>13745</v>
      </c>
    </row>
    <row r="146" spans="5:6" x14ac:dyDescent="0.25">
      <c r="E146" s="5">
        <f t="shared" si="9"/>
        <v>42834.79166666633</v>
      </c>
      <c r="F146">
        <v>14369</v>
      </c>
    </row>
    <row r="147" spans="5:6" x14ac:dyDescent="0.25">
      <c r="E147" s="5">
        <f t="shared" si="9"/>
        <v>42834.833333332994</v>
      </c>
      <c r="F147">
        <v>13949</v>
      </c>
    </row>
    <row r="148" spans="5:6" x14ac:dyDescent="0.25">
      <c r="E148" s="5">
        <f t="shared" si="9"/>
        <v>42834.874999999658</v>
      </c>
      <c r="F148">
        <v>13125</v>
      </c>
    </row>
    <row r="149" spans="5:6" x14ac:dyDescent="0.25">
      <c r="E149" s="5">
        <f t="shared" si="9"/>
        <v>42834.916666666322</v>
      </c>
      <c r="F149">
        <v>12128</v>
      </c>
    </row>
    <row r="150" spans="5:6" x14ac:dyDescent="0.25">
      <c r="E150" s="5">
        <f t="shared" si="9"/>
        <v>42834.958333332987</v>
      </c>
      <c r="F150">
        <v>11474</v>
      </c>
    </row>
    <row r="151" spans="5:6" x14ac:dyDescent="0.25">
      <c r="E151" s="5">
        <f t="shared" si="9"/>
        <v>42834.999999999651</v>
      </c>
      <c r="F151">
        <v>11074</v>
      </c>
    </row>
    <row r="152" spans="5:6" x14ac:dyDescent="0.25">
      <c r="E152" s="5">
        <f t="shared" si="9"/>
        <v>42835.041666666315</v>
      </c>
      <c r="F152">
        <v>10931</v>
      </c>
    </row>
    <row r="153" spans="5:6" x14ac:dyDescent="0.25">
      <c r="E153" s="5">
        <f t="shared" si="9"/>
        <v>42835.083333332979</v>
      </c>
      <c r="F153">
        <v>10844</v>
      </c>
    </row>
    <row r="154" spans="5:6" x14ac:dyDescent="0.25">
      <c r="E154" s="5">
        <f t="shared" si="9"/>
        <v>42835.124999999643</v>
      </c>
      <c r="F154">
        <v>10964</v>
      </c>
    </row>
    <row r="155" spans="5:6" x14ac:dyDescent="0.25">
      <c r="E155" s="5">
        <f t="shared" si="9"/>
        <v>42835.166666666308</v>
      </c>
      <c r="F155">
        <v>11492</v>
      </c>
    </row>
    <row r="156" spans="5:6" x14ac:dyDescent="0.25">
      <c r="E156" s="5">
        <f t="shared" si="9"/>
        <v>42835.208333332972</v>
      </c>
      <c r="F156">
        <v>13013</v>
      </c>
    </row>
    <row r="157" spans="5:6" x14ac:dyDescent="0.25">
      <c r="E157" s="5">
        <f t="shared" si="9"/>
        <v>42835.249999999636</v>
      </c>
      <c r="F157">
        <v>14432</v>
      </c>
    </row>
    <row r="158" spans="5:6" x14ac:dyDescent="0.25">
      <c r="E158" s="5">
        <f t="shared" si="9"/>
        <v>42835.2916666663</v>
      </c>
      <c r="F158">
        <v>14630</v>
      </c>
    </row>
    <row r="159" spans="5:6" x14ac:dyDescent="0.25">
      <c r="E159" s="5">
        <f t="shared" si="9"/>
        <v>42835.333333332965</v>
      </c>
      <c r="F159">
        <v>14116</v>
      </c>
    </row>
    <row r="160" spans="5:6" x14ac:dyDescent="0.25">
      <c r="E160" s="5">
        <f t="shared" si="9"/>
        <v>42835.374999999629</v>
      </c>
      <c r="F160">
        <v>13942</v>
      </c>
    </row>
    <row r="161" spans="5:6" x14ac:dyDescent="0.25">
      <c r="E161" s="5">
        <f t="shared" si="9"/>
        <v>42835.416666666293</v>
      </c>
      <c r="F161">
        <v>13989</v>
      </c>
    </row>
    <row r="162" spans="5:6" x14ac:dyDescent="0.25">
      <c r="E162" s="5">
        <f t="shared" si="9"/>
        <v>42835.458333332957</v>
      </c>
      <c r="F162">
        <v>13993</v>
      </c>
    </row>
    <row r="163" spans="5:6" x14ac:dyDescent="0.25">
      <c r="E163" s="5">
        <f t="shared" si="9"/>
        <v>42835.499999999622</v>
      </c>
      <c r="F163">
        <v>14185</v>
      </c>
    </row>
    <row r="164" spans="5:6" x14ac:dyDescent="0.25">
      <c r="E164" s="5">
        <f t="shared" si="9"/>
        <v>42835.541666666286</v>
      </c>
      <c r="F164">
        <v>13998</v>
      </c>
    </row>
    <row r="165" spans="5:6" x14ac:dyDescent="0.25">
      <c r="E165" s="5">
        <f t="shared" si="9"/>
        <v>42835.58333333295</v>
      </c>
      <c r="F165">
        <v>14424</v>
      </c>
    </row>
    <row r="166" spans="5:6" x14ac:dyDescent="0.25">
      <c r="E166" s="5">
        <f t="shared" si="9"/>
        <v>42835.624999999614</v>
      </c>
      <c r="F166">
        <v>14710</v>
      </c>
    </row>
    <row r="167" spans="5:6" x14ac:dyDescent="0.25">
      <c r="E167" s="5">
        <f t="shared" si="9"/>
        <v>42835.666666666279</v>
      </c>
      <c r="F167">
        <v>14972</v>
      </c>
    </row>
    <row r="168" spans="5:6" x14ac:dyDescent="0.25">
      <c r="E168" s="5">
        <f t="shared" si="9"/>
        <v>42835.708333332943</v>
      </c>
      <c r="F168">
        <v>15081</v>
      </c>
    </row>
    <row r="169" spans="5:6" x14ac:dyDescent="0.25">
      <c r="E169" s="5">
        <f t="shared" si="9"/>
        <v>42835.749999999607</v>
      </c>
      <c r="F169">
        <v>15483</v>
      </c>
    </row>
    <row r="170" spans="5:6" x14ac:dyDescent="0.25">
      <c r="E170" s="5">
        <f t="shared" si="9"/>
        <v>42835.791666666271</v>
      </c>
      <c r="F170">
        <v>16078</v>
      </c>
    </row>
    <row r="171" spans="5:6" x14ac:dyDescent="0.25">
      <c r="E171" s="5">
        <f t="shared" si="9"/>
        <v>42835.833333332936</v>
      </c>
      <c r="F171">
        <v>15266</v>
      </c>
    </row>
    <row r="172" spans="5:6" x14ac:dyDescent="0.25">
      <c r="E172" s="5">
        <f t="shared" si="9"/>
        <v>42835.8749999996</v>
      </c>
      <c r="F172">
        <v>14244</v>
      </c>
    </row>
    <row r="173" spans="5:6" x14ac:dyDescent="0.25">
      <c r="E173" s="5">
        <f t="shared" si="9"/>
        <v>42835.916666666264</v>
      </c>
      <c r="F173">
        <v>13077</v>
      </c>
    </row>
    <row r="174" spans="5:6" x14ac:dyDescent="0.25">
      <c r="E174" s="5">
        <f t="shared" si="9"/>
        <v>42835.958333332928</v>
      </c>
      <c r="F174">
        <v>12133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C159B-8767-4E30-8D7A-72BF2E8EFEBE}">
  <dimension ref="E5:L174"/>
  <sheetViews>
    <sheetView workbookViewId="0">
      <selection activeCell="E8" sqref="E8"/>
    </sheetView>
  </sheetViews>
  <sheetFormatPr defaultRowHeight="15" x14ac:dyDescent="0.25"/>
  <cols>
    <col min="5" max="5" width="15.5703125" bestFit="1" customWidth="1"/>
    <col min="7" max="7" width="21" customWidth="1"/>
    <col min="8" max="8" width="13" customWidth="1"/>
    <col min="9" max="9" width="11.140625" customWidth="1"/>
    <col min="10" max="10" width="21.85546875" customWidth="1"/>
    <col min="11" max="11" width="11.28515625" bestFit="1" customWidth="1"/>
    <col min="12" max="12" width="21.140625" customWidth="1"/>
  </cols>
  <sheetData>
    <row r="5" spans="5:12" x14ac:dyDescent="0.25">
      <c r="E5" s="1"/>
      <c r="F5" s="1"/>
      <c r="G5" s="9" t="s">
        <v>19</v>
      </c>
      <c r="H5" s="9"/>
      <c r="I5" s="14"/>
      <c r="K5" s="14"/>
    </row>
    <row r="6" spans="5:12" ht="47.25" x14ac:dyDescent="0.25">
      <c r="E6" s="11" t="s">
        <v>1</v>
      </c>
      <c r="F6" s="12" t="s">
        <v>2</v>
      </c>
      <c r="G6" s="11" t="s">
        <v>3</v>
      </c>
      <c r="H6" s="13" t="s">
        <v>10</v>
      </c>
      <c r="I6" s="10" t="s">
        <v>4</v>
      </c>
      <c r="J6" s="16" t="s">
        <v>7</v>
      </c>
      <c r="K6" s="10" t="s">
        <v>5</v>
      </c>
      <c r="L6" s="17" t="s">
        <v>8</v>
      </c>
    </row>
    <row r="7" spans="5:12" x14ac:dyDescent="0.25">
      <c r="E7" s="2">
        <v>42464</v>
      </c>
      <c r="F7" s="1">
        <v>13551</v>
      </c>
      <c r="G7" s="1"/>
      <c r="H7" s="8"/>
      <c r="I7" s="10">
        <f t="shared" ref="I7:I38" si="0">G7-$F7</f>
        <v>-13551</v>
      </c>
      <c r="J7">
        <f>AVERAGE(I7:I139)</f>
        <v>-15636.518796992481</v>
      </c>
      <c r="K7" s="10">
        <f>H7-$F7</f>
        <v>-13551</v>
      </c>
      <c r="L7">
        <f>AVERAGE(K7:K139)</f>
        <v>-15636.518796992481</v>
      </c>
    </row>
    <row r="8" spans="5:12" x14ac:dyDescent="0.25">
      <c r="E8" s="2">
        <f>E7+1/24</f>
        <v>42464.041666666664</v>
      </c>
      <c r="F8" s="1">
        <v>13520</v>
      </c>
      <c r="G8" s="1"/>
      <c r="H8" s="6"/>
      <c r="I8" s="10">
        <f t="shared" si="0"/>
        <v>-13520</v>
      </c>
      <c r="K8" s="10">
        <f t="shared" ref="K8:K71" si="1">H8-$F8</f>
        <v>-13520</v>
      </c>
    </row>
    <row r="9" spans="5:12" x14ac:dyDescent="0.25">
      <c r="E9" s="2">
        <f t="shared" ref="E9:E72" si="2">E8+1/24</f>
        <v>42464.083333333328</v>
      </c>
      <c r="F9" s="1">
        <v>13478</v>
      </c>
      <c r="G9" s="1"/>
      <c r="H9" s="1"/>
      <c r="I9" s="10">
        <f t="shared" si="0"/>
        <v>-13478</v>
      </c>
      <c r="K9" s="10">
        <f t="shared" si="1"/>
        <v>-13478</v>
      </c>
    </row>
    <row r="10" spans="5:12" x14ac:dyDescent="0.25">
      <c r="E10" s="2">
        <f t="shared" si="2"/>
        <v>42464.124999999993</v>
      </c>
      <c r="F10" s="1">
        <v>13591</v>
      </c>
      <c r="G10" s="1"/>
      <c r="H10" s="1"/>
      <c r="I10" s="10">
        <f t="shared" si="0"/>
        <v>-13591</v>
      </c>
      <c r="K10" s="10">
        <f t="shared" si="1"/>
        <v>-13591</v>
      </c>
    </row>
    <row r="11" spans="5:12" x14ac:dyDescent="0.25">
      <c r="E11" s="2">
        <f t="shared" si="2"/>
        <v>42464.166666666657</v>
      </c>
      <c r="F11" s="1">
        <v>14142</v>
      </c>
      <c r="G11" s="1"/>
      <c r="H11" s="1"/>
      <c r="I11" s="10">
        <f t="shared" si="0"/>
        <v>-14142</v>
      </c>
      <c r="K11" s="10">
        <f t="shared" si="1"/>
        <v>-14142</v>
      </c>
    </row>
    <row r="12" spans="5:12" x14ac:dyDescent="0.25">
      <c r="E12" s="2">
        <f t="shared" si="2"/>
        <v>42464.208333333321</v>
      </c>
      <c r="F12" s="1">
        <v>15645</v>
      </c>
      <c r="G12" s="1"/>
      <c r="H12" s="1"/>
      <c r="I12" s="10">
        <f t="shared" si="0"/>
        <v>-15645</v>
      </c>
      <c r="K12" s="10">
        <f t="shared" si="1"/>
        <v>-15645</v>
      </c>
    </row>
    <row r="13" spans="5:12" x14ac:dyDescent="0.25">
      <c r="E13" s="2">
        <f t="shared" si="2"/>
        <v>42464.249999999985</v>
      </c>
      <c r="F13" s="1">
        <v>16593</v>
      </c>
      <c r="G13" s="1"/>
      <c r="H13" s="1"/>
      <c r="I13" s="10">
        <f t="shared" si="0"/>
        <v>-16593</v>
      </c>
      <c r="K13" s="10">
        <f t="shared" si="1"/>
        <v>-16593</v>
      </c>
    </row>
    <row r="14" spans="5:12" x14ac:dyDescent="0.25">
      <c r="E14" s="2">
        <f t="shared" si="2"/>
        <v>42464.29166666665</v>
      </c>
      <c r="F14" s="1">
        <v>17153</v>
      </c>
      <c r="G14" s="1"/>
      <c r="H14" s="1"/>
      <c r="I14" s="10">
        <f t="shared" si="0"/>
        <v>-17153</v>
      </c>
      <c r="K14" s="10">
        <f t="shared" si="1"/>
        <v>-17153</v>
      </c>
    </row>
    <row r="15" spans="5:12" x14ac:dyDescent="0.25">
      <c r="E15" s="2">
        <f t="shared" si="2"/>
        <v>42464.333333333314</v>
      </c>
      <c r="F15" s="1">
        <v>17134</v>
      </c>
      <c r="G15" s="1"/>
      <c r="H15" s="1"/>
      <c r="I15" s="10">
        <f t="shared" si="0"/>
        <v>-17134</v>
      </c>
      <c r="K15" s="10">
        <f t="shared" si="1"/>
        <v>-17134</v>
      </c>
    </row>
    <row r="16" spans="5:12" x14ac:dyDescent="0.25">
      <c r="E16" s="2">
        <f t="shared" si="2"/>
        <v>42464.374999999978</v>
      </c>
      <c r="F16" s="1">
        <v>16966</v>
      </c>
      <c r="G16" s="1"/>
      <c r="H16" s="1"/>
      <c r="I16" s="10">
        <f t="shared" si="0"/>
        <v>-16966</v>
      </c>
      <c r="K16" s="10">
        <f t="shared" si="1"/>
        <v>-16966</v>
      </c>
    </row>
    <row r="17" spans="5:11" x14ac:dyDescent="0.25">
      <c r="E17" s="2">
        <f t="shared" si="2"/>
        <v>42464.416666666642</v>
      </c>
      <c r="F17" s="1">
        <v>16737</v>
      </c>
      <c r="G17" s="1"/>
      <c r="H17" s="1"/>
      <c r="I17" s="10">
        <f t="shared" si="0"/>
        <v>-16737</v>
      </c>
      <c r="K17" s="10">
        <f t="shared" si="1"/>
        <v>-16737</v>
      </c>
    </row>
    <row r="18" spans="5:11" x14ac:dyDescent="0.25">
      <c r="E18" s="2">
        <f t="shared" si="2"/>
        <v>42464.458333333307</v>
      </c>
      <c r="F18" s="1">
        <v>16443</v>
      </c>
      <c r="G18" s="1"/>
      <c r="H18" s="1"/>
      <c r="I18" s="10">
        <f t="shared" si="0"/>
        <v>-16443</v>
      </c>
      <c r="K18" s="10">
        <f t="shared" si="1"/>
        <v>-16443</v>
      </c>
    </row>
    <row r="19" spans="5:11" x14ac:dyDescent="0.25">
      <c r="E19" s="2">
        <f t="shared" si="2"/>
        <v>42464.499999999971</v>
      </c>
      <c r="F19" s="1">
        <v>16010</v>
      </c>
      <c r="G19" s="1"/>
      <c r="H19" s="1"/>
      <c r="I19" s="10">
        <f t="shared" si="0"/>
        <v>-16010</v>
      </c>
      <c r="K19" s="10">
        <f t="shared" si="1"/>
        <v>-16010</v>
      </c>
    </row>
    <row r="20" spans="5:11" x14ac:dyDescent="0.25">
      <c r="E20" s="2">
        <f t="shared" si="2"/>
        <v>42464.541666666635</v>
      </c>
      <c r="F20" s="1">
        <v>15737</v>
      </c>
      <c r="G20" s="1"/>
      <c r="H20" s="1"/>
      <c r="I20" s="10">
        <f t="shared" si="0"/>
        <v>-15737</v>
      </c>
      <c r="K20" s="10">
        <f t="shared" si="1"/>
        <v>-15737</v>
      </c>
    </row>
    <row r="21" spans="5:11" x14ac:dyDescent="0.25">
      <c r="E21" s="2">
        <f t="shared" si="2"/>
        <v>42464.583333333299</v>
      </c>
      <c r="F21" s="1">
        <v>15701</v>
      </c>
      <c r="G21" s="1"/>
      <c r="H21" s="1"/>
      <c r="I21" s="10">
        <f t="shared" si="0"/>
        <v>-15701</v>
      </c>
      <c r="K21" s="10">
        <f t="shared" si="1"/>
        <v>-15701</v>
      </c>
    </row>
    <row r="22" spans="5:11" x14ac:dyDescent="0.25">
      <c r="E22" s="2">
        <f t="shared" si="2"/>
        <v>42464.624999999964</v>
      </c>
      <c r="F22" s="1">
        <v>16075</v>
      </c>
      <c r="G22" s="1"/>
      <c r="H22" s="1"/>
      <c r="I22" s="10">
        <f t="shared" si="0"/>
        <v>-16075</v>
      </c>
      <c r="K22" s="10">
        <f t="shared" si="1"/>
        <v>-16075</v>
      </c>
    </row>
    <row r="23" spans="5:11" x14ac:dyDescent="0.25">
      <c r="E23" s="2">
        <f t="shared" si="2"/>
        <v>42464.666666666628</v>
      </c>
      <c r="F23" s="1">
        <v>16326</v>
      </c>
      <c r="G23" s="1"/>
      <c r="H23" s="1"/>
      <c r="I23" s="10">
        <f t="shared" si="0"/>
        <v>-16326</v>
      </c>
      <c r="K23" s="10">
        <f t="shared" si="1"/>
        <v>-16326</v>
      </c>
    </row>
    <row r="24" spans="5:11" x14ac:dyDescent="0.25">
      <c r="E24" s="2">
        <f t="shared" si="2"/>
        <v>42464.708333333292</v>
      </c>
      <c r="F24" s="1">
        <v>16539</v>
      </c>
      <c r="G24" s="1"/>
      <c r="H24" s="1"/>
      <c r="I24" s="10">
        <f t="shared" si="0"/>
        <v>-16539</v>
      </c>
      <c r="K24" s="10">
        <f t="shared" si="1"/>
        <v>-16539</v>
      </c>
    </row>
    <row r="25" spans="5:11" x14ac:dyDescent="0.25">
      <c r="E25" s="2">
        <f t="shared" si="2"/>
        <v>42464.749999999956</v>
      </c>
      <c r="F25" s="1">
        <v>17010</v>
      </c>
      <c r="G25" s="1"/>
      <c r="H25" s="1"/>
      <c r="I25" s="10">
        <f t="shared" si="0"/>
        <v>-17010</v>
      </c>
      <c r="K25" s="10">
        <f t="shared" si="1"/>
        <v>-17010</v>
      </c>
    </row>
    <row r="26" spans="5:11" x14ac:dyDescent="0.25">
      <c r="E26" s="2">
        <f t="shared" si="2"/>
        <v>42464.791666666621</v>
      </c>
      <c r="F26" s="1">
        <v>17817</v>
      </c>
      <c r="G26" s="1"/>
      <c r="H26" s="1"/>
      <c r="I26" s="10">
        <f t="shared" si="0"/>
        <v>-17817</v>
      </c>
      <c r="K26" s="10">
        <f t="shared" si="1"/>
        <v>-17817</v>
      </c>
    </row>
    <row r="27" spans="5:11" x14ac:dyDescent="0.25">
      <c r="E27" s="2">
        <f t="shared" si="2"/>
        <v>42464.833333333285</v>
      </c>
      <c r="F27" s="1">
        <v>17561</v>
      </c>
      <c r="G27" s="1"/>
      <c r="H27" s="1"/>
      <c r="I27" s="10">
        <f t="shared" si="0"/>
        <v>-17561</v>
      </c>
      <c r="K27" s="10">
        <f t="shared" si="1"/>
        <v>-17561</v>
      </c>
    </row>
    <row r="28" spans="5:11" x14ac:dyDescent="0.25">
      <c r="E28" s="2">
        <f t="shared" si="2"/>
        <v>42464.874999999949</v>
      </c>
      <c r="F28" s="1">
        <v>16615</v>
      </c>
      <c r="G28" s="1"/>
      <c r="H28" s="1"/>
      <c r="I28" s="10">
        <f t="shared" si="0"/>
        <v>-16615</v>
      </c>
      <c r="K28" s="10">
        <f t="shared" si="1"/>
        <v>-16615</v>
      </c>
    </row>
    <row r="29" spans="5:11" x14ac:dyDescent="0.25">
      <c r="E29" s="2">
        <f t="shared" si="2"/>
        <v>42464.916666666613</v>
      </c>
      <c r="F29" s="1">
        <v>15532</v>
      </c>
      <c r="G29" s="1"/>
      <c r="H29" s="1"/>
      <c r="I29" s="10">
        <f t="shared" si="0"/>
        <v>-15532</v>
      </c>
      <c r="K29" s="10">
        <f t="shared" si="1"/>
        <v>-15532</v>
      </c>
    </row>
    <row r="30" spans="5:11" x14ac:dyDescent="0.25">
      <c r="E30" s="2">
        <f t="shared" si="2"/>
        <v>42464.958333333278</v>
      </c>
      <c r="F30" s="1">
        <v>14671</v>
      </c>
      <c r="G30" s="1"/>
      <c r="H30" s="1"/>
      <c r="I30" s="10">
        <f t="shared" si="0"/>
        <v>-14671</v>
      </c>
      <c r="K30" s="10">
        <f t="shared" si="1"/>
        <v>-14671</v>
      </c>
    </row>
    <row r="31" spans="5:11" x14ac:dyDescent="0.25">
      <c r="E31" s="5">
        <f t="shared" si="2"/>
        <v>42464.999999999942</v>
      </c>
      <c r="F31" s="1">
        <v>14345</v>
      </c>
      <c r="G31" s="6"/>
      <c r="H31" s="1"/>
      <c r="I31" s="10">
        <f t="shared" si="0"/>
        <v>-14345</v>
      </c>
      <c r="K31" s="10">
        <f t="shared" si="1"/>
        <v>-14345</v>
      </c>
    </row>
    <row r="32" spans="5:11" x14ac:dyDescent="0.25">
      <c r="E32" s="5">
        <f t="shared" si="2"/>
        <v>42465.041666666606</v>
      </c>
      <c r="F32" s="1">
        <v>14197</v>
      </c>
      <c r="G32" s="6"/>
      <c r="H32" s="1"/>
      <c r="I32" s="10">
        <f t="shared" si="0"/>
        <v>-14197</v>
      </c>
      <c r="K32" s="10">
        <f t="shared" si="1"/>
        <v>-14197</v>
      </c>
    </row>
    <row r="33" spans="5:11" x14ac:dyDescent="0.25">
      <c r="E33" s="5">
        <f t="shared" si="2"/>
        <v>42465.08333333327</v>
      </c>
      <c r="F33" s="1">
        <v>14163</v>
      </c>
      <c r="G33" s="6"/>
      <c r="H33" s="1"/>
      <c r="I33" s="10">
        <f t="shared" si="0"/>
        <v>-14163</v>
      </c>
      <c r="K33" s="10">
        <f t="shared" si="1"/>
        <v>-14163</v>
      </c>
    </row>
    <row r="34" spans="5:11" x14ac:dyDescent="0.25">
      <c r="E34" s="5">
        <f t="shared" si="2"/>
        <v>42465.124999999935</v>
      </c>
      <c r="F34" s="1">
        <v>14251</v>
      </c>
      <c r="G34" s="6"/>
      <c r="H34" s="1"/>
      <c r="I34" s="10">
        <f t="shared" si="0"/>
        <v>-14251</v>
      </c>
      <c r="K34" s="10">
        <f t="shared" si="1"/>
        <v>-14251</v>
      </c>
    </row>
    <row r="35" spans="5:11" x14ac:dyDescent="0.25">
      <c r="E35" s="5">
        <f t="shared" si="2"/>
        <v>42465.166666666599</v>
      </c>
      <c r="F35" s="1">
        <v>15094</v>
      </c>
      <c r="G35" s="6"/>
      <c r="H35" s="1"/>
      <c r="I35" s="10">
        <f t="shared" si="0"/>
        <v>-15094</v>
      </c>
      <c r="K35" s="10">
        <f t="shared" si="1"/>
        <v>-15094</v>
      </c>
    </row>
    <row r="36" spans="5:11" x14ac:dyDescent="0.25">
      <c r="E36" s="5">
        <f t="shared" si="2"/>
        <v>42465.208333333263</v>
      </c>
      <c r="F36" s="1">
        <v>16512</v>
      </c>
      <c r="G36" s="6"/>
      <c r="H36" s="1"/>
      <c r="I36" s="10">
        <f t="shared" si="0"/>
        <v>-16512</v>
      </c>
      <c r="K36" s="10">
        <f t="shared" si="1"/>
        <v>-16512</v>
      </c>
    </row>
    <row r="37" spans="5:11" x14ac:dyDescent="0.25">
      <c r="E37" s="5">
        <f t="shared" si="2"/>
        <v>42465.249999999927</v>
      </c>
      <c r="F37" s="1">
        <v>17348</v>
      </c>
      <c r="G37" s="6"/>
      <c r="H37" s="1"/>
      <c r="I37" s="10">
        <f t="shared" si="0"/>
        <v>-17348</v>
      </c>
      <c r="K37" s="10">
        <f t="shared" si="1"/>
        <v>-17348</v>
      </c>
    </row>
    <row r="38" spans="5:11" x14ac:dyDescent="0.25">
      <c r="E38" s="5">
        <f t="shared" si="2"/>
        <v>42465.291666666591</v>
      </c>
      <c r="F38" s="1">
        <v>16885</v>
      </c>
      <c r="G38" s="6"/>
      <c r="H38" s="1"/>
      <c r="I38" s="10">
        <f t="shared" si="0"/>
        <v>-16885</v>
      </c>
      <c r="K38" s="10">
        <f t="shared" si="1"/>
        <v>-16885</v>
      </c>
    </row>
    <row r="39" spans="5:11" x14ac:dyDescent="0.25">
      <c r="E39" s="5">
        <f t="shared" si="2"/>
        <v>42465.333333333256</v>
      </c>
      <c r="F39" s="1">
        <v>16327</v>
      </c>
      <c r="G39" s="6"/>
      <c r="H39" s="1"/>
      <c r="I39" s="10">
        <f t="shared" ref="I39:I70" si="3">G39-$F39</f>
        <v>-16327</v>
      </c>
      <c r="K39" s="10">
        <f t="shared" si="1"/>
        <v>-16327</v>
      </c>
    </row>
    <row r="40" spans="5:11" x14ac:dyDescent="0.25">
      <c r="E40" s="5">
        <f t="shared" si="2"/>
        <v>42465.37499999992</v>
      </c>
      <c r="F40" s="1">
        <v>16040</v>
      </c>
      <c r="G40" s="6"/>
      <c r="H40" s="1"/>
      <c r="I40" s="10">
        <f t="shared" si="3"/>
        <v>-16040</v>
      </c>
      <c r="K40" s="10">
        <f t="shared" si="1"/>
        <v>-16040</v>
      </c>
    </row>
    <row r="41" spans="5:11" x14ac:dyDescent="0.25">
      <c r="E41" s="5">
        <f t="shared" si="2"/>
        <v>42465.416666666584</v>
      </c>
      <c r="F41" s="1">
        <v>16018</v>
      </c>
      <c r="G41" s="6"/>
      <c r="H41" s="1"/>
      <c r="I41" s="10">
        <f t="shared" si="3"/>
        <v>-16018</v>
      </c>
      <c r="K41" s="10">
        <f t="shared" si="1"/>
        <v>-16018</v>
      </c>
    </row>
    <row r="42" spans="5:11" x14ac:dyDescent="0.25">
      <c r="E42" s="5">
        <f t="shared" si="2"/>
        <v>42465.458333333248</v>
      </c>
      <c r="F42" s="1">
        <v>15655</v>
      </c>
      <c r="G42" s="6"/>
      <c r="H42" s="1"/>
      <c r="I42" s="10">
        <f t="shared" si="3"/>
        <v>-15655</v>
      </c>
      <c r="K42" s="10">
        <f t="shared" si="1"/>
        <v>-15655</v>
      </c>
    </row>
    <row r="43" spans="5:11" x14ac:dyDescent="0.25">
      <c r="E43" s="5">
        <f t="shared" si="2"/>
        <v>42465.499999999913</v>
      </c>
      <c r="F43" s="1">
        <v>15499</v>
      </c>
      <c r="G43" s="6"/>
      <c r="H43" s="1"/>
      <c r="I43" s="10">
        <f t="shared" si="3"/>
        <v>-15499</v>
      </c>
      <c r="K43" s="10">
        <f t="shared" si="1"/>
        <v>-15499</v>
      </c>
    </row>
    <row r="44" spans="5:11" x14ac:dyDescent="0.25">
      <c r="E44" s="5">
        <f t="shared" si="2"/>
        <v>42465.541666666577</v>
      </c>
      <c r="F44" s="1">
        <v>15514</v>
      </c>
      <c r="G44" s="6"/>
      <c r="H44" s="1"/>
      <c r="I44" s="10">
        <f t="shared" si="3"/>
        <v>-15514</v>
      </c>
      <c r="K44" s="10">
        <f t="shared" si="1"/>
        <v>-15514</v>
      </c>
    </row>
    <row r="45" spans="5:11" x14ac:dyDescent="0.25">
      <c r="E45" s="5">
        <f t="shared" si="2"/>
        <v>42465.583333333241</v>
      </c>
      <c r="F45" s="1">
        <v>15322</v>
      </c>
      <c r="G45" s="6"/>
      <c r="H45" s="1"/>
      <c r="I45" s="10">
        <f t="shared" si="3"/>
        <v>-15322</v>
      </c>
      <c r="K45" s="10">
        <f t="shared" si="1"/>
        <v>-15322</v>
      </c>
    </row>
    <row r="46" spans="5:11" x14ac:dyDescent="0.25">
      <c r="E46" s="5">
        <f t="shared" si="2"/>
        <v>42465.624999999905</v>
      </c>
      <c r="F46" s="1">
        <v>15542</v>
      </c>
      <c r="G46" s="6"/>
      <c r="H46" s="1"/>
      <c r="I46" s="10">
        <f t="shared" si="3"/>
        <v>-15542</v>
      </c>
      <c r="K46" s="10">
        <f t="shared" si="1"/>
        <v>-15542</v>
      </c>
    </row>
    <row r="47" spans="5:11" x14ac:dyDescent="0.25">
      <c r="E47" s="5">
        <f t="shared" si="2"/>
        <v>42465.66666666657</v>
      </c>
      <c r="F47" s="1">
        <v>15970</v>
      </c>
      <c r="G47" s="6"/>
      <c r="H47" s="1"/>
      <c r="I47" s="10">
        <f t="shared" si="3"/>
        <v>-15970</v>
      </c>
      <c r="K47" s="10">
        <f t="shared" si="1"/>
        <v>-15970</v>
      </c>
    </row>
    <row r="48" spans="5:11" x14ac:dyDescent="0.25">
      <c r="E48" s="5">
        <f t="shared" si="2"/>
        <v>42465.708333333234</v>
      </c>
      <c r="F48" s="1">
        <v>16343</v>
      </c>
      <c r="G48" s="6"/>
      <c r="H48" s="1"/>
      <c r="I48" s="10">
        <f t="shared" si="3"/>
        <v>-16343</v>
      </c>
      <c r="K48" s="10">
        <f t="shared" si="1"/>
        <v>-16343</v>
      </c>
    </row>
    <row r="49" spans="5:11" x14ac:dyDescent="0.25">
      <c r="E49" s="5">
        <f t="shared" si="2"/>
        <v>42465.749999999898</v>
      </c>
      <c r="F49" s="1">
        <v>17034</v>
      </c>
      <c r="G49" s="6"/>
      <c r="H49" s="1"/>
      <c r="I49" s="10">
        <f t="shared" si="3"/>
        <v>-17034</v>
      </c>
      <c r="K49" s="10">
        <f t="shared" si="1"/>
        <v>-17034</v>
      </c>
    </row>
    <row r="50" spans="5:11" x14ac:dyDescent="0.25">
      <c r="E50" s="5">
        <f t="shared" si="2"/>
        <v>42465.791666666562</v>
      </c>
      <c r="F50" s="1">
        <v>17821</v>
      </c>
      <c r="G50" s="6"/>
      <c r="H50" s="1"/>
      <c r="I50" s="10">
        <f t="shared" si="3"/>
        <v>-17821</v>
      </c>
      <c r="K50" s="10">
        <f t="shared" si="1"/>
        <v>-17821</v>
      </c>
    </row>
    <row r="51" spans="5:11" x14ac:dyDescent="0.25">
      <c r="E51" s="5">
        <f t="shared" si="2"/>
        <v>42465.833333333227</v>
      </c>
      <c r="F51" s="1">
        <v>17359</v>
      </c>
      <c r="G51" s="6"/>
      <c r="H51" s="1"/>
      <c r="I51" s="10">
        <f t="shared" si="3"/>
        <v>-17359</v>
      </c>
      <c r="K51" s="10">
        <f t="shared" si="1"/>
        <v>-17359</v>
      </c>
    </row>
    <row r="52" spans="5:11" x14ac:dyDescent="0.25">
      <c r="E52" s="5">
        <f t="shared" si="2"/>
        <v>42465.874999999891</v>
      </c>
      <c r="F52" s="1">
        <v>16510</v>
      </c>
      <c r="G52" s="6"/>
      <c r="H52" s="1"/>
      <c r="I52" s="10">
        <f t="shared" si="3"/>
        <v>-16510</v>
      </c>
      <c r="K52" s="10">
        <f t="shared" si="1"/>
        <v>-16510</v>
      </c>
    </row>
    <row r="53" spans="5:11" x14ac:dyDescent="0.25">
      <c r="E53" s="5">
        <f t="shared" si="2"/>
        <v>42465.916666666555</v>
      </c>
      <c r="F53" s="1">
        <v>15192</v>
      </c>
      <c r="G53" s="6"/>
      <c r="H53" s="1"/>
      <c r="I53" s="10">
        <f t="shared" si="3"/>
        <v>-15192</v>
      </c>
      <c r="K53" s="10">
        <f t="shared" si="1"/>
        <v>-15192</v>
      </c>
    </row>
    <row r="54" spans="5:11" x14ac:dyDescent="0.25">
      <c r="E54" s="5">
        <f t="shared" si="2"/>
        <v>42465.958333333219</v>
      </c>
      <c r="F54" s="1">
        <v>14435</v>
      </c>
      <c r="G54" s="6"/>
      <c r="H54" s="1"/>
      <c r="I54" s="10">
        <f t="shared" si="3"/>
        <v>-14435</v>
      </c>
      <c r="K54" s="10">
        <f t="shared" si="1"/>
        <v>-14435</v>
      </c>
    </row>
    <row r="55" spans="5:11" x14ac:dyDescent="0.25">
      <c r="E55" s="5">
        <f t="shared" si="2"/>
        <v>42465.999999999884</v>
      </c>
      <c r="F55" s="1">
        <v>14025</v>
      </c>
      <c r="G55" s="6"/>
      <c r="H55" s="1"/>
      <c r="I55" s="10">
        <f t="shared" si="3"/>
        <v>-14025</v>
      </c>
      <c r="K55" s="10">
        <f t="shared" si="1"/>
        <v>-14025</v>
      </c>
    </row>
    <row r="56" spans="5:11" x14ac:dyDescent="0.25">
      <c r="E56" s="5">
        <f t="shared" si="2"/>
        <v>42466.041666666548</v>
      </c>
      <c r="F56" s="1">
        <v>13764</v>
      </c>
      <c r="G56" s="6"/>
      <c r="H56" s="1"/>
      <c r="I56" s="10">
        <f t="shared" si="3"/>
        <v>-13764</v>
      </c>
      <c r="K56" s="10">
        <f t="shared" si="1"/>
        <v>-13764</v>
      </c>
    </row>
    <row r="57" spans="5:11" x14ac:dyDescent="0.25">
      <c r="E57" s="5">
        <f t="shared" si="2"/>
        <v>42466.083333333212</v>
      </c>
      <c r="F57" s="1">
        <v>13625</v>
      </c>
      <c r="G57" s="6"/>
      <c r="H57" s="1"/>
      <c r="I57" s="10">
        <f t="shared" si="3"/>
        <v>-13625</v>
      </c>
      <c r="K57" s="10">
        <f t="shared" si="1"/>
        <v>-13625</v>
      </c>
    </row>
    <row r="58" spans="5:11" x14ac:dyDescent="0.25">
      <c r="E58" s="5">
        <f t="shared" si="2"/>
        <v>42466.124999999876</v>
      </c>
      <c r="F58" s="1">
        <v>13646</v>
      </c>
      <c r="G58" s="6"/>
      <c r="H58" s="1"/>
      <c r="I58" s="10">
        <f t="shared" si="3"/>
        <v>-13646</v>
      </c>
      <c r="K58" s="10">
        <f t="shared" si="1"/>
        <v>-13646</v>
      </c>
    </row>
    <row r="59" spans="5:11" x14ac:dyDescent="0.25">
      <c r="E59" s="5">
        <f t="shared" si="2"/>
        <v>42466.166666666541</v>
      </c>
      <c r="F59" s="1">
        <v>14129</v>
      </c>
      <c r="G59" s="6"/>
      <c r="H59" s="1"/>
      <c r="I59" s="10">
        <f t="shared" si="3"/>
        <v>-14129</v>
      </c>
      <c r="K59" s="10">
        <f t="shared" si="1"/>
        <v>-14129</v>
      </c>
    </row>
    <row r="60" spans="5:11" x14ac:dyDescent="0.25">
      <c r="E60" s="5">
        <f t="shared" si="2"/>
        <v>42466.208333333205</v>
      </c>
      <c r="F60" s="1">
        <v>15534</v>
      </c>
      <c r="G60" s="6"/>
      <c r="H60" s="1"/>
      <c r="I60" s="10">
        <f t="shared" si="3"/>
        <v>-15534</v>
      </c>
      <c r="K60" s="10">
        <f t="shared" si="1"/>
        <v>-15534</v>
      </c>
    </row>
    <row r="61" spans="5:11" x14ac:dyDescent="0.25">
      <c r="E61" s="5">
        <f t="shared" si="2"/>
        <v>42466.249999999869</v>
      </c>
      <c r="F61" s="1">
        <v>16423</v>
      </c>
      <c r="G61" s="6"/>
      <c r="H61" s="1"/>
      <c r="I61" s="10">
        <f t="shared" si="3"/>
        <v>-16423</v>
      </c>
      <c r="K61" s="10">
        <f t="shared" si="1"/>
        <v>-16423</v>
      </c>
    </row>
    <row r="62" spans="5:11" x14ac:dyDescent="0.25">
      <c r="E62" s="5">
        <f t="shared" si="2"/>
        <v>42466.291666666533</v>
      </c>
      <c r="F62" s="1">
        <v>16622</v>
      </c>
      <c r="G62" s="6"/>
      <c r="H62" s="1"/>
      <c r="I62" s="10">
        <f t="shared" si="3"/>
        <v>-16622</v>
      </c>
      <c r="K62" s="10">
        <f t="shared" si="1"/>
        <v>-16622</v>
      </c>
    </row>
    <row r="63" spans="5:11" x14ac:dyDescent="0.25">
      <c r="E63" s="5">
        <f t="shared" si="2"/>
        <v>42466.333333333198</v>
      </c>
      <c r="F63" s="1">
        <v>16915</v>
      </c>
      <c r="G63" s="6"/>
      <c r="H63" s="1"/>
      <c r="I63" s="10">
        <f t="shared" si="3"/>
        <v>-16915</v>
      </c>
      <c r="K63" s="10">
        <f t="shared" si="1"/>
        <v>-16915</v>
      </c>
    </row>
    <row r="64" spans="5:11" x14ac:dyDescent="0.25">
      <c r="E64" s="5">
        <f t="shared" si="2"/>
        <v>42466.374999999862</v>
      </c>
      <c r="F64" s="1">
        <v>17123</v>
      </c>
      <c r="G64" s="6"/>
      <c r="H64" s="1"/>
      <c r="I64" s="10">
        <f t="shared" si="3"/>
        <v>-17123</v>
      </c>
      <c r="K64" s="10">
        <f t="shared" si="1"/>
        <v>-17123</v>
      </c>
    </row>
    <row r="65" spans="5:11" x14ac:dyDescent="0.25">
      <c r="E65" s="5">
        <f t="shared" si="2"/>
        <v>42466.416666666526</v>
      </c>
      <c r="F65" s="1">
        <v>17017</v>
      </c>
      <c r="G65" s="6"/>
      <c r="H65" s="1"/>
      <c r="I65" s="10">
        <f t="shared" si="3"/>
        <v>-17017</v>
      </c>
      <c r="K65" s="10">
        <f t="shared" si="1"/>
        <v>-17017</v>
      </c>
    </row>
    <row r="66" spans="5:11" x14ac:dyDescent="0.25">
      <c r="E66" s="5">
        <f t="shared" si="2"/>
        <v>42466.45833333319</v>
      </c>
      <c r="F66" s="1">
        <v>16966</v>
      </c>
      <c r="G66" s="6"/>
      <c r="H66" s="1"/>
      <c r="I66" s="10">
        <f t="shared" si="3"/>
        <v>-16966</v>
      </c>
      <c r="K66" s="10">
        <f t="shared" si="1"/>
        <v>-16966</v>
      </c>
    </row>
    <row r="67" spans="5:11" x14ac:dyDescent="0.25">
      <c r="E67" s="5">
        <f t="shared" si="2"/>
        <v>42466.499999999854</v>
      </c>
      <c r="F67" s="1">
        <v>16893</v>
      </c>
      <c r="G67" s="6"/>
      <c r="H67" s="1"/>
      <c r="I67" s="10">
        <f t="shared" si="3"/>
        <v>-16893</v>
      </c>
      <c r="K67" s="10">
        <f t="shared" si="1"/>
        <v>-16893</v>
      </c>
    </row>
    <row r="68" spans="5:11" x14ac:dyDescent="0.25">
      <c r="E68" s="5">
        <f t="shared" si="2"/>
        <v>42466.541666666519</v>
      </c>
      <c r="F68" s="1">
        <v>16923</v>
      </c>
      <c r="G68" s="6"/>
      <c r="H68" s="1"/>
      <c r="I68" s="10">
        <f t="shared" si="3"/>
        <v>-16923</v>
      </c>
      <c r="K68" s="10">
        <f t="shared" si="1"/>
        <v>-16923</v>
      </c>
    </row>
    <row r="69" spans="5:11" x14ac:dyDescent="0.25">
      <c r="E69" s="5">
        <f t="shared" si="2"/>
        <v>42466.583333333183</v>
      </c>
      <c r="F69" s="1">
        <v>17057</v>
      </c>
      <c r="G69" s="6"/>
      <c r="H69" s="1"/>
      <c r="I69" s="10">
        <f t="shared" si="3"/>
        <v>-17057</v>
      </c>
      <c r="K69" s="10">
        <f t="shared" si="1"/>
        <v>-17057</v>
      </c>
    </row>
    <row r="70" spans="5:11" x14ac:dyDescent="0.25">
      <c r="E70" s="5">
        <f t="shared" si="2"/>
        <v>42466.624999999847</v>
      </c>
      <c r="F70" s="1">
        <v>17367</v>
      </c>
      <c r="G70" s="6"/>
      <c r="H70" s="1"/>
      <c r="I70" s="10">
        <f t="shared" si="3"/>
        <v>-17367</v>
      </c>
      <c r="K70" s="10">
        <f t="shared" si="1"/>
        <v>-17367</v>
      </c>
    </row>
    <row r="71" spans="5:11" x14ac:dyDescent="0.25">
      <c r="E71" s="5">
        <f t="shared" si="2"/>
        <v>42466.666666666511</v>
      </c>
      <c r="F71" s="1">
        <v>17565</v>
      </c>
      <c r="G71" s="6"/>
      <c r="H71" s="1"/>
      <c r="I71" s="10">
        <f t="shared" ref="I71:I102" si="4">G71-$F71</f>
        <v>-17565</v>
      </c>
      <c r="K71" s="10">
        <f t="shared" si="1"/>
        <v>-17565</v>
      </c>
    </row>
    <row r="72" spans="5:11" x14ac:dyDescent="0.25">
      <c r="E72" s="5">
        <f t="shared" si="2"/>
        <v>42466.708333333176</v>
      </c>
      <c r="F72" s="1">
        <v>17367</v>
      </c>
      <c r="G72" s="6"/>
      <c r="H72" s="1"/>
      <c r="I72" s="10">
        <f t="shared" si="4"/>
        <v>-17367</v>
      </c>
      <c r="K72" s="10">
        <f t="shared" ref="K72:K135" si="5">H72-$F72</f>
        <v>-17367</v>
      </c>
    </row>
    <row r="73" spans="5:11" x14ac:dyDescent="0.25">
      <c r="E73" s="5">
        <f t="shared" ref="E73:E136" si="6">E72+1/24</f>
        <v>42466.74999999984</v>
      </c>
      <c r="F73" s="1">
        <v>17553</v>
      </c>
      <c r="G73" s="6"/>
      <c r="H73" s="1"/>
      <c r="I73" s="10">
        <f t="shared" si="4"/>
        <v>-17553</v>
      </c>
      <c r="K73" s="10">
        <f t="shared" si="5"/>
        <v>-17553</v>
      </c>
    </row>
    <row r="74" spans="5:11" x14ac:dyDescent="0.25">
      <c r="E74" s="5">
        <f t="shared" si="6"/>
        <v>42466.791666666504</v>
      </c>
      <c r="F74" s="1">
        <v>17765</v>
      </c>
      <c r="G74" s="6"/>
      <c r="H74" s="1"/>
      <c r="I74" s="10">
        <f t="shared" si="4"/>
        <v>-17765</v>
      </c>
      <c r="K74" s="10">
        <f t="shared" si="5"/>
        <v>-17765</v>
      </c>
    </row>
    <row r="75" spans="5:11" x14ac:dyDescent="0.25">
      <c r="E75" s="5">
        <f t="shared" si="6"/>
        <v>42466.833333333168</v>
      </c>
      <c r="F75" s="1">
        <v>16936</v>
      </c>
      <c r="G75" s="6"/>
      <c r="H75" s="1"/>
      <c r="I75" s="10">
        <f t="shared" si="4"/>
        <v>-16936</v>
      </c>
      <c r="K75" s="10">
        <f t="shared" si="5"/>
        <v>-16936</v>
      </c>
    </row>
    <row r="76" spans="5:11" x14ac:dyDescent="0.25">
      <c r="E76" s="5">
        <f t="shared" si="6"/>
        <v>42466.874999999833</v>
      </c>
      <c r="F76" s="1">
        <v>15946</v>
      </c>
      <c r="G76" s="6"/>
      <c r="H76" s="1"/>
      <c r="I76" s="10">
        <f t="shared" si="4"/>
        <v>-15946</v>
      </c>
      <c r="K76" s="10">
        <f t="shared" si="5"/>
        <v>-15946</v>
      </c>
    </row>
    <row r="77" spans="5:11" x14ac:dyDescent="0.25">
      <c r="E77" s="5">
        <f t="shared" si="6"/>
        <v>42466.916666666497</v>
      </c>
      <c r="F77" s="1">
        <v>14635</v>
      </c>
      <c r="G77" s="6"/>
      <c r="H77" s="1"/>
      <c r="I77" s="10">
        <f t="shared" si="4"/>
        <v>-14635</v>
      </c>
      <c r="K77" s="10">
        <f t="shared" si="5"/>
        <v>-14635</v>
      </c>
    </row>
    <row r="78" spans="5:11" x14ac:dyDescent="0.25">
      <c r="E78" s="5">
        <f t="shared" si="6"/>
        <v>42466.958333333161</v>
      </c>
      <c r="F78" s="1">
        <v>13730</v>
      </c>
      <c r="G78" s="6"/>
      <c r="H78" s="1"/>
      <c r="I78" s="10">
        <f t="shared" si="4"/>
        <v>-13730</v>
      </c>
      <c r="K78" s="10">
        <f t="shared" si="5"/>
        <v>-13730</v>
      </c>
    </row>
    <row r="79" spans="5:11" x14ac:dyDescent="0.25">
      <c r="E79" s="5">
        <f t="shared" si="6"/>
        <v>42466.999999999825</v>
      </c>
      <c r="F79" s="1">
        <v>13430</v>
      </c>
      <c r="G79" s="6"/>
      <c r="H79" s="1"/>
      <c r="I79" s="10">
        <f t="shared" si="4"/>
        <v>-13430</v>
      </c>
      <c r="K79" s="10">
        <f t="shared" si="5"/>
        <v>-13430</v>
      </c>
    </row>
    <row r="80" spans="5:11" x14ac:dyDescent="0.25">
      <c r="E80" s="5">
        <f t="shared" si="6"/>
        <v>42467.04166666649</v>
      </c>
      <c r="F80" s="1">
        <v>13200</v>
      </c>
      <c r="G80" s="6"/>
      <c r="H80" s="1"/>
      <c r="I80" s="10">
        <f t="shared" si="4"/>
        <v>-13200</v>
      </c>
      <c r="K80" s="10">
        <f t="shared" si="5"/>
        <v>-13200</v>
      </c>
    </row>
    <row r="81" spans="5:11" x14ac:dyDescent="0.25">
      <c r="E81" s="5">
        <f t="shared" si="6"/>
        <v>42467.083333333154</v>
      </c>
      <c r="F81" s="1">
        <v>13070</v>
      </c>
      <c r="G81" s="6"/>
      <c r="H81" s="1"/>
      <c r="I81" s="10">
        <f t="shared" si="4"/>
        <v>-13070</v>
      </c>
      <c r="K81" s="10">
        <f t="shared" si="5"/>
        <v>-13070</v>
      </c>
    </row>
    <row r="82" spans="5:11" x14ac:dyDescent="0.25">
      <c r="E82" s="5">
        <f t="shared" si="6"/>
        <v>42467.124999999818</v>
      </c>
      <c r="F82" s="1">
        <v>13142</v>
      </c>
      <c r="G82" s="6"/>
      <c r="H82" s="1"/>
      <c r="I82" s="10">
        <f t="shared" si="4"/>
        <v>-13142</v>
      </c>
      <c r="K82" s="10">
        <f t="shared" si="5"/>
        <v>-13142</v>
      </c>
    </row>
    <row r="83" spans="5:11" x14ac:dyDescent="0.25">
      <c r="E83" s="5">
        <f t="shared" si="6"/>
        <v>42467.166666666482</v>
      </c>
      <c r="F83" s="1">
        <v>13702</v>
      </c>
      <c r="G83" s="6"/>
      <c r="H83" s="1"/>
      <c r="I83" s="10">
        <f t="shared" si="4"/>
        <v>-13702</v>
      </c>
      <c r="K83" s="10">
        <f t="shared" si="5"/>
        <v>-13702</v>
      </c>
    </row>
    <row r="84" spans="5:11" x14ac:dyDescent="0.25">
      <c r="E84" s="5">
        <f t="shared" si="6"/>
        <v>42467.208333333147</v>
      </c>
      <c r="F84" s="1">
        <v>15023</v>
      </c>
      <c r="G84" s="6"/>
      <c r="H84" s="1"/>
      <c r="I84" s="10">
        <f t="shared" si="4"/>
        <v>-15023</v>
      </c>
      <c r="K84" s="10">
        <f t="shared" si="5"/>
        <v>-15023</v>
      </c>
    </row>
    <row r="85" spans="5:11" x14ac:dyDescent="0.25">
      <c r="E85" s="5">
        <f t="shared" si="6"/>
        <v>42467.249999999811</v>
      </c>
      <c r="F85" s="1">
        <v>16396</v>
      </c>
      <c r="G85" s="6"/>
      <c r="H85" s="1"/>
      <c r="I85" s="10">
        <f t="shared" si="4"/>
        <v>-16396</v>
      </c>
      <c r="K85" s="10">
        <f t="shared" si="5"/>
        <v>-16396</v>
      </c>
    </row>
    <row r="86" spans="5:11" x14ac:dyDescent="0.25">
      <c r="E86" s="5">
        <f t="shared" si="6"/>
        <v>42467.291666666475</v>
      </c>
      <c r="F86" s="1">
        <v>16737</v>
      </c>
      <c r="G86" s="6"/>
      <c r="H86" s="1"/>
      <c r="I86" s="10">
        <f t="shared" si="4"/>
        <v>-16737</v>
      </c>
      <c r="K86" s="10">
        <f t="shared" si="5"/>
        <v>-16737</v>
      </c>
    </row>
    <row r="87" spans="5:11" x14ac:dyDescent="0.25">
      <c r="E87" s="5">
        <f t="shared" si="6"/>
        <v>42467.333333333139</v>
      </c>
      <c r="F87" s="1">
        <v>16901</v>
      </c>
      <c r="G87" s="6"/>
      <c r="H87" s="1"/>
      <c r="I87" s="10">
        <f t="shared" si="4"/>
        <v>-16901</v>
      </c>
      <c r="K87" s="10">
        <f t="shared" si="5"/>
        <v>-16901</v>
      </c>
    </row>
    <row r="88" spans="5:11" x14ac:dyDescent="0.25">
      <c r="E88" s="5">
        <f t="shared" si="6"/>
        <v>42467.374999999804</v>
      </c>
      <c r="F88" s="1">
        <v>16917</v>
      </c>
      <c r="G88" s="6"/>
      <c r="H88" s="1"/>
      <c r="I88" s="10">
        <f t="shared" si="4"/>
        <v>-16917</v>
      </c>
      <c r="K88" s="10">
        <f t="shared" si="5"/>
        <v>-16917</v>
      </c>
    </row>
    <row r="89" spans="5:11" x14ac:dyDescent="0.25">
      <c r="E89" s="5">
        <f t="shared" si="6"/>
        <v>42467.416666666468</v>
      </c>
      <c r="F89" s="1">
        <v>16852</v>
      </c>
      <c r="G89" s="6"/>
      <c r="H89" s="1"/>
      <c r="I89" s="10">
        <f t="shared" si="4"/>
        <v>-16852</v>
      </c>
      <c r="K89" s="10">
        <f t="shared" si="5"/>
        <v>-16852</v>
      </c>
    </row>
    <row r="90" spans="5:11" x14ac:dyDescent="0.25">
      <c r="E90" s="5">
        <f t="shared" si="6"/>
        <v>42467.458333333132</v>
      </c>
      <c r="F90" s="1">
        <v>16678</v>
      </c>
      <c r="G90" s="6"/>
      <c r="H90" s="1"/>
      <c r="I90" s="10">
        <f t="shared" si="4"/>
        <v>-16678</v>
      </c>
      <c r="K90" s="10">
        <f t="shared" si="5"/>
        <v>-16678</v>
      </c>
    </row>
    <row r="91" spans="5:11" x14ac:dyDescent="0.25">
      <c r="E91" s="5">
        <f t="shared" si="6"/>
        <v>42467.499999999796</v>
      </c>
      <c r="F91" s="1">
        <v>16488</v>
      </c>
      <c r="G91" s="6"/>
      <c r="H91" s="1"/>
      <c r="I91" s="10">
        <f t="shared" si="4"/>
        <v>-16488</v>
      </c>
      <c r="K91" s="10">
        <f t="shared" si="5"/>
        <v>-16488</v>
      </c>
    </row>
    <row r="92" spans="5:11" x14ac:dyDescent="0.25">
      <c r="E92" s="5">
        <f t="shared" si="6"/>
        <v>42467.541666666461</v>
      </c>
      <c r="F92" s="1">
        <v>16070</v>
      </c>
      <c r="G92" s="6"/>
      <c r="H92" s="1"/>
      <c r="I92" s="10">
        <f t="shared" si="4"/>
        <v>-16070</v>
      </c>
      <c r="K92" s="10">
        <f t="shared" si="5"/>
        <v>-16070</v>
      </c>
    </row>
    <row r="93" spans="5:11" x14ac:dyDescent="0.25">
      <c r="E93" s="5">
        <f t="shared" si="6"/>
        <v>42467.583333333125</v>
      </c>
      <c r="F93" s="1">
        <v>15990</v>
      </c>
      <c r="G93" s="6"/>
      <c r="H93" s="1"/>
      <c r="I93" s="10">
        <f t="shared" si="4"/>
        <v>-15990</v>
      </c>
      <c r="K93" s="10">
        <f t="shared" si="5"/>
        <v>-15990</v>
      </c>
    </row>
    <row r="94" spans="5:11" x14ac:dyDescent="0.25">
      <c r="E94" s="5">
        <f t="shared" si="6"/>
        <v>42467.624999999789</v>
      </c>
      <c r="F94" s="1">
        <v>16251</v>
      </c>
      <c r="G94" s="6"/>
      <c r="H94" s="1"/>
      <c r="I94" s="10">
        <f t="shared" si="4"/>
        <v>-16251</v>
      </c>
      <c r="K94" s="10">
        <f t="shared" si="5"/>
        <v>-16251</v>
      </c>
    </row>
    <row r="95" spans="5:11" x14ac:dyDescent="0.25">
      <c r="E95" s="5">
        <f t="shared" si="6"/>
        <v>42467.666666666453</v>
      </c>
      <c r="F95" s="1">
        <v>16583</v>
      </c>
      <c r="G95" s="6"/>
      <c r="H95" s="1"/>
      <c r="I95" s="10">
        <f t="shared" si="4"/>
        <v>-16583</v>
      </c>
      <c r="K95" s="10">
        <f t="shared" si="5"/>
        <v>-16583</v>
      </c>
    </row>
    <row r="96" spans="5:11" x14ac:dyDescent="0.25">
      <c r="E96" s="5">
        <f t="shared" si="6"/>
        <v>42467.708333333117</v>
      </c>
      <c r="F96" s="1">
        <v>16633</v>
      </c>
      <c r="G96" s="6"/>
      <c r="H96" s="1"/>
      <c r="I96" s="10">
        <f t="shared" si="4"/>
        <v>-16633</v>
      </c>
      <c r="K96" s="10">
        <f t="shared" si="5"/>
        <v>-16633</v>
      </c>
    </row>
    <row r="97" spans="5:11" x14ac:dyDescent="0.25">
      <c r="E97" s="5">
        <f t="shared" si="6"/>
        <v>42467.749999999782</v>
      </c>
      <c r="F97" s="1">
        <v>17150</v>
      </c>
      <c r="G97" s="6"/>
      <c r="H97" s="1"/>
      <c r="I97" s="10">
        <f t="shared" si="4"/>
        <v>-17150</v>
      </c>
      <c r="K97" s="10">
        <f t="shared" si="5"/>
        <v>-17150</v>
      </c>
    </row>
    <row r="98" spans="5:11" x14ac:dyDescent="0.25">
      <c r="E98" s="5">
        <f t="shared" si="6"/>
        <v>42467.791666666446</v>
      </c>
      <c r="F98" s="1">
        <v>17615</v>
      </c>
      <c r="G98" s="6"/>
      <c r="H98" s="1"/>
      <c r="I98" s="10">
        <f t="shared" si="4"/>
        <v>-17615</v>
      </c>
      <c r="K98" s="10">
        <f t="shared" si="5"/>
        <v>-17615</v>
      </c>
    </row>
    <row r="99" spans="5:11" x14ac:dyDescent="0.25">
      <c r="E99" s="5">
        <f t="shared" si="6"/>
        <v>42467.83333333311</v>
      </c>
      <c r="F99" s="1">
        <v>17100</v>
      </c>
      <c r="G99" s="6"/>
      <c r="H99" s="1"/>
      <c r="I99" s="10">
        <f t="shared" si="4"/>
        <v>-17100</v>
      </c>
      <c r="K99" s="10">
        <f t="shared" si="5"/>
        <v>-17100</v>
      </c>
    </row>
    <row r="100" spans="5:11" x14ac:dyDescent="0.25">
      <c r="E100" s="5">
        <f t="shared" si="6"/>
        <v>42467.874999999774</v>
      </c>
      <c r="F100" s="1">
        <v>15935</v>
      </c>
      <c r="G100" s="6"/>
      <c r="H100" s="1"/>
      <c r="I100" s="10">
        <f t="shared" si="4"/>
        <v>-15935</v>
      </c>
      <c r="K100" s="10">
        <f t="shared" si="5"/>
        <v>-15935</v>
      </c>
    </row>
    <row r="101" spans="5:11" x14ac:dyDescent="0.25">
      <c r="E101" s="5">
        <f t="shared" si="6"/>
        <v>42467.916666666439</v>
      </c>
      <c r="F101" s="1">
        <v>14806</v>
      </c>
      <c r="G101" s="6"/>
      <c r="H101" s="1"/>
      <c r="I101" s="10">
        <f t="shared" si="4"/>
        <v>-14806</v>
      </c>
      <c r="K101" s="10">
        <f t="shared" si="5"/>
        <v>-14806</v>
      </c>
    </row>
    <row r="102" spans="5:11" x14ac:dyDescent="0.25">
      <c r="E102" s="5">
        <f t="shared" si="6"/>
        <v>42467.958333333103</v>
      </c>
      <c r="F102" s="1">
        <v>13892</v>
      </c>
      <c r="G102" s="6"/>
      <c r="H102" s="1"/>
      <c r="I102" s="10">
        <f t="shared" si="4"/>
        <v>-13892</v>
      </c>
      <c r="K102" s="10">
        <f t="shared" si="5"/>
        <v>-13892</v>
      </c>
    </row>
    <row r="103" spans="5:11" x14ac:dyDescent="0.25">
      <c r="E103" s="5">
        <f t="shared" si="6"/>
        <v>42467.999999999767</v>
      </c>
      <c r="F103" s="1">
        <v>13533</v>
      </c>
      <c r="G103" s="6"/>
      <c r="H103" s="1"/>
      <c r="I103" s="10">
        <f t="shared" ref="I103:I139" si="7">G103-$F103</f>
        <v>-13533</v>
      </c>
      <c r="K103" s="10">
        <f t="shared" si="5"/>
        <v>-13533</v>
      </c>
    </row>
    <row r="104" spans="5:11" x14ac:dyDescent="0.25">
      <c r="E104" s="5">
        <f t="shared" si="6"/>
        <v>42468.041666666431</v>
      </c>
      <c r="F104" s="1">
        <v>13332</v>
      </c>
      <c r="G104" s="6"/>
      <c r="H104" s="1"/>
      <c r="I104" s="10">
        <f t="shared" si="7"/>
        <v>-13332</v>
      </c>
      <c r="K104" s="10">
        <f t="shared" si="5"/>
        <v>-13332</v>
      </c>
    </row>
    <row r="105" spans="5:11" x14ac:dyDescent="0.25">
      <c r="E105" s="5">
        <f t="shared" si="6"/>
        <v>42468.083333333096</v>
      </c>
      <c r="F105" s="1">
        <v>13324</v>
      </c>
      <c r="G105" s="6"/>
      <c r="H105" s="1"/>
      <c r="I105" s="10">
        <f t="shared" si="7"/>
        <v>-13324</v>
      </c>
      <c r="K105" s="10">
        <f t="shared" si="5"/>
        <v>-13324</v>
      </c>
    </row>
    <row r="106" spans="5:11" x14ac:dyDescent="0.25">
      <c r="E106" s="5">
        <f t="shared" si="6"/>
        <v>42468.12499999976</v>
      </c>
      <c r="F106" s="1">
        <v>13482</v>
      </c>
      <c r="G106" s="6"/>
      <c r="H106" s="1"/>
      <c r="I106" s="10">
        <f t="shared" si="7"/>
        <v>-13482</v>
      </c>
      <c r="K106" s="10">
        <f t="shared" si="5"/>
        <v>-13482</v>
      </c>
    </row>
    <row r="107" spans="5:11" x14ac:dyDescent="0.25">
      <c r="E107" s="5">
        <f t="shared" si="6"/>
        <v>42468.166666666424</v>
      </c>
      <c r="F107" s="1">
        <v>14256</v>
      </c>
      <c r="G107" s="6"/>
      <c r="H107" s="1"/>
      <c r="I107" s="10">
        <f t="shared" si="7"/>
        <v>-14256</v>
      </c>
      <c r="K107" s="10">
        <f t="shared" si="5"/>
        <v>-14256</v>
      </c>
    </row>
    <row r="108" spans="5:11" x14ac:dyDescent="0.25">
      <c r="E108" s="5">
        <f t="shared" si="6"/>
        <v>42468.208333333088</v>
      </c>
      <c r="F108" s="1">
        <v>15743</v>
      </c>
      <c r="G108" s="6"/>
      <c r="H108" s="1"/>
      <c r="I108" s="10">
        <f t="shared" si="7"/>
        <v>-15743</v>
      </c>
      <c r="K108" s="10">
        <f t="shared" si="5"/>
        <v>-15743</v>
      </c>
    </row>
    <row r="109" spans="5:11" x14ac:dyDescent="0.25">
      <c r="E109" s="5">
        <f t="shared" si="6"/>
        <v>42468.249999999753</v>
      </c>
      <c r="F109" s="1">
        <v>16979</v>
      </c>
      <c r="G109" s="6"/>
      <c r="H109" s="1"/>
      <c r="I109" s="10">
        <f t="shared" si="7"/>
        <v>-16979</v>
      </c>
      <c r="K109" s="10">
        <f t="shared" si="5"/>
        <v>-16979</v>
      </c>
    </row>
    <row r="110" spans="5:11" x14ac:dyDescent="0.25">
      <c r="E110" s="5">
        <f t="shared" si="6"/>
        <v>42468.291666666417</v>
      </c>
      <c r="F110" s="1">
        <v>17078</v>
      </c>
      <c r="G110" s="6"/>
      <c r="H110" s="1"/>
      <c r="I110" s="10">
        <f t="shared" si="7"/>
        <v>-17078</v>
      </c>
      <c r="K110" s="10">
        <f t="shared" si="5"/>
        <v>-17078</v>
      </c>
    </row>
    <row r="111" spans="5:11" x14ac:dyDescent="0.25">
      <c r="E111" s="5">
        <f t="shared" si="6"/>
        <v>42468.333333333081</v>
      </c>
      <c r="F111" s="1">
        <v>16968</v>
      </c>
      <c r="G111" s="6"/>
      <c r="H111" s="1"/>
      <c r="I111" s="10">
        <f t="shared" si="7"/>
        <v>-16968</v>
      </c>
      <c r="K111" s="10">
        <f t="shared" si="5"/>
        <v>-16968</v>
      </c>
    </row>
    <row r="112" spans="5:11" x14ac:dyDescent="0.25">
      <c r="E112" s="5">
        <f t="shared" si="6"/>
        <v>42468.374999999745</v>
      </c>
      <c r="F112" s="1">
        <v>16800</v>
      </c>
      <c r="G112" s="6"/>
      <c r="H112" s="1"/>
      <c r="I112" s="10">
        <f t="shared" si="7"/>
        <v>-16800</v>
      </c>
      <c r="K112" s="10">
        <f t="shared" si="5"/>
        <v>-16800</v>
      </c>
    </row>
    <row r="113" spans="5:11" x14ac:dyDescent="0.25">
      <c r="E113" s="5">
        <f t="shared" si="6"/>
        <v>42468.41666666641</v>
      </c>
      <c r="F113" s="1">
        <v>16411</v>
      </c>
      <c r="G113" s="6"/>
      <c r="H113" s="1"/>
      <c r="I113" s="10">
        <f t="shared" si="7"/>
        <v>-16411</v>
      </c>
      <c r="K113" s="10">
        <f t="shared" si="5"/>
        <v>-16411</v>
      </c>
    </row>
    <row r="114" spans="5:11" x14ac:dyDescent="0.25">
      <c r="E114" s="5">
        <f t="shared" si="6"/>
        <v>42468.458333333074</v>
      </c>
      <c r="F114" s="1">
        <v>15915</v>
      </c>
      <c r="G114" s="6"/>
      <c r="H114" s="1"/>
      <c r="I114" s="10">
        <f t="shared" si="7"/>
        <v>-15915</v>
      </c>
      <c r="K114" s="10">
        <f t="shared" si="5"/>
        <v>-15915</v>
      </c>
    </row>
    <row r="115" spans="5:11" x14ac:dyDescent="0.25">
      <c r="E115" s="5">
        <f t="shared" si="6"/>
        <v>42468.499999999738</v>
      </c>
      <c r="F115" s="1">
        <v>15853</v>
      </c>
      <c r="G115" s="6"/>
      <c r="H115" s="1"/>
      <c r="I115" s="10">
        <f t="shared" si="7"/>
        <v>-15853</v>
      </c>
      <c r="K115" s="10">
        <f t="shared" si="5"/>
        <v>-15853</v>
      </c>
    </row>
    <row r="116" spans="5:11" x14ac:dyDescent="0.25">
      <c r="E116" s="5">
        <f t="shared" si="6"/>
        <v>42468.541666666402</v>
      </c>
      <c r="F116" s="1">
        <v>15684</v>
      </c>
      <c r="G116" s="6"/>
      <c r="H116" s="1"/>
      <c r="I116" s="10">
        <f t="shared" si="7"/>
        <v>-15684</v>
      </c>
      <c r="K116" s="10">
        <f t="shared" si="5"/>
        <v>-15684</v>
      </c>
    </row>
    <row r="117" spans="5:11" x14ac:dyDescent="0.25">
      <c r="E117" s="5">
        <f t="shared" si="6"/>
        <v>42468.583333333067</v>
      </c>
      <c r="F117" s="1">
        <v>15548</v>
      </c>
      <c r="G117" s="6"/>
      <c r="H117" s="1"/>
      <c r="I117" s="10">
        <f t="shared" si="7"/>
        <v>-15548</v>
      </c>
      <c r="K117" s="10">
        <f t="shared" si="5"/>
        <v>-15548</v>
      </c>
    </row>
    <row r="118" spans="5:11" x14ac:dyDescent="0.25">
      <c r="E118" s="5">
        <f t="shared" si="6"/>
        <v>42468.624999999731</v>
      </c>
      <c r="F118" s="1">
        <v>15598</v>
      </c>
      <c r="G118" s="6"/>
      <c r="H118" s="1"/>
      <c r="I118" s="10">
        <f t="shared" si="7"/>
        <v>-15598</v>
      </c>
      <c r="K118" s="10">
        <f t="shared" si="5"/>
        <v>-15598</v>
      </c>
    </row>
    <row r="119" spans="5:11" x14ac:dyDescent="0.25">
      <c r="E119" s="5">
        <f t="shared" si="6"/>
        <v>42468.666666666395</v>
      </c>
      <c r="F119" s="1">
        <v>15973</v>
      </c>
      <c r="G119" s="6"/>
      <c r="H119" s="1"/>
      <c r="I119" s="10">
        <f t="shared" si="7"/>
        <v>-15973</v>
      </c>
      <c r="K119" s="10">
        <f t="shared" si="5"/>
        <v>-15973</v>
      </c>
    </row>
    <row r="120" spans="5:11" x14ac:dyDescent="0.25">
      <c r="E120" s="5">
        <f t="shared" si="6"/>
        <v>42468.708333333059</v>
      </c>
      <c r="F120" s="1">
        <v>16221</v>
      </c>
      <c r="G120" s="6"/>
      <c r="H120" s="1"/>
      <c r="I120" s="10">
        <f t="shared" si="7"/>
        <v>-16221</v>
      </c>
      <c r="K120" s="10">
        <f t="shared" si="5"/>
        <v>-16221</v>
      </c>
    </row>
    <row r="121" spans="5:11" x14ac:dyDescent="0.25">
      <c r="E121" s="5">
        <f t="shared" si="6"/>
        <v>42468.749999999724</v>
      </c>
      <c r="F121" s="1">
        <v>16673</v>
      </c>
      <c r="G121" s="6"/>
      <c r="H121" s="1"/>
      <c r="I121" s="10">
        <f t="shared" si="7"/>
        <v>-16673</v>
      </c>
      <c r="K121" s="10">
        <f t="shared" si="5"/>
        <v>-16673</v>
      </c>
    </row>
    <row r="122" spans="5:11" x14ac:dyDescent="0.25">
      <c r="E122" s="5">
        <f t="shared" si="6"/>
        <v>42468.791666666388</v>
      </c>
      <c r="F122" s="1">
        <v>17577</v>
      </c>
      <c r="G122" s="6"/>
      <c r="H122" s="1"/>
      <c r="I122" s="10">
        <f t="shared" si="7"/>
        <v>-17577</v>
      </c>
      <c r="K122" s="10">
        <f t="shared" si="5"/>
        <v>-17577</v>
      </c>
    </row>
    <row r="123" spans="5:11" x14ac:dyDescent="0.25">
      <c r="E123" s="5">
        <f t="shared" si="6"/>
        <v>42468.833333333052</v>
      </c>
      <c r="F123" s="1">
        <v>17143</v>
      </c>
      <c r="G123" s="6"/>
      <c r="H123" s="1"/>
      <c r="I123" s="10">
        <f t="shared" si="7"/>
        <v>-17143</v>
      </c>
      <c r="K123" s="10">
        <f t="shared" si="5"/>
        <v>-17143</v>
      </c>
    </row>
    <row r="124" spans="5:11" x14ac:dyDescent="0.25">
      <c r="E124" s="5">
        <f t="shared" si="6"/>
        <v>42468.874999999716</v>
      </c>
      <c r="F124" s="1">
        <v>16180</v>
      </c>
      <c r="G124" s="6"/>
      <c r="H124" s="1"/>
      <c r="I124" s="10">
        <f t="shared" si="7"/>
        <v>-16180</v>
      </c>
      <c r="K124" s="10">
        <f t="shared" si="5"/>
        <v>-16180</v>
      </c>
    </row>
    <row r="125" spans="5:11" x14ac:dyDescent="0.25">
      <c r="E125" s="5">
        <f t="shared" si="6"/>
        <v>42468.91666666638</v>
      </c>
      <c r="F125" s="1">
        <v>14933</v>
      </c>
      <c r="G125" s="6"/>
      <c r="H125" s="1"/>
      <c r="I125" s="10">
        <f t="shared" si="7"/>
        <v>-14933</v>
      </c>
      <c r="K125" s="10">
        <f t="shared" si="5"/>
        <v>-14933</v>
      </c>
    </row>
    <row r="126" spans="5:11" x14ac:dyDescent="0.25">
      <c r="E126" s="5">
        <f t="shared" si="6"/>
        <v>42468.958333333045</v>
      </c>
      <c r="F126" s="1">
        <v>14016</v>
      </c>
      <c r="G126" s="6"/>
      <c r="H126" s="1"/>
      <c r="I126" s="10">
        <f t="shared" si="7"/>
        <v>-14016</v>
      </c>
      <c r="K126" s="10">
        <f t="shared" si="5"/>
        <v>-14016</v>
      </c>
    </row>
    <row r="127" spans="5:11" x14ac:dyDescent="0.25">
      <c r="E127" s="5">
        <f t="shared" si="6"/>
        <v>42468.999999999709</v>
      </c>
      <c r="F127" s="1">
        <v>13622</v>
      </c>
      <c r="G127" s="6"/>
      <c r="H127" s="1"/>
      <c r="I127" s="10">
        <f t="shared" si="7"/>
        <v>-13622</v>
      </c>
      <c r="K127" s="10">
        <f t="shared" si="5"/>
        <v>-13622</v>
      </c>
    </row>
    <row r="128" spans="5:11" x14ac:dyDescent="0.25">
      <c r="E128" s="5">
        <f t="shared" si="6"/>
        <v>42469.041666666373</v>
      </c>
      <c r="F128" s="1">
        <v>13416</v>
      </c>
      <c r="G128" s="6"/>
      <c r="H128" s="1"/>
      <c r="I128" s="10">
        <f t="shared" si="7"/>
        <v>-13416</v>
      </c>
      <c r="K128" s="10">
        <f t="shared" si="5"/>
        <v>-13416</v>
      </c>
    </row>
    <row r="129" spans="5:11" x14ac:dyDescent="0.25">
      <c r="E129" s="5">
        <f t="shared" si="6"/>
        <v>42469.083333333037</v>
      </c>
      <c r="F129" s="1">
        <v>13180</v>
      </c>
      <c r="G129" s="6"/>
      <c r="H129" s="1"/>
      <c r="I129" s="10">
        <f t="shared" si="7"/>
        <v>-13180</v>
      </c>
      <c r="K129" s="10">
        <f t="shared" si="5"/>
        <v>-13180</v>
      </c>
    </row>
    <row r="130" spans="5:11" x14ac:dyDescent="0.25">
      <c r="E130" s="5">
        <f t="shared" si="6"/>
        <v>42469.124999999702</v>
      </c>
      <c r="F130" s="1">
        <v>13233</v>
      </c>
      <c r="G130" s="6"/>
      <c r="H130" s="1"/>
      <c r="I130" s="10">
        <f t="shared" si="7"/>
        <v>-13233</v>
      </c>
      <c r="K130" s="10">
        <f t="shared" si="5"/>
        <v>-13233</v>
      </c>
    </row>
    <row r="131" spans="5:11" x14ac:dyDescent="0.25">
      <c r="E131" s="5">
        <f t="shared" si="6"/>
        <v>42469.166666666366</v>
      </c>
      <c r="F131" s="1">
        <v>13453</v>
      </c>
      <c r="G131" s="6"/>
      <c r="H131" s="1"/>
      <c r="I131" s="10">
        <f t="shared" si="7"/>
        <v>-13453</v>
      </c>
      <c r="K131" s="10">
        <f t="shared" si="5"/>
        <v>-13453</v>
      </c>
    </row>
    <row r="132" spans="5:11" x14ac:dyDescent="0.25">
      <c r="E132" s="5">
        <f t="shared" si="6"/>
        <v>42469.20833333303</v>
      </c>
      <c r="F132" s="1">
        <v>14113</v>
      </c>
      <c r="G132" s="6"/>
      <c r="H132" s="1"/>
      <c r="I132" s="10">
        <f t="shared" si="7"/>
        <v>-14113</v>
      </c>
      <c r="K132" s="10">
        <f t="shared" si="5"/>
        <v>-14113</v>
      </c>
    </row>
    <row r="133" spans="5:11" x14ac:dyDescent="0.25">
      <c r="E133" s="5">
        <f t="shared" si="6"/>
        <v>42469.249999999694</v>
      </c>
      <c r="F133" s="1">
        <v>14414</v>
      </c>
      <c r="G133" s="6"/>
      <c r="H133" s="1"/>
      <c r="I133" s="10">
        <f t="shared" si="7"/>
        <v>-14414</v>
      </c>
      <c r="K133" s="10">
        <f t="shared" si="5"/>
        <v>-14414</v>
      </c>
    </row>
    <row r="134" spans="5:11" x14ac:dyDescent="0.25">
      <c r="E134" s="5">
        <f t="shared" si="6"/>
        <v>42469.291666666359</v>
      </c>
      <c r="F134" s="1">
        <v>14723</v>
      </c>
      <c r="G134" s="6"/>
      <c r="H134" s="1"/>
      <c r="I134" s="10">
        <f t="shared" si="7"/>
        <v>-14723</v>
      </c>
      <c r="K134" s="10">
        <f t="shared" si="5"/>
        <v>-14723</v>
      </c>
    </row>
    <row r="135" spans="5:11" x14ac:dyDescent="0.25">
      <c r="E135" s="5">
        <f t="shared" si="6"/>
        <v>42469.333333333023</v>
      </c>
      <c r="F135" s="1">
        <v>14676</v>
      </c>
      <c r="G135" s="6"/>
      <c r="H135" s="1"/>
      <c r="I135" s="10">
        <f t="shared" si="7"/>
        <v>-14676</v>
      </c>
      <c r="K135" s="10">
        <f t="shared" si="5"/>
        <v>-14676</v>
      </c>
    </row>
    <row r="136" spans="5:11" x14ac:dyDescent="0.25">
      <c r="E136" s="5">
        <f t="shared" si="6"/>
        <v>42469.374999999687</v>
      </c>
      <c r="F136" s="1">
        <v>14507</v>
      </c>
      <c r="G136" s="6"/>
      <c r="H136" s="1"/>
      <c r="I136" s="10">
        <f t="shared" si="7"/>
        <v>-14507</v>
      </c>
      <c r="K136" s="10">
        <f t="shared" ref="K136:K139" si="8">H136-$F136</f>
        <v>-14507</v>
      </c>
    </row>
    <row r="137" spans="5:11" x14ac:dyDescent="0.25">
      <c r="E137" s="5">
        <f t="shared" ref="E137:E174" si="9">E136+1/24</f>
        <v>42469.416666666351</v>
      </c>
      <c r="F137" s="1">
        <v>14471</v>
      </c>
      <c r="G137" s="6"/>
      <c r="H137" s="1"/>
      <c r="I137" s="10">
        <f t="shared" si="7"/>
        <v>-14471</v>
      </c>
      <c r="K137" s="10">
        <f t="shared" si="8"/>
        <v>-14471</v>
      </c>
    </row>
    <row r="138" spans="5:11" x14ac:dyDescent="0.25">
      <c r="E138" s="5">
        <f t="shared" si="9"/>
        <v>42469.458333333016</v>
      </c>
      <c r="F138" s="1">
        <v>14383</v>
      </c>
      <c r="G138" s="6"/>
      <c r="H138" s="1"/>
      <c r="I138" s="10">
        <f t="shared" si="7"/>
        <v>-14383</v>
      </c>
      <c r="K138" s="10">
        <f t="shared" si="8"/>
        <v>-14383</v>
      </c>
    </row>
    <row r="139" spans="5:11" x14ac:dyDescent="0.25">
      <c r="E139" s="5">
        <f t="shared" si="9"/>
        <v>42469.49999999968</v>
      </c>
      <c r="F139" s="1">
        <v>14236</v>
      </c>
      <c r="G139" s="6"/>
      <c r="H139" s="1"/>
      <c r="I139" s="10">
        <f t="shared" si="7"/>
        <v>-14236</v>
      </c>
      <c r="K139" s="10">
        <f t="shared" si="8"/>
        <v>-14236</v>
      </c>
    </row>
    <row r="140" spans="5:11" x14ac:dyDescent="0.25">
      <c r="E140" s="5">
        <f t="shared" si="9"/>
        <v>42469.541666666344</v>
      </c>
      <c r="F140">
        <v>13964</v>
      </c>
    </row>
    <row r="141" spans="5:11" x14ac:dyDescent="0.25">
      <c r="E141" s="5">
        <f t="shared" si="9"/>
        <v>42469.583333333008</v>
      </c>
      <c r="F141">
        <v>13910</v>
      </c>
    </row>
    <row r="142" spans="5:11" x14ac:dyDescent="0.25">
      <c r="E142" s="5">
        <f t="shared" si="9"/>
        <v>42469.624999999673</v>
      </c>
      <c r="F142">
        <v>14094</v>
      </c>
    </row>
    <row r="143" spans="5:11" x14ac:dyDescent="0.25">
      <c r="E143" s="5">
        <f t="shared" si="9"/>
        <v>42469.666666666337</v>
      </c>
      <c r="F143">
        <v>14612</v>
      </c>
    </row>
    <row r="144" spans="5:11" x14ac:dyDescent="0.25">
      <c r="E144" s="5">
        <f t="shared" si="9"/>
        <v>42469.708333333001</v>
      </c>
      <c r="F144">
        <v>15090</v>
      </c>
    </row>
    <row r="145" spans="5:6" x14ac:dyDescent="0.25">
      <c r="E145" s="5">
        <f t="shared" si="9"/>
        <v>42469.749999999665</v>
      </c>
      <c r="F145">
        <v>15614</v>
      </c>
    </row>
    <row r="146" spans="5:6" x14ac:dyDescent="0.25">
      <c r="E146" s="5">
        <f t="shared" si="9"/>
        <v>42469.79166666633</v>
      </c>
      <c r="F146">
        <v>16536</v>
      </c>
    </row>
    <row r="147" spans="5:6" x14ac:dyDescent="0.25">
      <c r="E147" s="5">
        <f t="shared" si="9"/>
        <v>42469.833333332994</v>
      </c>
      <c r="F147">
        <v>16355</v>
      </c>
    </row>
    <row r="148" spans="5:6" x14ac:dyDescent="0.25">
      <c r="E148" s="5">
        <f t="shared" si="9"/>
        <v>42469.874999999658</v>
      </c>
      <c r="F148">
        <v>15642</v>
      </c>
    </row>
    <row r="149" spans="5:6" x14ac:dyDescent="0.25">
      <c r="E149" s="5">
        <f t="shared" si="9"/>
        <v>42469.916666666322</v>
      </c>
      <c r="F149">
        <v>14682</v>
      </c>
    </row>
    <row r="150" spans="5:6" x14ac:dyDescent="0.25">
      <c r="E150" s="5">
        <f t="shared" si="9"/>
        <v>42469.958333332987</v>
      </c>
      <c r="F150">
        <v>14013</v>
      </c>
    </row>
    <row r="151" spans="5:6" x14ac:dyDescent="0.25">
      <c r="E151" s="5">
        <f t="shared" si="9"/>
        <v>42469.999999999651</v>
      </c>
      <c r="F151">
        <v>13566</v>
      </c>
    </row>
    <row r="152" spans="5:6" x14ac:dyDescent="0.25">
      <c r="E152" s="5">
        <f t="shared" si="9"/>
        <v>42470.041666666315</v>
      </c>
      <c r="F152">
        <v>13363</v>
      </c>
    </row>
    <row r="153" spans="5:6" x14ac:dyDescent="0.25">
      <c r="E153" s="5">
        <f t="shared" si="9"/>
        <v>42470.083333332979</v>
      </c>
      <c r="F153">
        <v>13245</v>
      </c>
    </row>
    <row r="154" spans="5:6" x14ac:dyDescent="0.25">
      <c r="E154" s="5">
        <f t="shared" si="9"/>
        <v>42470.124999999643</v>
      </c>
      <c r="F154">
        <v>13256</v>
      </c>
    </row>
    <row r="155" spans="5:6" x14ac:dyDescent="0.25">
      <c r="E155" s="5">
        <f t="shared" si="9"/>
        <v>42470.166666666308</v>
      </c>
      <c r="F155">
        <v>13437</v>
      </c>
    </row>
    <row r="156" spans="5:6" x14ac:dyDescent="0.25">
      <c r="E156" s="5">
        <f t="shared" si="9"/>
        <v>42470.208333332972</v>
      </c>
      <c r="F156">
        <v>13790</v>
      </c>
    </row>
    <row r="157" spans="5:6" x14ac:dyDescent="0.25">
      <c r="E157" s="5">
        <f t="shared" si="9"/>
        <v>42470.249999999636</v>
      </c>
      <c r="F157">
        <v>13850</v>
      </c>
    </row>
    <row r="158" spans="5:6" x14ac:dyDescent="0.25">
      <c r="E158" s="5">
        <f t="shared" si="9"/>
        <v>42470.2916666663</v>
      </c>
      <c r="F158">
        <v>14204</v>
      </c>
    </row>
    <row r="159" spans="5:6" x14ac:dyDescent="0.25">
      <c r="E159" s="5">
        <f t="shared" si="9"/>
        <v>42470.333333332965</v>
      </c>
      <c r="F159">
        <v>14501</v>
      </c>
    </row>
    <row r="160" spans="5:6" x14ac:dyDescent="0.25">
      <c r="E160" s="5">
        <f t="shared" si="9"/>
        <v>42470.374999999629</v>
      </c>
      <c r="F160">
        <v>14807</v>
      </c>
    </row>
    <row r="161" spans="5:6" x14ac:dyDescent="0.25">
      <c r="E161" s="5">
        <f t="shared" si="9"/>
        <v>42470.416666666293</v>
      </c>
      <c r="F161">
        <v>14985</v>
      </c>
    </row>
    <row r="162" spans="5:6" x14ac:dyDescent="0.25">
      <c r="E162" s="5">
        <f t="shared" si="9"/>
        <v>42470.458333332957</v>
      </c>
      <c r="F162">
        <v>14904</v>
      </c>
    </row>
    <row r="163" spans="5:6" x14ac:dyDescent="0.25">
      <c r="E163" s="5">
        <f t="shared" si="9"/>
        <v>42470.499999999622</v>
      </c>
      <c r="F163">
        <v>14798</v>
      </c>
    </row>
    <row r="164" spans="5:6" x14ac:dyDescent="0.25">
      <c r="E164" s="5">
        <f t="shared" si="9"/>
        <v>42470.541666666286</v>
      </c>
      <c r="F164">
        <v>14715</v>
      </c>
    </row>
    <row r="165" spans="5:6" x14ac:dyDescent="0.25">
      <c r="E165" s="5">
        <f t="shared" si="9"/>
        <v>42470.58333333295</v>
      </c>
      <c r="F165">
        <v>14803</v>
      </c>
    </row>
    <row r="166" spans="5:6" x14ac:dyDescent="0.25">
      <c r="E166" s="5">
        <f t="shared" si="9"/>
        <v>42470.624999999614</v>
      </c>
      <c r="F166">
        <v>15484</v>
      </c>
    </row>
    <row r="167" spans="5:6" x14ac:dyDescent="0.25">
      <c r="E167" s="5">
        <f t="shared" si="9"/>
        <v>42470.666666666279</v>
      </c>
      <c r="F167">
        <v>16301</v>
      </c>
    </row>
    <row r="168" spans="5:6" x14ac:dyDescent="0.25">
      <c r="E168" s="5">
        <f t="shared" si="9"/>
        <v>42470.708333332943</v>
      </c>
      <c r="F168">
        <v>16746</v>
      </c>
    </row>
    <row r="169" spans="5:6" x14ac:dyDescent="0.25">
      <c r="E169" s="5">
        <f t="shared" si="9"/>
        <v>42470.749999999607</v>
      </c>
      <c r="F169">
        <v>17016</v>
      </c>
    </row>
    <row r="170" spans="5:6" x14ac:dyDescent="0.25">
      <c r="E170" s="5">
        <f t="shared" si="9"/>
        <v>42470.791666666271</v>
      </c>
      <c r="F170">
        <v>17248</v>
      </c>
    </row>
    <row r="171" spans="5:6" x14ac:dyDescent="0.25">
      <c r="E171" s="5">
        <f t="shared" si="9"/>
        <v>42470.833333332936</v>
      </c>
      <c r="F171">
        <v>16765</v>
      </c>
    </row>
    <row r="172" spans="5:6" x14ac:dyDescent="0.25">
      <c r="E172" s="5">
        <f t="shared" si="9"/>
        <v>42470.8749999996</v>
      </c>
      <c r="F172">
        <v>15836</v>
      </c>
    </row>
    <row r="173" spans="5:6" x14ac:dyDescent="0.25">
      <c r="E173" s="5">
        <f t="shared" si="9"/>
        <v>42470.916666666264</v>
      </c>
      <c r="F173">
        <v>14959</v>
      </c>
    </row>
    <row r="174" spans="5:6" x14ac:dyDescent="0.25">
      <c r="E174" s="5">
        <f t="shared" si="9"/>
        <v>42470.958333332928</v>
      </c>
      <c r="F174">
        <v>14248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42960-50B1-44C1-81EE-3AA0E107B19B}">
  <dimension ref="G8:AV176"/>
  <sheetViews>
    <sheetView topLeftCell="V1" workbookViewId="0">
      <selection activeCell="AE11" sqref="AE11"/>
    </sheetView>
  </sheetViews>
  <sheetFormatPr defaultRowHeight="15" x14ac:dyDescent="0.25"/>
  <cols>
    <col min="7" max="7" width="10.85546875" bestFit="1" customWidth="1"/>
    <col min="12" max="12" width="10" bestFit="1" customWidth="1"/>
    <col min="28" max="28" width="12.85546875" bestFit="1" customWidth="1"/>
  </cols>
  <sheetData>
    <row r="8" spans="7:48" x14ac:dyDescent="0.25">
      <c r="AB8" s="41" t="s">
        <v>13</v>
      </c>
      <c r="AD8" s="48" t="s">
        <v>45</v>
      </c>
      <c r="AE8" s="48" t="s">
        <v>46</v>
      </c>
      <c r="AF8" s="48" t="s">
        <v>47</v>
      </c>
      <c r="AG8" s="48" t="s">
        <v>48</v>
      </c>
      <c r="AH8" s="48" t="s">
        <v>49</v>
      </c>
      <c r="AI8" s="48" t="s">
        <v>50</v>
      </c>
      <c r="AJ8" s="48" t="s">
        <v>51</v>
      </c>
      <c r="AK8" s="48" t="s">
        <v>63</v>
      </c>
      <c r="AL8" s="48" t="s">
        <v>52</v>
      </c>
      <c r="AM8" s="48" t="s">
        <v>53</v>
      </c>
      <c r="AN8" s="48" t="s">
        <v>54</v>
      </c>
      <c r="AO8" s="48" t="s">
        <v>55</v>
      </c>
      <c r="AP8" s="48" t="s">
        <v>56</v>
      </c>
      <c r="AQ8" s="48" t="s">
        <v>57</v>
      </c>
      <c r="AR8" s="48" t="s">
        <v>58</v>
      </c>
      <c r="AS8" s="36" t="s">
        <v>59</v>
      </c>
      <c r="AT8" s="48" t="s">
        <v>60</v>
      </c>
      <c r="AU8" s="48" t="s">
        <v>61</v>
      </c>
      <c r="AV8" s="48" t="s">
        <v>62</v>
      </c>
    </row>
    <row r="9" spans="7:48" x14ac:dyDescent="0.25">
      <c r="AB9" s="32">
        <v>11746</v>
      </c>
      <c r="AD9">
        <v>0</v>
      </c>
      <c r="AE9">
        <v>5</v>
      </c>
      <c r="AF9">
        <v>20</v>
      </c>
      <c r="AG9">
        <v>23</v>
      </c>
      <c r="AH9">
        <v>21</v>
      </c>
      <c r="AI9">
        <v>24</v>
      </c>
      <c r="AJ9">
        <v>35</v>
      </c>
      <c r="AK9">
        <v>22</v>
      </c>
      <c r="AL9">
        <v>12</v>
      </c>
      <c r="AM9">
        <v>6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</row>
    <row r="10" spans="7:48" x14ac:dyDescent="0.25">
      <c r="AB10" s="32">
        <v>11564</v>
      </c>
    </row>
    <row r="11" spans="7:48" x14ac:dyDescent="0.25">
      <c r="G11" t="s">
        <v>26</v>
      </c>
      <c r="H11" t="s">
        <v>27</v>
      </c>
      <c r="L11">
        <f>SUM(H12:H23)</f>
        <v>135101455</v>
      </c>
      <c r="AB11" s="32">
        <v>11367</v>
      </c>
    </row>
    <row r="12" spans="7:48" x14ac:dyDescent="0.25">
      <c r="G12" t="s">
        <v>28</v>
      </c>
      <c r="H12">
        <v>12777216</v>
      </c>
      <c r="AB12" s="32">
        <v>11379</v>
      </c>
    </row>
    <row r="13" spans="7:48" x14ac:dyDescent="0.25">
      <c r="G13" t="s">
        <v>29</v>
      </c>
      <c r="H13">
        <v>11291744</v>
      </c>
      <c r="AB13" s="32">
        <v>11603</v>
      </c>
    </row>
    <row r="14" spans="7:48" x14ac:dyDescent="0.25">
      <c r="G14" t="s">
        <v>30</v>
      </c>
      <c r="H14">
        <v>11658678</v>
      </c>
      <c r="AB14" s="32">
        <v>12008</v>
      </c>
    </row>
    <row r="15" spans="7:48" x14ac:dyDescent="0.25">
      <c r="G15" t="s">
        <v>31</v>
      </c>
      <c r="H15">
        <v>10264505</v>
      </c>
      <c r="AB15" s="32">
        <v>12312</v>
      </c>
    </row>
    <row r="16" spans="7:48" x14ac:dyDescent="0.25">
      <c r="G16" t="s">
        <v>32</v>
      </c>
      <c r="H16">
        <v>10219560</v>
      </c>
      <c r="AB16" s="32">
        <v>12488</v>
      </c>
    </row>
    <row r="17" spans="7:28" x14ac:dyDescent="0.25">
      <c r="G17" t="s">
        <v>33</v>
      </c>
      <c r="H17">
        <v>10365619</v>
      </c>
      <c r="AB17" s="32">
        <v>12557</v>
      </c>
    </row>
    <row r="18" spans="7:28" x14ac:dyDescent="0.25">
      <c r="G18" t="s">
        <v>34</v>
      </c>
      <c r="H18">
        <v>12792766</v>
      </c>
      <c r="AB18" s="32">
        <v>12598</v>
      </c>
    </row>
    <row r="19" spans="7:28" x14ac:dyDescent="0.25">
      <c r="G19" t="s">
        <v>35</v>
      </c>
      <c r="H19">
        <v>11825052</v>
      </c>
      <c r="AB19" s="32">
        <v>12541</v>
      </c>
    </row>
    <row r="20" spans="7:28" x14ac:dyDescent="0.25">
      <c r="G20" t="s">
        <v>36</v>
      </c>
      <c r="H20">
        <v>10318533</v>
      </c>
      <c r="AB20" s="32">
        <v>12747</v>
      </c>
    </row>
    <row r="21" spans="7:28" x14ac:dyDescent="0.25">
      <c r="G21" t="s">
        <v>37</v>
      </c>
      <c r="H21">
        <v>10351050</v>
      </c>
      <c r="AB21" s="32">
        <v>12581</v>
      </c>
    </row>
    <row r="22" spans="7:28" x14ac:dyDescent="0.25">
      <c r="G22" t="s">
        <v>38</v>
      </c>
      <c r="H22">
        <v>11255325</v>
      </c>
      <c r="AB22" s="32">
        <v>12491</v>
      </c>
    </row>
    <row r="23" spans="7:28" x14ac:dyDescent="0.25">
      <c r="G23" t="s">
        <v>39</v>
      </c>
      <c r="H23">
        <v>11981407</v>
      </c>
      <c r="AB23" s="32">
        <v>12745</v>
      </c>
    </row>
    <row r="24" spans="7:28" x14ac:dyDescent="0.25">
      <c r="AB24" s="32">
        <v>13023</v>
      </c>
    </row>
    <row r="25" spans="7:28" x14ac:dyDescent="0.25">
      <c r="AB25" s="32">
        <v>13784</v>
      </c>
    </row>
    <row r="26" spans="7:28" x14ac:dyDescent="0.25">
      <c r="AB26" s="32">
        <v>13997</v>
      </c>
    </row>
    <row r="27" spans="7:28" x14ac:dyDescent="0.25">
      <c r="AB27" s="32">
        <v>14126</v>
      </c>
    </row>
    <row r="28" spans="7:28" x14ac:dyDescent="0.25">
      <c r="AB28" s="32">
        <v>14189</v>
      </c>
    </row>
    <row r="29" spans="7:28" x14ac:dyDescent="0.25">
      <c r="AB29" s="32">
        <v>13494</v>
      </c>
    </row>
    <row r="30" spans="7:28" x14ac:dyDescent="0.25">
      <c r="AB30" s="32">
        <v>13004</v>
      </c>
    </row>
    <row r="31" spans="7:28" x14ac:dyDescent="0.25">
      <c r="AB31" s="32">
        <v>12137</v>
      </c>
    </row>
    <row r="32" spans="7:28" x14ac:dyDescent="0.25">
      <c r="AB32" s="32">
        <v>11531</v>
      </c>
    </row>
    <row r="33" spans="28:28" x14ac:dyDescent="0.25">
      <c r="AB33" s="38">
        <v>11084</v>
      </c>
    </row>
    <row r="34" spans="28:28" x14ac:dyDescent="0.25">
      <c r="AB34" s="38">
        <v>10847</v>
      </c>
    </row>
    <row r="35" spans="28:28" x14ac:dyDescent="0.25">
      <c r="AB35" s="38">
        <v>10711</v>
      </c>
    </row>
    <row r="36" spans="28:28" x14ac:dyDescent="0.25">
      <c r="AB36" s="38">
        <v>10768</v>
      </c>
    </row>
    <row r="37" spans="28:28" x14ac:dyDescent="0.25">
      <c r="AB37" s="38">
        <v>10988</v>
      </c>
    </row>
    <row r="38" spans="28:28" x14ac:dyDescent="0.25">
      <c r="AB38" s="38">
        <v>11318</v>
      </c>
    </row>
    <row r="39" spans="28:28" x14ac:dyDescent="0.25">
      <c r="AB39" s="38">
        <v>11749</v>
      </c>
    </row>
    <row r="40" spans="28:28" x14ac:dyDescent="0.25">
      <c r="AB40" s="38">
        <v>12225</v>
      </c>
    </row>
    <row r="41" spans="28:28" x14ac:dyDescent="0.25">
      <c r="AB41" s="38">
        <v>12532</v>
      </c>
    </row>
    <row r="42" spans="28:28" x14ac:dyDescent="0.25">
      <c r="AB42" s="38">
        <v>12744</v>
      </c>
    </row>
    <row r="43" spans="28:28" x14ac:dyDescent="0.25">
      <c r="AB43" s="38">
        <v>12897</v>
      </c>
    </row>
    <row r="44" spans="28:28" x14ac:dyDescent="0.25">
      <c r="AB44" s="38">
        <v>12960</v>
      </c>
    </row>
    <row r="45" spans="28:28" x14ac:dyDescent="0.25">
      <c r="AB45" s="38">
        <v>12696</v>
      </c>
    </row>
    <row r="46" spans="28:28" x14ac:dyDescent="0.25">
      <c r="AB46" s="38">
        <v>12438</v>
      </c>
    </row>
    <row r="47" spans="28:28" x14ac:dyDescent="0.25">
      <c r="AB47" s="38">
        <v>12288</v>
      </c>
    </row>
    <row r="48" spans="28:28" x14ac:dyDescent="0.25">
      <c r="AB48" s="38">
        <v>12462</v>
      </c>
    </row>
    <row r="49" spans="28:28" x14ac:dyDescent="0.25">
      <c r="AB49" s="38">
        <v>13042</v>
      </c>
    </row>
    <row r="50" spans="28:28" x14ac:dyDescent="0.25">
      <c r="AB50" s="38">
        <v>13457</v>
      </c>
    </row>
    <row r="51" spans="28:28" x14ac:dyDescent="0.25">
      <c r="AB51" s="38">
        <v>13917</v>
      </c>
    </row>
    <row r="52" spans="28:28" x14ac:dyDescent="0.25">
      <c r="AB52" s="38">
        <v>14240</v>
      </c>
    </row>
    <row r="53" spans="28:28" x14ac:dyDescent="0.25">
      <c r="AB53" s="38">
        <v>13861</v>
      </c>
    </row>
    <row r="54" spans="28:28" x14ac:dyDescent="0.25">
      <c r="AB54" s="38">
        <v>13288</v>
      </c>
    </row>
    <row r="55" spans="28:28" x14ac:dyDescent="0.25">
      <c r="AB55" s="38">
        <v>12542</v>
      </c>
    </row>
    <row r="56" spans="28:28" x14ac:dyDescent="0.25">
      <c r="AB56" s="38">
        <v>12066</v>
      </c>
    </row>
    <row r="57" spans="28:28" x14ac:dyDescent="0.25">
      <c r="AB57" s="38">
        <v>11688</v>
      </c>
    </row>
    <row r="58" spans="28:28" x14ac:dyDescent="0.25">
      <c r="AB58" s="38">
        <v>11552</v>
      </c>
    </row>
    <row r="59" spans="28:28" x14ac:dyDescent="0.25">
      <c r="AB59" s="38">
        <v>11442</v>
      </c>
    </row>
    <row r="60" spans="28:28" x14ac:dyDescent="0.25">
      <c r="AB60" s="38">
        <v>11641</v>
      </c>
    </row>
    <row r="61" spans="28:28" x14ac:dyDescent="0.25">
      <c r="AB61" s="38">
        <v>12111</v>
      </c>
    </row>
    <row r="62" spans="28:28" x14ac:dyDescent="0.25">
      <c r="AB62" s="38">
        <v>13113</v>
      </c>
    </row>
    <row r="63" spans="28:28" x14ac:dyDescent="0.25">
      <c r="AB63" s="38">
        <v>13759</v>
      </c>
    </row>
    <row r="64" spans="28:28" x14ac:dyDescent="0.25">
      <c r="AB64" s="38">
        <v>13858</v>
      </c>
    </row>
    <row r="65" spans="28:28" x14ac:dyDescent="0.25">
      <c r="AB65" s="38">
        <v>13382</v>
      </c>
    </row>
    <row r="66" spans="28:28" x14ac:dyDescent="0.25">
      <c r="AB66" s="38">
        <v>12942</v>
      </c>
    </row>
    <row r="67" spans="28:28" x14ac:dyDescent="0.25">
      <c r="AB67" s="38">
        <v>12857</v>
      </c>
    </row>
    <row r="68" spans="28:28" x14ac:dyDescent="0.25">
      <c r="AB68" s="38">
        <v>13041</v>
      </c>
    </row>
    <row r="69" spans="28:28" x14ac:dyDescent="0.25">
      <c r="AB69" s="38">
        <v>12894</v>
      </c>
    </row>
    <row r="70" spans="28:28" x14ac:dyDescent="0.25">
      <c r="AB70" s="38">
        <v>12584</v>
      </c>
    </row>
    <row r="71" spans="28:28" x14ac:dyDescent="0.25">
      <c r="AB71" s="38">
        <v>12568</v>
      </c>
    </row>
    <row r="72" spans="28:28" x14ac:dyDescent="0.25">
      <c r="AB72" s="38">
        <v>13039</v>
      </c>
    </row>
    <row r="73" spans="28:28" x14ac:dyDescent="0.25">
      <c r="AB73" s="38">
        <v>13897</v>
      </c>
    </row>
    <row r="74" spans="28:28" x14ac:dyDescent="0.25">
      <c r="AB74" s="38">
        <v>14376</v>
      </c>
    </row>
    <row r="75" spans="28:28" x14ac:dyDescent="0.25">
      <c r="AB75" s="38">
        <v>14801</v>
      </c>
    </row>
    <row r="76" spans="28:28" x14ac:dyDescent="0.25">
      <c r="AB76" s="38">
        <v>14841</v>
      </c>
    </row>
    <row r="77" spans="28:28" x14ac:dyDescent="0.25">
      <c r="AB77" s="38">
        <v>14121</v>
      </c>
    </row>
    <row r="78" spans="28:28" x14ac:dyDescent="0.25">
      <c r="AB78" s="38">
        <v>13379</v>
      </c>
    </row>
    <row r="79" spans="28:28" x14ac:dyDescent="0.25">
      <c r="AB79" s="38">
        <v>12598</v>
      </c>
    </row>
    <row r="80" spans="28:28" x14ac:dyDescent="0.25">
      <c r="AB80" s="38">
        <v>11979</v>
      </c>
    </row>
    <row r="81" spans="28:28" x14ac:dyDescent="0.25">
      <c r="AB81" s="38">
        <v>11702</v>
      </c>
    </row>
    <row r="82" spans="28:28" x14ac:dyDescent="0.25">
      <c r="AB82" s="38">
        <v>11375</v>
      </c>
    </row>
    <row r="83" spans="28:28" x14ac:dyDescent="0.25">
      <c r="AB83" s="38">
        <v>11302</v>
      </c>
    </row>
    <row r="84" spans="28:28" x14ac:dyDescent="0.25">
      <c r="AB84" s="38">
        <v>11488</v>
      </c>
    </row>
    <row r="85" spans="28:28" x14ac:dyDescent="0.25">
      <c r="AB85" s="38">
        <v>11946</v>
      </c>
    </row>
    <row r="86" spans="28:28" x14ac:dyDescent="0.25">
      <c r="AB86" s="38">
        <v>12708</v>
      </c>
    </row>
    <row r="87" spans="28:28" x14ac:dyDescent="0.25">
      <c r="AB87" s="38">
        <v>13047</v>
      </c>
    </row>
    <row r="88" spans="28:28" x14ac:dyDescent="0.25">
      <c r="AB88" s="38">
        <v>13273</v>
      </c>
    </row>
    <row r="89" spans="28:28" x14ac:dyDescent="0.25">
      <c r="AB89" s="38">
        <v>13099</v>
      </c>
    </row>
    <row r="90" spans="28:28" x14ac:dyDescent="0.25">
      <c r="AB90" s="38">
        <v>12947</v>
      </c>
    </row>
    <row r="91" spans="28:28" x14ac:dyDescent="0.25">
      <c r="AB91" s="38">
        <v>13025</v>
      </c>
    </row>
    <row r="92" spans="28:28" x14ac:dyDescent="0.25">
      <c r="AB92" s="38">
        <v>13393</v>
      </c>
    </row>
    <row r="93" spans="28:28" x14ac:dyDescent="0.25">
      <c r="AB93" s="38">
        <v>13360</v>
      </c>
    </row>
    <row r="94" spans="28:28" x14ac:dyDescent="0.25">
      <c r="AB94" s="38">
        <v>13138</v>
      </c>
    </row>
    <row r="95" spans="28:28" x14ac:dyDescent="0.25">
      <c r="AB95" s="38">
        <v>13092</v>
      </c>
    </row>
    <row r="96" spans="28:28" x14ac:dyDescent="0.25">
      <c r="AB96" s="38">
        <v>13580</v>
      </c>
    </row>
    <row r="97" spans="28:28" x14ac:dyDescent="0.25">
      <c r="AB97" s="38">
        <v>14478</v>
      </c>
    </row>
    <row r="98" spans="28:28" x14ac:dyDescent="0.25">
      <c r="AB98" s="38">
        <v>14807</v>
      </c>
    </row>
    <row r="99" spans="28:28" x14ac:dyDescent="0.25">
      <c r="AB99" s="38">
        <v>14716</v>
      </c>
    </row>
    <row r="100" spans="28:28" x14ac:dyDescent="0.25">
      <c r="AB100" s="38">
        <v>14591</v>
      </c>
    </row>
    <row r="101" spans="28:28" x14ac:dyDescent="0.25">
      <c r="AB101" s="38">
        <v>14064</v>
      </c>
    </row>
    <row r="102" spans="28:28" x14ac:dyDescent="0.25">
      <c r="AB102" s="38">
        <v>13201</v>
      </c>
    </row>
    <row r="103" spans="28:28" x14ac:dyDescent="0.25">
      <c r="AB103" s="38">
        <v>12481</v>
      </c>
    </row>
    <row r="104" spans="28:28" x14ac:dyDescent="0.25">
      <c r="AB104" s="38">
        <v>11875</v>
      </c>
    </row>
    <row r="105" spans="28:28" x14ac:dyDescent="0.25">
      <c r="AB105" s="38">
        <v>11579</v>
      </c>
    </row>
    <row r="106" spans="28:28" x14ac:dyDescent="0.25">
      <c r="AB106" s="38">
        <v>11418</v>
      </c>
    </row>
    <row r="107" spans="28:28" x14ac:dyDescent="0.25">
      <c r="AB107" s="38">
        <v>11319</v>
      </c>
    </row>
    <row r="108" spans="28:28" x14ac:dyDescent="0.25">
      <c r="AB108" s="38">
        <v>11283</v>
      </c>
    </row>
    <row r="109" spans="28:28" x14ac:dyDescent="0.25">
      <c r="AB109" s="38">
        <v>11427</v>
      </c>
    </row>
    <row r="110" spans="28:28" x14ac:dyDescent="0.25">
      <c r="AB110" s="38">
        <v>12420</v>
      </c>
    </row>
    <row r="111" spans="28:28" x14ac:dyDescent="0.25">
      <c r="AB111" s="38">
        <v>13404</v>
      </c>
    </row>
    <row r="112" spans="28:28" x14ac:dyDescent="0.25">
      <c r="AB112" s="38">
        <v>13941</v>
      </c>
    </row>
    <row r="113" spans="28:28" x14ac:dyDescent="0.25">
      <c r="AB113" s="38">
        <v>14188</v>
      </c>
    </row>
    <row r="114" spans="28:28" x14ac:dyDescent="0.25">
      <c r="AB114" s="38">
        <v>13860</v>
      </c>
    </row>
    <row r="115" spans="28:28" x14ac:dyDescent="0.25">
      <c r="AB115" s="38">
        <v>13863</v>
      </c>
    </row>
    <row r="116" spans="28:28" x14ac:dyDescent="0.25">
      <c r="AB116" s="38">
        <v>13814</v>
      </c>
    </row>
    <row r="117" spans="28:28" x14ac:dyDescent="0.25">
      <c r="AB117" s="38">
        <v>13347</v>
      </c>
    </row>
    <row r="118" spans="28:28" x14ac:dyDescent="0.25">
      <c r="AB118" s="38">
        <v>13023</v>
      </c>
    </row>
    <row r="119" spans="28:28" x14ac:dyDescent="0.25">
      <c r="AB119" s="38">
        <v>12786</v>
      </c>
    </row>
    <row r="120" spans="28:28" x14ac:dyDescent="0.25">
      <c r="AB120" s="38">
        <v>13034</v>
      </c>
    </row>
    <row r="121" spans="28:28" x14ac:dyDescent="0.25">
      <c r="AB121" s="38">
        <v>13762</v>
      </c>
    </row>
    <row r="122" spans="28:28" x14ac:dyDescent="0.25">
      <c r="AB122" s="38">
        <v>13952</v>
      </c>
    </row>
    <row r="123" spans="28:28" x14ac:dyDescent="0.25">
      <c r="AB123" s="38">
        <v>14452</v>
      </c>
    </row>
    <row r="124" spans="28:28" x14ac:dyDescent="0.25">
      <c r="AB124" s="38">
        <v>14550</v>
      </c>
    </row>
    <row r="125" spans="28:28" x14ac:dyDescent="0.25">
      <c r="AB125" s="38">
        <v>13994</v>
      </c>
    </row>
    <row r="126" spans="28:28" x14ac:dyDescent="0.25">
      <c r="AB126" s="38">
        <v>13205</v>
      </c>
    </row>
    <row r="127" spans="28:28" x14ac:dyDescent="0.25">
      <c r="AB127" s="38">
        <v>12368</v>
      </c>
    </row>
    <row r="128" spans="28:28" x14ac:dyDescent="0.25">
      <c r="AB128" s="38">
        <v>11811</v>
      </c>
    </row>
    <row r="129" spans="28:28" x14ac:dyDescent="0.25">
      <c r="AB129" s="38">
        <v>11457</v>
      </c>
    </row>
    <row r="130" spans="28:28" x14ac:dyDescent="0.25">
      <c r="AB130" s="38">
        <v>11196</v>
      </c>
    </row>
    <row r="131" spans="28:28" x14ac:dyDescent="0.25">
      <c r="AB131" s="38">
        <v>11054</v>
      </c>
    </row>
    <row r="132" spans="28:28" x14ac:dyDescent="0.25">
      <c r="AB132" s="38">
        <v>10978</v>
      </c>
    </row>
    <row r="133" spans="28:28" x14ac:dyDescent="0.25">
      <c r="AB133" s="38">
        <v>11400</v>
      </c>
    </row>
    <row r="134" spans="28:28" x14ac:dyDescent="0.25">
      <c r="AB134" s="38">
        <v>12383</v>
      </c>
    </row>
    <row r="135" spans="28:28" x14ac:dyDescent="0.25">
      <c r="AB135" s="38">
        <v>13196</v>
      </c>
    </row>
    <row r="136" spans="28:28" x14ac:dyDescent="0.25">
      <c r="AB136" s="38">
        <v>13772</v>
      </c>
    </row>
    <row r="137" spans="28:28" x14ac:dyDescent="0.25">
      <c r="AB137" s="38">
        <v>13745</v>
      </c>
    </row>
    <row r="138" spans="28:28" x14ac:dyDescent="0.25">
      <c r="AB138" s="38">
        <v>13207</v>
      </c>
    </row>
    <row r="139" spans="28:28" x14ac:dyDescent="0.25">
      <c r="AB139" s="38">
        <v>13152</v>
      </c>
    </row>
    <row r="140" spans="28:28" x14ac:dyDescent="0.25">
      <c r="AB140" s="38">
        <v>13294</v>
      </c>
    </row>
    <row r="141" spans="28:28" x14ac:dyDescent="0.25">
      <c r="AB141" s="38">
        <v>13146</v>
      </c>
    </row>
    <row r="142" spans="28:28" x14ac:dyDescent="0.25">
      <c r="AB142" s="38">
        <v>13069</v>
      </c>
    </row>
    <row r="143" spans="28:28" x14ac:dyDescent="0.25">
      <c r="AB143" s="38">
        <v>12873</v>
      </c>
    </row>
    <row r="144" spans="28:28" x14ac:dyDescent="0.25">
      <c r="AB144" s="38">
        <v>13163</v>
      </c>
    </row>
    <row r="145" spans="28:28" x14ac:dyDescent="0.25">
      <c r="AB145" s="38">
        <v>13609</v>
      </c>
    </row>
    <row r="146" spans="28:28" x14ac:dyDescent="0.25">
      <c r="AB146" s="38">
        <v>13884</v>
      </c>
    </row>
    <row r="147" spans="28:28" x14ac:dyDescent="0.25">
      <c r="AB147" s="38">
        <v>14210</v>
      </c>
    </row>
    <row r="148" spans="28:28" x14ac:dyDescent="0.25">
      <c r="AB148" s="38">
        <v>14454</v>
      </c>
    </row>
    <row r="149" spans="28:28" x14ac:dyDescent="0.25">
      <c r="AB149" s="38">
        <v>13996</v>
      </c>
    </row>
    <row r="150" spans="28:28" x14ac:dyDescent="0.25">
      <c r="AB150" s="38">
        <v>13308</v>
      </c>
    </row>
    <row r="151" spans="28:28" x14ac:dyDescent="0.25">
      <c r="AB151" s="38">
        <v>12541</v>
      </c>
    </row>
    <row r="152" spans="28:28" x14ac:dyDescent="0.25">
      <c r="AB152" s="38">
        <v>11968</v>
      </c>
    </row>
    <row r="153" spans="28:28" x14ac:dyDescent="0.25">
      <c r="AB153" s="38">
        <v>11535</v>
      </c>
    </row>
    <row r="154" spans="28:28" x14ac:dyDescent="0.25">
      <c r="AB154" s="38">
        <v>11278</v>
      </c>
    </row>
    <row r="155" spans="28:28" x14ac:dyDescent="0.25">
      <c r="AB155" s="38">
        <v>11127</v>
      </c>
    </row>
    <row r="156" spans="28:28" x14ac:dyDescent="0.25">
      <c r="AB156" s="38">
        <v>11095</v>
      </c>
    </row>
    <row r="157" spans="28:28" x14ac:dyDescent="0.25">
      <c r="AB157" s="38">
        <v>11241</v>
      </c>
    </row>
    <row r="158" spans="28:28" x14ac:dyDescent="0.25">
      <c r="AB158" s="38">
        <v>11537</v>
      </c>
    </row>
    <row r="159" spans="28:28" x14ac:dyDescent="0.25">
      <c r="AB159" s="38">
        <v>11925</v>
      </c>
    </row>
    <row r="160" spans="28:28" x14ac:dyDescent="0.25">
      <c r="AB160" s="38">
        <v>12287</v>
      </c>
    </row>
    <row r="161" spans="28:28" x14ac:dyDescent="0.25">
      <c r="AB161" s="38">
        <v>12309</v>
      </c>
    </row>
    <row r="162" spans="28:28" x14ac:dyDescent="0.25">
      <c r="AB162" s="38">
        <v>12192</v>
      </c>
    </row>
    <row r="163" spans="28:28" x14ac:dyDescent="0.25">
      <c r="AB163" s="38">
        <v>11989</v>
      </c>
    </row>
    <row r="164" spans="28:28" x14ac:dyDescent="0.25">
      <c r="AB164" s="38">
        <v>12029</v>
      </c>
    </row>
    <row r="165" spans="28:28" x14ac:dyDescent="0.25">
      <c r="AB165" s="32">
        <v>11835</v>
      </c>
    </row>
    <row r="166" spans="28:28" x14ac:dyDescent="0.25">
      <c r="AB166" s="32">
        <v>11754</v>
      </c>
    </row>
    <row r="167" spans="28:28" x14ac:dyDescent="0.25">
      <c r="AB167" s="32">
        <v>11842</v>
      </c>
    </row>
    <row r="168" spans="28:28" x14ac:dyDescent="0.25">
      <c r="AB168" s="32">
        <v>12349</v>
      </c>
    </row>
    <row r="169" spans="28:28" x14ac:dyDescent="0.25">
      <c r="AB169" s="32">
        <v>12981</v>
      </c>
    </row>
    <row r="170" spans="28:28" x14ac:dyDescent="0.25">
      <c r="AB170" s="32">
        <v>13354</v>
      </c>
    </row>
    <row r="171" spans="28:28" x14ac:dyDescent="0.25">
      <c r="AB171" s="32">
        <v>13709</v>
      </c>
    </row>
    <row r="172" spans="28:28" x14ac:dyDescent="0.25">
      <c r="AB172" s="32">
        <v>14174</v>
      </c>
    </row>
    <row r="173" spans="28:28" x14ac:dyDescent="0.25">
      <c r="AB173" s="32">
        <v>13900</v>
      </c>
    </row>
    <row r="174" spans="28:28" x14ac:dyDescent="0.25">
      <c r="AB174" s="32">
        <v>13228</v>
      </c>
    </row>
    <row r="175" spans="28:28" x14ac:dyDescent="0.25">
      <c r="AB175" s="32">
        <v>12405</v>
      </c>
    </row>
    <row r="176" spans="28:28" x14ac:dyDescent="0.25">
      <c r="AB176" s="32">
        <v>11918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B15FB-B081-4178-A627-AFDC27727A35}">
  <dimension ref="D4:N172"/>
  <sheetViews>
    <sheetView workbookViewId="0">
      <selection activeCell="E5" sqref="E5:E172"/>
    </sheetView>
  </sheetViews>
  <sheetFormatPr defaultRowHeight="15" x14ac:dyDescent="0.25"/>
  <cols>
    <col min="4" max="4" width="14.85546875" bestFit="1" customWidth="1"/>
    <col min="5" max="5" width="12.85546875" bestFit="1" customWidth="1"/>
    <col min="6" max="6" width="18.5703125" bestFit="1" customWidth="1"/>
    <col min="7" max="7" width="12.7109375" customWidth="1"/>
    <col min="8" max="8" width="11.5703125" bestFit="1" customWidth="1"/>
    <col min="9" max="9" width="19.42578125" bestFit="1" customWidth="1"/>
    <col min="10" max="10" width="11.5703125" customWidth="1"/>
    <col min="11" max="11" width="22.140625" customWidth="1"/>
    <col min="12" max="12" width="13.85546875" customWidth="1"/>
    <col min="13" max="13" width="21.5703125" bestFit="1" customWidth="1"/>
  </cols>
  <sheetData>
    <row r="4" spans="4:14" ht="31.5" x14ac:dyDescent="0.25">
      <c r="D4" s="11" t="s">
        <v>1</v>
      </c>
      <c r="E4" s="12" t="s">
        <v>13</v>
      </c>
      <c r="F4" s="12" t="s">
        <v>40</v>
      </c>
      <c r="G4" s="13" t="s">
        <v>41</v>
      </c>
      <c r="H4" s="23" t="s">
        <v>42</v>
      </c>
      <c r="I4" s="25" t="s">
        <v>43</v>
      </c>
      <c r="J4" s="23" t="s">
        <v>44</v>
      </c>
      <c r="K4" s="12" t="s">
        <v>43</v>
      </c>
      <c r="L4" s="23"/>
      <c r="M4" s="12"/>
    </row>
    <row r="5" spans="4:14" x14ac:dyDescent="0.25">
      <c r="D5" s="2">
        <v>43925</v>
      </c>
      <c r="E5" s="1">
        <v>4212</v>
      </c>
      <c r="F5" s="3"/>
      <c r="G5" s="33">
        <v>4743.5341867694196</v>
      </c>
      <c r="H5" s="23"/>
      <c r="I5" s="1"/>
      <c r="J5" s="30">
        <f>G5-E5</f>
        <v>531.53418676941965</v>
      </c>
      <c r="K5" s="1"/>
      <c r="L5" s="15"/>
      <c r="M5" s="4"/>
    </row>
    <row r="6" spans="4:14" x14ac:dyDescent="0.25">
      <c r="D6" s="2">
        <f>D5+1/24</f>
        <v>43925.041666666664</v>
      </c>
      <c r="E6" s="1">
        <v>4083</v>
      </c>
      <c r="F6" s="3"/>
      <c r="G6" s="34">
        <v>4561.43727957397</v>
      </c>
      <c r="H6" s="23"/>
      <c r="J6" s="30">
        <f t="shared" ref="J6:J52" si="0">G6-E6</f>
        <v>478.43727957397005</v>
      </c>
      <c r="L6" s="15"/>
      <c r="M6" s="7"/>
    </row>
    <row r="7" spans="4:14" x14ac:dyDescent="0.25">
      <c r="D7" s="2">
        <f t="shared" ref="D7:D70" si="1">D6+1/24</f>
        <v>43925.083333333328</v>
      </c>
      <c r="E7" s="1">
        <v>3997</v>
      </c>
      <c r="F7" s="3"/>
      <c r="G7" s="34">
        <v>4519.9832750512296</v>
      </c>
      <c r="H7" s="23"/>
      <c r="J7" s="30">
        <f t="shared" si="0"/>
        <v>522.98327505122961</v>
      </c>
      <c r="L7" s="15"/>
      <c r="M7" s="31"/>
      <c r="N7" s="31"/>
    </row>
    <row r="8" spans="4:14" x14ac:dyDescent="0.25">
      <c r="D8" s="2">
        <f t="shared" si="1"/>
        <v>43925.124999999993</v>
      </c>
      <c r="E8" s="1">
        <v>3971</v>
      </c>
      <c r="F8" s="3"/>
      <c r="G8" s="34">
        <v>4484.8706939616504</v>
      </c>
      <c r="H8" s="23"/>
      <c r="J8" s="30">
        <f t="shared" si="0"/>
        <v>513.87069396165043</v>
      </c>
      <c r="L8" s="15"/>
    </row>
    <row r="9" spans="4:14" x14ac:dyDescent="0.25">
      <c r="D9" s="2">
        <f t="shared" si="1"/>
        <v>43925.166666666657</v>
      </c>
      <c r="E9" s="1">
        <v>4010</v>
      </c>
      <c r="F9" s="3"/>
      <c r="G9" s="34">
        <v>4533.1634991609599</v>
      </c>
      <c r="H9" s="23"/>
      <c r="J9" s="30">
        <f t="shared" si="0"/>
        <v>523.16349916095987</v>
      </c>
      <c r="L9" s="10"/>
      <c r="N9" s="31"/>
    </row>
    <row r="10" spans="4:14" x14ac:dyDescent="0.25">
      <c r="D10" s="2">
        <f t="shared" si="1"/>
        <v>43925.208333333321</v>
      </c>
      <c r="E10" s="1">
        <v>4113</v>
      </c>
      <c r="F10" s="3"/>
      <c r="G10" s="34">
        <v>4826.3977485826999</v>
      </c>
      <c r="H10" s="23"/>
      <c r="J10" s="30">
        <f t="shared" si="0"/>
        <v>713.39774858269993</v>
      </c>
      <c r="L10" s="10"/>
    </row>
    <row r="11" spans="4:14" x14ac:dyDescent="0.25">
      <c r="D11" s="2">
        <f t="shared" si="1"/>
        <v>43925.249999999985</v>
      </c>
      <c r="E11" s="1">
        <v>4212</v>
      </c>
      <c r="F11" s="3"/>
      <c r="G11" s="34">
        <v>4970.1657575561803</v>
      </c>
      <c r="H11" s="23"/>
      <c r="J11" s="30">
        <f t="shared" si="0"/>
        <v>758.16575755618032</v>
      </c>
      <c r="L11" s="10"/>
    </row>
    <row r="12" spans="4:14" x14ac:dyDescent="0.25">
      <c r="D12" s="2">
        <f t="shared" si="1"/>
        <v>43925.29166666665</v>
      </c>
      <c r="E12" s="1">
        <v>4397</v>
      </c>
      <c r="F12" s="3"/>
      <c r="G12" s="34">
        <v>5327.0541120261796</v>
      </c>
      <c r="H12" s="23"/>
      <c r="J12" s="30">
        <f t="shared" si="0"/>
        <v>930.05411202617961</v>
      </c>
      <c r="L12" s="10"/>
    </row>
    <row r="13" spans="4:14" x14ac:dyDescent="0.25">
      <c r="D13" s="2">
        <f t="shared" si="1"/>
        <v>43925.333333333314</v>
      </c>
      <c r="E13" s="1">
        <v>4589</v>
      </c>
      <c r="F13" s="3"/>
      <c r="G13" s="34">
        <v>5380.9849928243202</v>
      </c>
      <c r="H13" s="23"/>
      <c r="J13" s="30">
        <f t="shared" si="0"/>
        <v>791.98499282432022</v>
      </c>
      <c r="L13" s="10"/>
    </row>
    <row r="14" spans="4:14" x14ac:dyDescent="0.25">
      <c r="D14" s="2">
        <f t="shared" si="1"/>
        <v>43925.374999999978</v>
      </c>
      <c r="E14" s="1">
        <v>4749</v>
      </c>
      <c r="F14" s="3"/>
      <c r="G14" s="34">
        <v>5601.1483431957504</v>
      </c>
      <c r="H14" s="23"/>
      <c r="J14" s="30">
        <f t="shared" si="0"/>
        <v>852.14834319575039</v>
      </c>
      <c r="L14" s="10"/>
    </row>
    <row r="15" spans="4:14" x14ac:dyDescent="0.25">
      <c r="D15" s="2">
        <f t="shared" si="1"/>
        <v>43925.416666666642</v>
      </c>
      <c r="E15" s="1">
        <v>4902</v>
      </c>
      <c r="F15" s="3"/>
      <c r="G15" s="34">
        <v>5674.71008503759</v>
      </c>
      <c r="H15" s="23"/>
      <c r="J15" s="30">
        <f t="shared" si="0"/>
        <v>772.71008503759003</v>
      </c>
      <c r="L15" s="10"/>
    </row>
    <row r="16" spans="4:14" x14ac:dyDescent="0.25">
      <c r="D16" s="2">
        <f t="shared" si="1"/>
        <v>43925.458333333307</v>
      </c>
      <c r="E16" s="1">
        <v>5005</v>
      </c>
      <c r="F16" s="3"/>
      <c r="G16" s="34">
        <v>5600.4087204304196</v>
      </c>
      <c r="H16" s="23"/>
      <c r="J16" s="30">
        <f t="shared" si="0"/>
        <v>595.40872043041963</v>
      </c>
      <c r="L16" s="10"/>
    </row>
    <row r="17" spans="4:12" x14ac:dyDescent="0.25">
      <c r="D17" s="2">
        <f t="shared" si="1"/>
        <v>43925.499999999971</v>
      </c>
      <c r="E17" s="1">
        <v>5021</v>
      </c>
      <c r="F17" s="3"/>
      <c r="G17" s="34">
        <v>5618.4446468878796</v>
      </c>
      <c r="H17" s="23"/>
      <c r="J17" s="30">
        <f t="shared" si="0"/>
        <v>597.44464688787957</v>
      </c>
      <c r="L17" s="10"/>
    </row>
    <row r="18" spans="4:12" x14ac:dyDescent="0.25">
      <c r="D18" s="2">
        <f t="shared" si="1"/>
        <v>43925.541666666635</v>
      </c>
      <c r="E18" s="1">
        <v>4995</v>
      </c>
      <c r="F18" s="3"/>
      <c r="G18" s="34">
        <v>5530.1254632739601</v>
      </c>
      <c r="H18" s="23"/>
      <c r="J18" s="30">
        <f t="shared" si="0"/>
        <v>535.12546327396012</v>
      </c>
      <c r="L18" s="15"/>
    </row>
    <row r="19" spans="4:12" x14ac:dyDescent="0.25">
      <c r="D19" s="2">
        <f t="shared" si="1"/>
        <v>43925.583333333299</v>
      </c>
      <c r="E19" s="1">
        <v>4970</v>
      </c>
      <c r="F19" s="3"/>
      <c r="G19" s="34">
        <v>5478.0983609793602</v>
      </c>
      <c r="H19" s="23"/>
      <c r="J19" s="30">
        <f t="shared" si="0"/>
        <v>508.09836097936022</v>
      </c>
      <c r="L19" s="15"/>
    </row>
    <row r="20" spans="4:12" x14ac:dyDescent="0.25">
      <c r="D20" s="2">
        <f t="shared" si="1"/>
        <v>43925.624999999964</v>
      </c>
      <c r="E20" s="1">
        <v>4974</v>
      </c>
      <c r="F20" s="3"/>
      <c r="G20" s="34">
        <v>5477.6738926991402</v>
      </c>
      <c r="H20" s="23"/>
      <c r="J20" s="30">
        <f t="shared" si="0"/>
        <v>503.6738926991402</v>
      </c>
      <c r="L20" s="15"/>
    </row>
    <row r="21" spans="4:12" x14ac:dyDescent="0.25">
      <c r="D21" s="2">
        <f t="shared" si="1"/>
        <v>43925.666666666628</v>
      </c>
      <c r="E21" s="1">
        <v>5072</v>
      </c>
      <c r="F21" s="3"/>
      <c r="G21" s="34">
        <v>5433.8244771131604</v>
      </c>
      <c r="H21" s="23"/>
      <c r="J21" s="30">
        <f t="shared" si="0"/>
        <v>361.82447711316036</v>
      </c>
      <c r="L21" s="15"/>
    </row>
    <row r="22" spans="4:12" x14ac:dyDescent="0.25">
      <c r="D22" s="2">
        <f t="shared" si="1"/>
        <v>43925.708333333292</v>
      </c>
      <c r="E22" s="1">
        <v>5148</v>
      </c>
      <c r="F22" s="3"/>
      <c r="G22" s="34">
        <v>5524.6617488421998</v>
      </c>
      <c r="H22" s="23"/>
      <c r="J22" s="30">
        <f t="shared" si="0"/>
        <v>376.66174884219981</v>
      </c>
      <c r="L22" s="15"/>
    </row>
    <row r="23" spans="4:12" x14ac:dyDescent="0.25">
      <c r="D23" s="2">
        <f t="shared" si="1"/>
        <v>43925.749999999956</v>
      </c>
      <c r="E23" s="1">
        <v>5185</v>
      </c>
      <c r="F23" s="3"/>
      <c r="G23" s="34">
        <v>5586.00200115814</v>
      </c>
      <c r="H23" s="23"/>
      <c r="J23" s="30">
        <f t="shared" si="0"/>
        <v>401.00200115814005</v>
      </c>
      <c r="L23" s="15"/>
    </row>
    <row r="24" spans="4:12" x14ac:dyDescent="0.25">
      <c r="D24" s="2">
        <f t="shared" si="1"/>
        <v>43925.791666666621</v>
      </c>
      <c r="E24" s="1">
        <v>5211</v>
      </c>
      <c r="F24" s="3"/>
      <c r="G24" s="34">
        <v>5590.7993935387703</v>
      </c>
      <c r="H24" s="23"/>
      <c r="J24" s="30">
        <f t="shared" si="0"/>
        <v>379.79939353877035</v>
      </c>
      <c r="L24" s="15"/>
    </row>
    <row r="25" spans="4:12" x14ac:dyDescent="0.25">
      <c r="D25" s="2">
        <f t="shared" si="1"/>
        <v>43925.833333333285</v>
      </c>
      <c r="E25" s="1">
        <v>5034</v>
      </c>
      <c r="F25" s="3"/>
      <c r="G25" s="34">
        <v>5529.5861879102404</v>
      </c>
      <c r="H25" s="23"/>
      <c r="J25" s="30">
        <f t="shared" si="0"/>
        <v>495.58618791024037</v>
      </c>
      <c r="L25" s="15"/>
    </row>
    <row r="26" spans="4:12" x14ac:dyDescent="0.25">
      <c r="D26" s="2">
        <f t="shared" si="1"/>
        <v>43925.874999999949</v>
      </c>
      <c r="E26" s="1">
        <v>4787</v>
      </c>
      <c r="F26" s="3"/>
      <c r="G26" s="34">
        <v>5318.5780643449998</v>
      </c>
      <c r="H26" s="23"/>
      <c r="J26" s="30">
        <f t="shared" si="0"/>
        <v>531.5780643449998</v>
      </c>
      <c r="L26" s="15"/>
    </row>
    <row r="27" spans="4:12" x14ac:dyDescent="0.25">
      <c r="D27" s="2">
        <f t="shared" si="1"/>
        <v>43925.916666666613</v>
      </c>
      <c r="E27" s="1">
        <v>4515</v>
      </c>
      <c r="F27" s="3"/>
      <c r="G27" s="34">
        <v>5100.7915447955202</v>
      </c>
      <c r="H27" s="23"/>
      <c r="J27" s="30">
        <f t="shared" si="0"/>
        <v>585.79154479552017</v>
      </c>
      <c r="L27" s="15"/>
    </row>
    <row r="28" spans="4:12" x14ac:dyDescent="0.25">
      <c r="D28" s="2">
        <f t="shared" si="1"/>
        <v>43925.958333333278</v>
      </c>
      <c r="E28" s="1">
        <v>4275</v>
      </c>
      <c r="F28" s="3"/>
      <c r="G28" s="34">
        <v>4794.5365830254104</v>
      </c>
      <c r="H28" s="23"/>
      <c r="J28" s="30">
        <f t="shared" si="0"/>
        <v>519.53658302541044</v>
      </c>
      <c r="L28" s="15"/>
    </row>
    <row r="29" spans="4:12" x14ac:dyDescent="0.25">
      <c r="D29" s="5">
        <f t="shared" si="1"/>
        <v>43925.999999999942</v>
      </c>
      <c r="E29" s="6">
        <v>4127</v>
      </c>
      <c r="F29" s="23"/>
      <c r="G29" s="33">
        <v>4578.0345739003697</v>
      </c>
      <c r="H29" s="23"/>
      <c r="J29" s="30">
        <f t="shared" si="0"/>
        <v>451.03457390036965</v>
      </c>
      <c r="L29" s="15"/>
    </row>
    <row r="30" spans="4:12" x14ac:dyDescent="0.25">
      <c r="D30" s="5">
        <f t="shared" si="1"/>
        <v>43926.041666666606</v>
      </c>
      <c r="E30" s="6">
        <v>4008</v>
      </c>
      <c r="F30" s="23"/>
      <c r="G30" s="34">
        <v>4337.9245043929404</v>
      </c>
      <c r="H30" s="23"/>
      <c r="J30" s="30">
        <f t="shared" si="0"/>
        <v>329.92450439294043</v>
      </c>
      <c r="L30" s="15"/>
    </row>
    <row r="31" spans="4:12" x14ac:dyDescent="0.25">
      <c r="D31" s="5">
        <f t="shared" si="1"/>
        <v>43926.08333333327</v>
      </c>
      <c r="E31" s="6">
        <v>3901</v>
      </c>
      <c r="F31" s="23"/>
      <c r="G31" s="34">
        <v>4320.0656267567301</v>
      </c>
      <c r="H31" s="23"/>
      <c r="J31" s="30">
        <f t="shared" si="0"/>
        <v>419.06562675673013</v>
      </c>
      <c r="L31" s="15"/>
    </row>
    <row r="32" spans="4:12" x14ac:dyDescent="0.25">
      <c r="D32" s="5">
        <f t="shared" si="1"/>
        <v>43926.124999999935</v>
      </c>
      <c r="E32" s="6">
        <v>3890</v>
      </c>
      <c r="F32" s="23"/>
      <c r="G32" s="34">
        <v>4225.4791693336902</v>
      </c>
      <c r="H32" s="23"/>
      <c r="J32" s="30">
        <f t="shared" si="0"/>
        <v>335.47916933369015</v>
      </c>
      <c r="L32" s="15"/>
    </row>
    <row r="33" spans="4:12" x14ac:dyDescent="0.25">
      <c r="D33" s="5">
        <f t="shared" si="1"/>
        <v>43926.166666666599</v>
      </c>
      <c r="E33" s="6">
        <v>3908</v>
      </c>
      <c r="F33" s="23"/>
      <c r="G33" s="34">
        <v>4320.2669273746396</v>
      </c>
      <c r="H33" s="23"/>
      <c r="J33" s="30">
        <f t="shared" si="0"/>
        <v>412.26692737463964</v>
      </c>
      <c r="L33" s="15"/>
    </row>
    <row r="34" spans="4:12" x14ac:dyDescent="0.25">
      <c r="D34" s="5">
        <f t="shared" si="1"/>
        <v>43926.208333333263</v>
      </c>
      <c r="E34" s="6">
        <v>3992</v>
      </c>
      <c r="F34" s="23"/>
      <c r="G34" s="34">
        <v>4494.0812270755796</v>
      </c>
      <c r="H34" s="23"/>
      <c r="J34" s="30">
        <f t="shared" si="0"/>
        <v>502.08122707557959</v>
      </c>
      <c r="L34" s="15"/>
    </row>
    <row r="35" spans="4:12" x14ac:dyDescent="0.25">
      <c r="D35" s="5">
        <f t="shared" si="1"/>
        <v>43926.249999999927</v>
      </c>
      <c r="E35" s="6">
        <v>4052</v>
      </c>
      <c r="F35" s="23"/>
      <c r="G35" s="34">
        <v>4685.6099643690404</v>
      </c>
      <c r="H35" s="23"/>
      <c r="J35" s="30">
        <f t="shared" si="0"/>
        <v>633.60996436904043</v>
      </c>
      <c r="L35" s="15"/>
    </row>
    <row r="36" spans="4:12" x14ac:dyDescent="0.25">
      <c r="D36" s="5">
        <f t="shared" si="1"/>
        <v>43926.291666666591</v>
      </c>
      <c r="E36" s="6">
        <v>4193</v>
      </c>
      <c r="F36" s="23"/>
      <c r="G36" s="34">
        <v>4936.10754176112</v>
      </c>
      <c r="H36" s="23"/>
      <c r="J36" s="30">
        <f t="shared" si="0"/>
        <v>743.10754176112005</v>
      </c>
      <c r="L36" s="15"/>
    </row>
    <row r="37" spans="4:12" x14ac:dyDescent="0.25">
      <c r="D37" s="5">
        <f t="shared" si="1"/>
        <v>43926.333333333256</v>
      </c>
      <c r="E37" s="6">
        <v>4365</v>
      </c>
      <c r="F37" s="23"/>
      <c r="G37" s="34">
        <v>5070.3024727280999</v>
      </c>
      <c r="H37" s="23"/>
      <c r="J37" s="30">
        <f t="shared" si="0"/>
        <v>705.30247272809993</v>
      </c>
      <c r="L37" s="15"/>
    </row>
    <row r="38" spans="4:12" x14ac:dyDescent="0.25">
      <c r="D38" s="5">
        <f t="shared" si="1"/>
        <v>43926.37499999992</v>
      </c>
      <c r="E38" s="6">
        <v>4557</v>
      </c>
      <c r="F38" s="23"/>
      <c r="G38" s="34">
        <v>5324.2734949073802</v>
      </c>
      <c r="H38" s="23"/>
      <c r="J38" s="30">
        <f t="shared" si="0"/>
        <v>767.27349490738015</v>
      </c>
      <c r="L38" s="15"/>
    </row>
    <row r="39" spans="4:12" x14ac:dyDescent="0.25">
      <c r="D39" s="5">
        <f t="shared" si="1"/>
        <v>43926.416666666584</v>
      </c>
      <c r="E39" s="6">
        <v>4707</v>
      </c>
      <c r="F39" s="23"/>
      <c r="G39" s="34">
        <v>5401.1524646951002</v>
      </c>
      <c r="H39" s="23"/>
      <c r="J39" s="30">
        <f t="shared" si="0"/>
        <v>694.15246469510021</v>
      </c>
      <c r="L39" s="15"/>
    </row>
    <row r="40" spans="4:12" x14ac:dyDescent="0.25">
      <c r="D40" s="5">
        <f t="shared" si="1"/>
        <v>43926.458333333248</v>
      </c>
      <c r="E40" s="6">
        <v>4857</v>
      </c>
      <c r="F40" s="23"/>
      <c r="G40" s="34">
        <v>5468.9316060206102</v>
      </c>
      <c r="H40" s="23"/>
      <c r="J40" s="30">
        <f t="shared" si="0"/>
        <v>611.93160602061016</v>
      </c>
      <c r="L40" s="15"/>
    </row>
    <row r="41" spans="4:12" x14ac:dyDescent="0.25">
      <c r="D41" s="5">
        <f t="shared" si="1"/>
        <v>43926.499999999913</v>
      </c>
      <c r="E41" s="6">
        <v>4856</v>
      </c>
      <c r="F41" s="23"/>
      <c r="G41" s="34">
        <v>5486.7575067221696</v>
      </c>
      <c r="H41" s="23"/>
      <c r="J41" s="30">
        <f t="shared" si="0"/>
        <v>630.75750672216964</v>
      </c>
      <c r="L41" s="15"/>
    </row>
    <row r="42" spans="4:12" x14ac:dyDescent="0.25">
      <c r="D42" s="5">
        <f t="shared" si="1"/>
        <v>43926.541666666577</v>
      </c>
      <c r="E42" s="6">
        <v>4800</v>
      </c>
      <c r="F42" s="23"/>
      <c r="G42" s="34">
        <v>5364.2709338701097</v>
      </c>
      <c r="H42" s="23"/>
      <c r="J42" s="30">
        <f t="shared" si="0"/>
        <v>564.27093387010973</v>
      </c>
      <c r="L42" s="15"/>
    </row>
    <row r="43" spans="4:12" x14ac:dyDescent="0.25">
      <c r="D43" s="5">
        <f t="shared" si="1"/>
        <v>43926.583333333241</v>
      </c>
      <c r="E43" s="6">
        <v>4756</v>
      </c>
      <c r="F43" s="23"/>
      <c r="G43" s="34">
        <v>5320.3423781446199</v>
      </c>
      <c r="H43" s="23"/>
      <c r="J43" s="30">
        <f t="shared" si="0"/>
        <v>564.34237814461994</v>
      </c>
      <c r="L43" s="15"/>
    </row>
    <row r="44" spans="4:12" x14ac:dyDescent="0.25">
      <c r="D44" s="5">
        <f t="shared" si="1"/>
        <v>43926.624999999905</v>
      </c>
      <c r="E44" s="6">
        <v>4770</v>
      </c>
      <c r="F44" s="23"/>
      <c r="G44" s="34">
        <v>5318.0481104397704</v>
      </c>
      <c r="H44" s="23"/>
      <c r="J44" s="30">
        <f t="shared" si="0"/>
        <v>548.04811043977043</v>
      </c>
      <c r="L44" s="15"/>
    </row>
    <row r="45" spans="4:12" x14ac:dyDescent="0.25">
      <c r="D45" s="5">
        <f t="shared" si="1"/>
        <v>43926.66666666657</v>
      </c>
      <c r="E45" s="6">
        <v>4960</v>
      </c>
      <c r="F45" s="23"/>
      <c r="G45" s="34">
        <v>5346.9204507302602</v>
      </c>
      <c r="H45" s="23"/>
      <c r="J45" s="30">
        <f t="shared" si="0"/>
        <v>386.9204507302602</v>
      </c>
      <c r="L45" s="15"/>
    </row>
    <row r="46" spans="4:12" x14ac:dyDescent="0.25">
      <c r="D46" s="5">
        <f t="shared" si="1"/>
        <v>43926.708333333234</v>
      </c>
      <c r="E46" s="6">
        <v>5032</v>
      </c>
      <c r="F46" s="23"/>
      <c r="G46" s="34">
        <v>5388.6866704157701</v>
      </c>
      <c r="H46" s="23"/>
      <c r="J46" s="30">
        <f t="shared" si="0"/>
        <v>356.6866704157701</v>
      </c>
      <c r="L46" s="15"/>
    </row>
    <row r="47" spans="4:12" x14ac:dyDescent="0.25">
      <c r="D47" s="5">
        <f t="shared" si="1"/>
        <v>43926.749999999898</v>
      </c>
      <c r="E47" s="6">
        <v>5064</v>
      </c>
      <c r="F47" s="23"/>
      <c r="G47" s="34">
        <v>5596.2515978602596</v>
      </c>
      <c r="H47" s="23"/>
      <c r="J47" s="30">
        <f t="shared" si="0"/>
        <v>532.25159786025961</v>
      </c>
      <c r="L47" s="15"/>
    </row>
    <row r="48" spans="4:12" x14ac:dyDescent="0.25">
      <c r="D48" s="5">
        <f t="shared" si="1"/>
        <v>43926.791666666562</v>
      </c>
      <c r="E48" s="6">
        <v>5243</v>
      </c>
      <c r="F48" s="23"/>
      <c r="G48" s="34">
        <v>5613.7448827421804</v>
      </c>
      <c r="H48" s="23"/>
      <c r="J48" s="30">
        <f t="shared" si="0"/>
        <v>370.74488274218038</v>
      </c>
      <c r="L48" s="15"/>
    </row>
    <row r="49" spans="4:12" x14ac:dyDescent="0.25">
      <c r="D49" s="5">
        <f t="shared" si="1"/>
        <v>43926.833333333227</v>
      </c>
      <c r="E49" s="6">
        <v>5093</v>
      </c>
      <c r="F49" s="23"/>
      <c r="G49" s="34">
        <v>5684.3942765046804</v>
      </c>
      <c r="H49" s="23"/>
      <c r="J49" s="30">
        <f t="shared" si="0"/>
        <v>591.39427650468042</v>
      </c>
      <c r="L49" s="15"/>
    </row>
    <row r="50" spans="4:12" x14ac:dyDescent="0.25">
      <c r="D50" s="5">
        <f t="shared" si="1"/>
        <v>43926.874999999891</v>
      </c>
      <c r="E50" s="6">
        <v>4866</v>
      </c>
      <c r="F50" s="23"/>
      <c r="G50" s="34">
        <v>5349.9534757983301</v>
      </c>
      <c r="H50" s="23"/>
      <c r="J50" s="30">
        <f t="shared" si="0"/>
        <v>483.95347579833015</v>
      </c>
      <c r="L50" s="15"/>
    </row>
    <row r="51" spans="4:12" x14ac:dyDescent="0.25">
      <c r="D51" s="5">
        <f t="shared" si="1"/>
        <v>43926.916666666555</v>
      </c>
      <c r="E51" s="6">
        <v>4599</v>
      </c>
      <c r="F51" s="23"/>
      <c r="G51" s="34">
        <v>5115.3188839528902</v>
      </c>
      <c r="H51" s="23"/>
      <c r="J51" s="30">
        <f t="shared" si="0"/>
        <v>516.31888395289025</v>
      </c>
      <c r="L51" s="15"/>
    </row>
    <row r="52" spans="4:12" x14ac:dyDescent="0.25">
      <c r="D52" s="5">
        <f t="shared" si="1"/>
        <v>43926.958333333219</v>
      </c>
      <c r="E52" s="6">
        <v>4369</v>
      </c>
      <c r="F52" s="23"/>
      <c r="G52" s="34">
        <v>4961.2634723989404</v>
      </c>
      <c r="H52" s="23"/>
      <c r="J52" s="30">
        <f t="shared" si="0"/>
        <v>592.26347239894039</v>
      </c>
      <c r="L52" s="15"/>
    </row>
    <row r="53" spans="4:12" x14ac:dyDescent="0.25">
      <c r="D53" s="5">
        <f t="shared" si="1"/>
        <v>43926.999999999884</v>
      </c>
      <c r="E53" s="6">
        <v>4217</v>
      </c>
      <c r="F53" s="23"/>
      <c r="G53" s="24"/>
      <c r="H53" s="23"/>
      <c r="J53" s="23"/>
      <c r="L53" s="15"/>
    </row>
    <row r="54" spans="4:12" x14ac:dyDescent="0.25">
      <c r="D54" s="5">
        <f t="shared" si="1"/>
        <v>43927.041666666548</v>
      </c>
      <c r="E54" s="6">
        <v>4118</v>
      </c>
      <c r="F54" s="23"/>
      <c r="G54" s="24"/>
      <c r="H54" s="23"/>
      <c r="J54" s="23"/>
      <c r="L54" s="15"/>
    </row>
    <row r="55" spans="4:12" x14ac:dyDescent="0.25">
      <c r="D55" s="5">
        <f t="shared" si="1"/>
        <v>43927.083333333212</v>
      </c>
      <c r="E55" s="6">
        <v>4088</v>
      </c>
      <c r="F55" s="23"/>
      <c r="G55" s="24"/>
      <c r="H55" s="23"/>
      <c r="J55" s="23"/>
      <c r="L55" s="15"/>
    </row>
    <row r="56" spans="4:12" x14ac:dyDescent="0.25">
      <c r="D56" s="5">
        <f t="shared" si="1"/>
        <v>43927.124999999876</v>
      </c>
      <c r="E56" s="6">
        <v>4127</v>
      </c>
      <c r="F56" s="23"/>
      <c r="G56" s="24"/>
      <c r="H56" s="23"/>
      <c r="J56" s="23"/>
      <c r="L56" s="15"/>
    </row>
    <row r="57" spans="4:12" x14ac:dyDescent="0.25">
      <c r="D57" s="5">
        <f t="shared" si="1"/>
        <v>43927.166666666541</v>
      </c>
      <c r="E57" s="6">
        <v>4286</v>
      </c>
      <c r="F57" s="23"/>
      <c r="G57" s="24"/>
      <c r="H57" s="23"/>
      <c r="J57" s="23"/>
      <c r="L57" s="15"/>
    </row>
    <row r="58" spans="4:12" x14ac:dyDescent="0.25">
      <c r="D58" s="5">
        <f t="shared" si="1"/>
        <v>43927.208333333205</v>
      </c>
      <c r="E58" s="6">
        <v>4529</v>
      </c>
      <c r="F58" s="23"/>
      <c r="G58" s="24"/>
      <c r="H58" s="23"/>
      <c r="J58" s="23"/>
      <c r="L58" s="15"/>
    </row>
    <row r="59" spans="4:12" x14ac:dyDescent="0.25">
      <c r="D59" s="5">
        <f t="shared" si="1"/>
        <v>43927.249999999869</v>
      </c>
      <c r="E59" s="6">
        <v>4846</v>
      </c>
      <c r="F59" s="23"/>
      <c r="G59" s="24"/>
      <c r="H59" s="23"/>
      <c r="J59" s="23"/>
      <c r="L59" s="15"/>
    </row>
    <row r="60" spans="4:12" x14ac:dyDescent="0.25">
      <c r="D60" s="5">
        <f t="shared" si="1"/>
        <v>43927.291666666533</v>
      </c>
      <c r="E60" s="6">
        <v>5098</v>
      </c>
      <c r="F60" s="23"/>
      <c r="G60" s="24"/>
      <c r="H60" s="23"/>
      <c r="J60" s="23"/>
      <c r="L60" s="15"/>
    </row>
    <row r="61" spans="4:12" x14ac:dyDescent="0.25">
      <c r="D61" s="5">
        <f t="shared" si="1"/>
        <v>43927.333333333198</v>
      </c>
      <c r="E61" s="6">
        <v>5156</v>
      </c>
      <c r="F61" s="23"/>
      <c r="G61" s="24"/>
      <c r="H61" s="23"/>
      <c r="J61" s="23"/>
      <c r="L61" s="15"/>
    </row>
    <row r="62" spans="4:12" x14ac:dyDescent="0.25">
      <c r="D62" s="5">
        <f t="shared" si="1"/>
        <v>43927.374999999862</v>
      </c>
      <c r="E62" s="6">
        <v>5175</v>
      </c>
      <c r="F62" s="23"/>
      <c r="G62" s="24"/>
      <c r="H62" s="23"/>
      <c r="J62" s="23"/>
      <c r="L62" s="15"/>
    </row>
    <row r="63" spans="4:12" x14ac:dyDescent="0.25">
      <c r="D63" s="5">
        <f t="shared" si="1"/>
        <v>43927.416666666526</v>
      </c>
      <c r="E63" s="6">
        <v>5316</v>
      </c>
      <c r="F63" s="23"/>
      <c r="G63" s="24"/>
      <c r="H63" s="23"/>
      <c r="J63" s="23"/>
      <c r="L63" s="15"/>
    </row>
    <row r="64" spans="4:12" x14ac:dyDescent="0.25">
      <c r="D64" s="5">
        <f t="shared" si="1"/>
        <v>43927.45833333319</v>
      </c>
      <c r="E64" s="6">
        <v>5386</v>
      </c>
      <c r="F64" s="23"/>
      <c r="G64" s="24"/>
      <c r="H64" s="23"/>
      <c r="J64" s="23"/>
      <c r="L64" s="15"/>
    </row>
    <row r="65" spans="4:12" x14ac:dyDescent="0.25">
      <c r="D65" s="5">
        <f t="shared" si="1"/>
        <v>43927.499999999854</v>
      </c>
      <c r="E65" s="6">
        <v>5349</v>
      </c>
      <c r="F65" s="23"/>
      <c r="G65" s="24"/>
      <c r="H65" s="23"/>
      <c r="J65" s="23"/>
      <c r="L65" s="15"/>
    </row>
    <row r="66" spans="4:12" x14ac:dyDescent="0.25">
      <c r="D66" s="5">
        <f t="shared" si="1"/>
        <v>43927.541666666519</v>
      </c>
      <c r="E66" s="6">
        <v>5261</v>
      </c>
      <c r="F66" s="23"/>
      <c r="G66" s="24"/>
      <c r="H66" s="23"/>
      <c r="J66" s="23"/>
      <c r="L66" s="15"/>
    </row>
    <row r="67" spans="4:12" x14ac:dyDescent="0.25">
      <c r="D67" s="5">
        <f t="shared" si="1"/>
        <v>43927.583333333183</v>
      </c>
      <c r="E67" s="6">
        <v>5205</v>
      </c>
      <c r="F67" s="23"/>
      <c r="G67" s="24"/>
      <c r="H67" s="23"/>
      <c r="J67" s="23"/>
      <c r="L67" s="15"/>
    </row>
    <row r="68" spans="4:12" x14ac:dyDescent="0.25">
      <c r="D68" s="5">
        <f t="shared" si="1"/>
        <v>43927.624999999847</v>
      </c>
      <c r="E68" s="6">
        <v>5245</v>
      </c>
      <c r="F68" s="23"/>
      <c r="G68" s="24"/>
      <c r="H68" s="23"/>
      <c r="J68" s="23"/>
      <c r="L68" s="15"/>
    </row>
    <row r="69" spans="4:12" x14ac:dyDescent="0.25">
      <c r="D69" s="5">
        <f t="shared" si="1"/>
        <v>43927.666666666511</v>
      </c>
      <c r="E69" s="6">
        <v>5377</v>
      </c>
      <c r="F69" s="23"/>
      <c r="G69" s="24"/>
      <c r="H69" s="23"/>
      <c r="J69" s="23"/>
      <c r="L69" s="15"/>
    </row>
    <row r="70" spans="4:12" x14ac:dyDescent="0.25">
      <c r="D70" s="5">
        <f t="shared" si="1"/>
        <v>43927.708333333176</v>
      </c>
      <c r="E70" s="6">
        <v>5445</v>
      </c>
      <c r="F70" s="23"/>
      <c r="G70" s="24"/>
      <c r="H70" s="23"/>
      <c r="J70" s="23"/>
      <c r="L70" s="15"/>
    </row>
    <row r="71" spans="4:12" x14ac:dyDescent="0.25">
      <c r="D71" s="5">
        <f t="shared" ref="D71:D134" si="2">D70+1/24</f>
        <v>43927.74999999984</v>
      </c>
      <c r="E71" s="6">
        <v>5480</v>
      </c>
      <c r="F71" s="23"/>
      <c r="G71" s="24"/>
      <c r="H71" s="23"/>
      <c r="J71" s="23"/>
      <c r="L71" s="15"/>
    </row>
    <row r="72" spans="4:12" x14ac:dyDescent="0.25">
      <c r="D72" s="5">
        <f t="shared" si="2"/>
        <v>43927.791666666504</v>
      </c>
      <c r="E72" s="6">
        <v>5486</v>
      </c>
      <c r="F72" s="23"/>
      <c r="G72" s="24"/>
      <c r="H72" s="23"/>
      <c r="J72" s="23"/>
      <c r="L72" s="15"/>
    </row>
    <row r="73" spans="4:12" x14ac:dyDescent="0.25">
      <c r="D73" s="5">
        <f t="shared" si="2"/>
        <v>43927.833333333168</v>
      </c>
      <c r="E73" s="6">
        <v>5246</v>
      </c>
      <c r="F73" s="23"/>
      <c r="G73" s="24"/>
      <c r="H73" s="23"/>
      <c r="J73" s="23"/>
      <c r="L73" s="15"/>
    </row>
    <row r="74" spans="4:12" x14ac:dyDescent="0.25">
      <c r="D74" s="5">
        <f t="shared" si="2"/>
        <v>43927.874999999833</v>
      </c>
      <c r="E74" s="6">
        <v>4959</v>
      </c>
      <c r="F74" s="23"/>
      <c r="G74" s="24"/>
      <c r="H74" s="23"/>
      <c r="J74" s="23"/>
      <c r="L74" s="15"/>
    </row>
    <row r="75" spans="4:12" x14ac:dyDescent="0.25">
      <c r="D75" s="5">
        <f t="shared" si="2"/>
        <v>43927.916666666497</v>
      </c>
      <c r="E75" s="6">
        <v>4627</v>
      </c>
      <c r="F75" s="23"/>
      <c r="G75" s="24"/>
      <c r="H75" s="23"/>
      <c r="J75" s="23"/>
      <c r="L75" s="15"/>
    </row>
    <row r="76" spans="4:12" x14ac:dyDescent="0.25">
      <c r="D76" s="5">
        <f t="shared" si="2"/>
        <v>43927.958333333161</v>
      </c>
      <c r="E76" s="6">
        <v>4370</v>
      </c>
      <c r="F76" s="23"/>
      <c r="G76" s="24"/>
      <c r="H76" s="23"/>
      <c r="J76" s="23"/>
      <c r="L76" s="15"/>
    </row>
    <row r="77" spans="4:12" x14ac:dyDescent="0.25">
      <c r="D77" s="5">
        <f t="shared" si="2"/>
        <v>43927.999999999825</v>
      </c>
      <c r="E77" s="6">
        <v>4196</v>
      </c>
      <c r="F77" s="23"/>
      <c r="G77" s="24"/>
      <c r="H77" s="23"/>
      <c r="J77" s="23"/>
      <c r="L77" s="15"/>
    </row>
    <row r="78" spans="4:12" x14ac:dyDescent="0.25">
      <c r="D78" s="5">
        <f t="shared" si="2"/>
        <v>43928.04166666649</v>
      </c>
      <c r="E78" s="6">
        <v>4093</v>
      </c>
      <c r="F78" s="23"/>
      <c r="G78" s="24"/>
      <c r="H78" s="23"/>
      <c r="J78" s="23"/>
      <c r="L78" s="15"/>
    </row>
    <row r="79" spans="4:12" x14ac:dyDescent="0.25">
      <c r="D79" s="5">
        <f t="shared" si="2"/>
        <v>43928.083333333154</v>
      </c>
      <c r="E79" s="6">
        <v>4037</v>
      </c>
      <c r="F79" s="23"/>
      <c r="G79" s="24"/>
      <c r="H79" s="23"/>
      <c r="J79" s="23"/>
      <c r="L79" s="15"/>
    </row>
    <row r="80" spans="4:12" x14ac:dyDescent="0.25">
      <c r="D80" s="5">
        <f t="shared" si="2"/>
        <v>43928.124999999818</v>
      </c>
      <c r="E80" s="6">
        <v>4063</v>
      </c>
      <c r="F80" s="23"/>
      <c r="G80" s="24"/>
      <c r="H80" s="23"/>
      <c r="J80" s="23"/>
      <c r="L80" s="15"/>
    </row>
    <row r="81" spans="4:12" x14ac:dyDescent="0.25">
      <c r="D81" s="5">
        <f t="shared" si="2"/>
        <v>43928.166666666482</v>
      </c>
      <c r="E81" s="6">
        <v>4197</v>
      </c>
      <c r="F81" s="23"/>
      <c r="G81" s="24"/>
      <c r="H81" s="23"/>
      <c r="J81" s="23"/>
      <c r="L81" s="15"/>
    </row>
    <row r="82" spans="4:12" x14ac:dyDescent="0.25">
      <c r="D82" s="5">
        <f t="shared" si="2"/>
        <v>43928.208333333147</v>
      </c>
      <c r="E82" s="6">
        <v>4472</v>
      </c>
      <c r="F82" s="23"/>
      <c r="G82" s="24"/>
      <c r="H82" s="23"/>
      <c r="J82" s="23"/>
      <c r="L82" s="15"/>
    </row>
    <row r="83" spans="4:12" x14ac:dyDescent="0.25">
      <c r="D83" s="5">
        <f t="shared" si="2"/>
        <v>43928.249999999811</v>
      </c>
      <c r="E83" s="6">
        <v>4719</v>
      </c>
      <c r="F83" s="23"/>
      <c r="G83" s="24"/>
      <c r="H83" s="23"/>
      <c r="J83" s="23"/>
      <c r="L83" s="15"/>
    </row>
    <row r="84" spans="4:12" x14ac:dyDescent="0.25">
      <c r="D84" s="5">
        <f t="shared" si="2"/>
        <v>43928.291666666475</v>
      </c>
      <c r="E84" s="6">
        <v>4996</v>
      </c>
      <c r="F84" s="23"/>
      <c r="G84" s="24"/>
      <c r="H84" s="23"/>
      <c r="J84" s="23"/>
      <c r="L84" s="15"/>
    </row>
    <row r="85" spans="4:12" x14ac:dyDescent="0.25">
      <c r="D85" s="5">
        <f t="shared" si="2"/>
        <v>43928.333333333139</v>
      </c>
      <c r="E85" s="6">
        <v>5076</v>
      </c>
      <c r="F85" s="23"/>
      <c r="G85" s="24"/>
      <c r="H85" s="23"/>
      <c r="J85" s="23"/>
      <c r="L85" s="15"/>
    </row>
    <row r="86" spans="4:12" x14ac:dyDescent="0.25">
      <c r="D86" s="5">
        <f t="shared" si="2"/>
        <v>43928.374999999804</v>
      </c>
      <c r="E86" s="6">
        <v>5145</v>
      </c>
      <c r="F86" s="23"/>
      <c r="G86" s="24"/>
      <c r="H86" s="23"/>
      <c r="J86" s="23"/>
      <c r="L86" s="15"/>
    </row>
    <row r="87" spans="4:12" x14ac:dyDescent="0.25">
      <c r="D87" s="5">
        <f t="shared" si="2"/>
        <v>43928.416666666468</v>
      </c>
      <c r="E87" s="6">
        <v>5229</v>
      </c>
      <c r="F87" s="23"/>
      <c r="G87" s="24"/>
      <c r="H87" s="23"/>
      <c r="J87" s="23"/>
      <c r="L87" s="15"/>
    </row>
    <row r="88" spans="4:12" x14ac:dyDescent="0.25">
      <c r="D88" s="5">
        <f t="shared" si="2"/>
        <v>43928.458333333132</v>
      </c>
      <c r="E88" s="6">
        <v>5338</v>
      </c>
      <c r="F88" s="23"/>
      <c r="G88" s="24"/>
      <c r="H88" s="23"/>
      <c r="J88" s="23"/>
      <c r="L88" s="15"/>
    </row>
    <row r="89" spans="4:12" x14ac:dyDescent="0.25">
      <c r="D89" s="5">
        <f t="shared" si="2"/>
        <v>43928.499999999796</v>
      </c>
      <c r="E89" s="6">
        <v>5339</v>
      </c>
      <c r="F89" s="23"/>
      <c r="G89" s="24"/>
      <c r="H89" s="23"/>
      <c r="J89" s="23"/>
      <c r="L89" s="15"/>
    </row>
    <row r="90" spans="4:12" x14ac:dyDescent="0.25">
      <c r="D90" s="5">
        <f t="shared" si="2"/>
        <v>43928.541666666461</v>
      </c>
      <c r="E90" s="6">
        <v>5308</v>
      </c>
      <c r="F90" s="23"/>
      <c r="G90" s="24"/>
      <c r="H90" s="23"/>
      <c r="J90" s="23"/>
      <c r="L90" s="15"/>
    </row>
    <row r="91" spans="4:12" x14ac:dyDescent="0.25">
      <c r="D91" s="5">
        <f t="shared" si="2"/>
        <v>43928.583333333125</v>
      </c>
      <c r="E91" s="6">
        <v>5304</v>
      </c>
      <c r="F91" s="23"/>
      <c r="G91" s="24"/>
      <c r="H91" s="23"/>
      <c r="J91" s="23"/>
      <c r="L91" s="15"/>
    </row>
    <row r="92" spans="4:12" x14ac:dyDescent="0.25">
      <c r="D92" s="5">
        <f t="shared" si="2"/>
        <v>43928.624999999789</v>
      </c>
      <c r="E92" s="6">
        <v>5326</v>
      </c>
      <c r="F92" s="23"/>
      <c r="G92" s="24"/>
      <c r="H92" s="23"/>
      <c r="J92" s="23"/>
      <c r="L92" s="15"/>
    </row>
    <row r="93" spans="4:12" x14ac:dyDescent="0.25">
      <c r="D93" s="5">
        <f t="shared" si="2"/>
        <v>43928.666666666453</v>
      </c>
      <c r="E93" s="6">
        <v>5483</v>
      </c>
      <c r="F93" s="23"/>
      <c r="G93" s="24"/>
      <c r="H93" s="23"/>
      <c r="J93" s="23"/>
      <c r="L93" s="15"/>
    </row>
    <row r="94" spans="4:12" x14ac:dyDescent="0.25">
      <c r="D94" s="5">
        <f t="shared" si="2"/>
        <v>43928.708333333117</v>
      </c>
      <c r="E94" s="6">
        <v>5553</v>
      </c>
      <c r="F94" s="23"/>
      <c r="G94" s="24"/>
      <c r="H94" s="23"/>
      <c r="J94" s="23"/>
      <c r="L94" s="15"/>
    </row>
    <row r="95" spans="4:12" x14ac:dyDescent="0.25">
      <c r="D95" s="5">
        <f t="shared" si="2"/>
        <v>43928.749999999782</v>
      </c>
      <c r="E95" s="6">
        <v>5500</v>
      </c>
      <c r="F95" s="23"/>
      <c r="G95" s="24"/>
      <c r="H95" s="23"/>
      <c r="J95" s="23"/>
      <c r="L95" s="15"/>
    </row>
    <row r="96" spans="4:12" x14ac:dyDescent="0.25">
      <c r="D96" s="5">
        <f t="shared" si="2"/>
        <v>43928.791666666446</v>
      </c>
      <c r="E96" s="6">
        <v>5451</v>
      </c>
      <c r="F96" s="23"/>
      <c r="G96" s="24"/>
      <c r="H96" s="23"/>
      <c r="J96" s="23"/>
      <c r="L96" s="15"/>
    </row>
    <row r="97" spans="4:12" x14ac:dyDescent="0.25">
      <c r="D97" s="5">
        <f t="shared" si="2"/>
        <v>43928.83333333311</v>
      </c>
      <c r="E97" s="6">
        <v>5274</v>
      </c>
      <c r="F97" s="23"/>
      <c r="G97" s="24"/>
      <c r="H97" s="23"/>
      <c r="J97" s="23"/>
      <c r="L97" s="15"/>
    </row>
    <row r="98" spans="4:12" x14ac:dyDescent="0.25">
      <c r="D98" s="5">
        <f t="shared" si="2"/>
        <v>43928.874999999774</v>
      </c>
      <c r="E98" s="6">
        <v>4981</v>
      </c>
      <c r="F98" s="23"/>
      <c r="G98" s="24"/>
      <c r="H98" s="23"/>
      <c r="J98" s="23"/>
      <c r="L98" s="15"/>
    </row>
    <row r="99" spans="4:12" x14ac:dyDescent="0.25">
      <c r="D99" s="5">
        <f t="shared" si="2"/>
        <v>43928.916666666439</v>
      </c>
      <c r="E99" s="6">
        <v>4654</v>
      </c>
      <c r="F99" s="23"/>
      <c r="G99" s="24"/>
      <c r="H99" s="23"/>
      <c r="J99" s="23"/>
      <c r="L99" s="15"/>
    </row>
    <row r="100" spans="4:12" x14ac:dyDescent="0.25">
      <c r="D100" s="5">
        <f t="shared" si="2"/>
        <v>43928.958333333103</v>
      </c>
      <c r="E100" s="6">
        <v>4390</v>
      </c>
      <c r="F100" s="23"/>
      <c r="G100" s="24"/>
      <c r="H100" s="23"/>
      <c r="J100" s="23"/>
      <c r="L100" s="15"/>
    </row>
    <row r="101" spans="4:12" x14ac:dyDescent="0.25">
      <c r="D101" s="5">
        <f t="shared" si="2"/>
        <v>43928.999999999767</v>
      </c>
      <c r="E101" s="6">
        <v>4229</v>
      </c>
      <c r="F101" s="23"/>
      <c r="G101" s="24"/>
      <c r="H101" s="23"/>
      <c r="J101" s="23"/>
      <c r="L101" s="15"/>
    </row>
    <row r="102" spans="4:12" x14ac:dyDescent="0.25">
      <c r="D102" s="5">
        <f t="shared" si="2"/>
        <v>43929.041666666431</v>
      </c>
      <c r="E102" s="6">
        <v>4123</v>
      </c>
      <c r="F102" s="23"/>
      <c r="G102" s="24"/>
      <c r="H102" s="23"/>
      <c r="J102" s="23"/>
      <c r="L102" s="15"/>
    </row>
    <row r="103" spans="4:12" x14ac:dyDescent="0.25">
      <c r="D103" s="5">
        <f t="shared" si="2"/>
        <v>43929.083333333096</v>
      </c>
      <c r="E103" s="6">
        <v>4079</v>
      </c>
      <c r="F103" s="23"/>
      <c r="G103" s="24"/>
      <c r="H103" s="23"/>
      <c r="J103" s="23"/>
      <c r="L103" s="15"/>
    </row>
    <row r="104" spans="4:12" x14ac:dyDescent="0.25">
      <c r="D104" s="5">
        <f t="shared" si="2"/>
        <v>43929.12499999976</v>
      </c>
      <c r="E104" s="6">
        <v>4036</v>
      </c>
      <c r="F104" s="23"/>
      <c r="G104" s="24"/>
      <c r="H104" s="23"/>
      <c r="J104" s="23"/>
      <c r="L104" s="15"/>
    </row>
    <row r="105" spans="4:12" x14ac:dyDescent="0.25">
      <c r="D105" s="5">
        <f t="shared" si="2"/>
        <v>43929.166666666424</v>
      </c>
      <c r="E105" s="6">
        <v>4153</v>
      </c>
      <c r="F105" s="23"/>
      <c r="G105" s="24"/>
      <c r="H105" s="23"/>
      <c r="J105" s="23"/>
      <c r="L105" s="15"/>
    </row>
    <row r="106" spans="4:12" x14ac:dyDescent="0.25">
      <c r="D106" s="5">
        <f t="shared" si="2"/>
        <v>43929.208333333088</v>
      </c>
      <c r="E106" s="6">
        <v>4441</v>
      </c>
      <c r="F106" s="23"/>
      <c r="G106" s="24"/>
      <c r="H106" s="23"/>
      <c r="J106" s="23"/>
      <c r="L106" s="15"/>
    </row>
    <row r="107" spans="4:12" x14ac:dyDescent="0.25">
      <c r="D107" s="5">
        <f t="shared" si="2"/>
        <v>43929.249999999753</v>
      </c>
      <c r="E107" s="6">
        <v>4764</v>
      </c>
      <c r="F107" s="23"/>
      <c r="G107" s="24"/>
      <c r="H107" s="23"/>
      <c r="J107" s="23"/>
      <c r="L107" s="15"/>
    </row>
    <row r="108" spans="4:12" x14ac:dyDescent="0.25">
      <c r="D108" s="5">
        <f t="shared" si="2"/>
        <v>43929.291666666417</v>
      </c>
      <c r="E108" s="6">
        <v>5075</v>
      </c>
      <c r="F108" s="23"/>
      <c r="G108" s="24"/>
      <c r="H108" s="23"/>
      <c r="J108" s="23"/>
      <c r="L108" s="15"/>
    </row>
    <row r="109" spans="4:12" x14ac:dyDescent="0.25">
      <c r="D109" s="5">
        <f t="shared" si="2"/>
        <v>43929.333333333081</v>
      </c>
      <c r="E109" s="6">
        <v>5269</v>
      </c>
      <c r="F109" s="23"/>
      <c r="G109" s="24"/>
      <c r="H109" s="23"/>
      <c r="J109" s="23"/>
      <c r="L109" s="15"/>
    </row>
    <row r="110" spans="4:12" x14ac:dyDescent="0.25">
      <c r="D110" s="5">
        <f t="shared" si="2"/>
        <v>43929.374999999745</v>
      </c>
      <c r="E110" s="6">
        <v>5365</v>
      </c>
      <c r="F110" s="23"/>
      <c r="G110" s="24"/>
      <c r="H110" s="23"/>
      <c r="J110" s="23"/>
      <c r="L110" s="15"/>
    </row>
    <row r="111" spans="4:12" x14ac:dyDescent="0.25">
      <c r="D111" s="5">
        <f t="shared" si="2"/>
        <v>43929.41666666641</v>
      </c>
      <c r="E111" s="6">
        <v>5382</v>
      </c>
      <c r="F111" s="23"/>
      <c r="G111" s="24"/>
      <c r="H111" s="23"/>
      <c r="J111" s="23"/>
      <c r="L111" s="15"/>
    </row>
    <row r="112" spans="4:12" x14ac:dyDescent="0.25">
      <c r="D112" s="5">
        <f t="shared" si="2"/>
        <v>43929.458333333074</v>
      </c>
      <c r="E112" s="6">
        <v>5421</v>
      </c>
      <c r="F112" s="23"/>
      <c r="G112" s="24"/>
      <c r="H112" s="23"/>
      <c r="J112" s="23"/>
      <c r="L112" s="15"/>
    </row>
    <row r="113" spans="4:12" x14ac:dyDescent="0.25">
      <c r="D113" s="5">
        <f t="shared" si="2"/>
        <v>43929.499999999738</v>
      </c>
      <c r="E113" s="6">
        <v>5330</v>
      </c>
      <c r="F113" s="23"/>
      <c r="G113" s="24"/>
      <c r="H113" s="23"/>
      <c r="J113" s="23"/>
      <c r="L113" s="15"/>
    </row>
    <row r="114" spans="4:12" x14ac:dyDescent="0.25">
      <c r="D114" s="5">
        <f t="shared" si="2"/>
        <v>43929.541666666402</v>
      </c>
      <c r="E114" s="6">
        <v>5211</v>
      </c>
      <c r="F114" s="23"/>
      <c r="G114" s="24"/>
      <c r="H114" s="23"/>
      <c r="J114" s="23"/>
      <c r="L114" s="15"/>
    </row>
    <row r="115" spans="4:12" x14ac:dyDescent="0.25">
      <c r="D115" s="5">
        <f t="shared" si="2"/>
        <v>43929.583333333067</v>
      </c>
      <c r="E115" s="6">
        <v>5132</v>
      </c>
      <c r="F115" s="23"/>
      <c r="G115" s="24"/>
      <c r="H115" s="23"/>
      <c r="J115" s="23"/>
      <c r="L115" s="15"/>
    </row>
    <row r="116" spans="4:12" x14ac:dyDescent="0.25">
      <c r="D116" s="5">
        <f t="shared" si="2"/>
        <v>43929.624999999731</v>
      </c>
      <c r="E116" s="6">
        <v>5115</v>
      </c>
      <c r="F116" s="23"/>
      <c r="G116" s="24"/>
      <c r="H116" s="23"/>
      <c r="J116" s="23"/>
      <c r="L116" s="15"/>
    </row>
    <row r="117" spans="4:12" x14ac:dyDescent="0.25">
      <c r="D117" s="5">
        <f t="shared" si="2"/>
        <v>43929.666666666395</v>
      </c>
      <c r="E117" s="6">
        <v>5203</v>
      </c>
      <c r="F117" s="23"/>
      <c r="G117" s="24"/>
      <c r="H117" s="23"/>
      <c r="J117" s="23"/>
      <c r="L117" s="15"/>
    </row>
    <row r="118" spans="4:12" x14ac:dyDescent="0.25">
      <c r="D118" s="5">
        <f t="shared" si="2"/>
        <v>43929.708333333059</v>
      </c>
      <c r="E118" s="6">
        <v>5219</v>
      </c>
      <c r="F118" s="23"/>
      <c r="G118" s="24"/>
      <c r="H118" s="23"/>
      <c r="J118" s="23"/>
      <c r="L118" s="15"/>
    </row>
    <row r="119" spans="4:12" x14ac:dyDescent="0.25">
      <c r="D119" s="5">
        <f t="shared" si="2"/>
        <v>43929.749999999724</v>
      </c>
      <c r="E119" s="6">
        <v>5233</v>
      </c>
      <c r="F119" s="23"/>
      <c r="G119" s="24"/>
      <c r="H119" s="23"/>
      <c r="J119" s="23"/>
      <c r="L119" s="15"/>
    </row>
    <row r="120" spans="4:12" x14ac:dyDescent="0.25">
      <c r="D120" s="5">
        <f t="shared" si="2"/>
        <v>43929.791666666388</v>
      </c>
      <c r="E120" s="6">
        <v>5344</v>
      </c>
      <c r="F120" s="23"/>
      <c r="G120" s="24"/>
      <c r="H120" s="23"/>
      <c r="J120" s="23"/>
      <c r="L120" s="15"/>
    </row>
    <row r="121" spans="4:12" x14ac:dyDescent="0.25">
      <c r="D121" s="5">
        <f t="shared" si="2"/>
        <v>43929.833333333052</v>
      </c>
      <c r="E121" s="6">
        <v>5171</v>
      </c>
      <c r="F121" s="23"/>
      <c r="G121" s="24"/>
      <c r="H121" s="23"/>
      <c r="J121" s="23"/>
      <c r="L121" s="15"/>
    </row>
    <row r="122" spans="4:12" x14ac:dyDescent="0.25">
      <c r="D122" s="5">
        <f t="shared" si="2"/>
        <v>43929.874999999716</v>
      </c>
      <c r="E122" s="6">
        <v>4884</v>
      </c>
      <c r="F122" s="23"/>
      <c r="G122" s="24"/>
      <c r="H122" s="23"/>
      <c r="J122" s="23"/>
      <c r="L122" s="15"/>
    </row>
    <row r="123" spans="4:12" x14ac:dyDescent="0.25">
      <c r="D123" s="5">
        <f t="shared" si="2"/>
        <v>43929.91666666638</v>
      </c>
      <c r="E123" s="6">
        <v>4580</v>
      </c>
      <c r="F123" s="23"/>
      <c r="G123" s="24"/>
      <c r="H123" s="23"/>
      <c r="J123" s="23"/>
      <c r="L123" s="15"/>
    </row>
    <row r="124" spans="4:12" x14ac:dyDescent="0.25">
      <c r="D124" s="5">
        <f t="shared" si="2"/>
        <v>43929.958333333045</v>
      </c>
      <c r="E124" s="6">
        <v>4327</v>
      </c>
      <c r="F124" s="23"/>
      <c r="G124" s="24"/>
      <c r="H124" s="23"/>
      <c r="J124" s="23"/>
      <c r="L124" s="15"/>
    </row>
    <row r="125" spans="4:12" x14ac:dyDescent="0.25">
      <c r="D125" s="5">
        <f t="shared" si="2"/>
        <v>43929.999999999709</v>
      </c>
      <c r="E125" s="6">
        <v>4131</v>
      </c>
      <c r="F125" s="23"/>
      <c r="G125" s="24"/>
      <c r="H125" s="23"/>
      <c r="J125" s="23"/>
      <c r="L125" s="15"/>
    </row>
    <row r="126" spans="4:12" x14ac:dyDescent="0.25">
      <c r="D126" s="5">
        <f t="shared" si="2"/>
        <v>43930.041666666373</v>
      </c>
      <c r="E126" s="6">
        <v>4024</v>
      </c>
      <c r="F126" s="23"/>
      <c r="G126" s="24"/>
      <c r="H126" s="23"/>
      <c r="J126" s="23"/>
      <c r="L126" s="15"/>
    </row>
    <row r="127" spans="4:12" x14ac:dyDescent="0.25">
      <c r="D127" s="5">
        <f t="shared" si="2"/>
        <v>43930.083333333037</v>
      </c>
      <c r="E127" s="6">
        <v>3991</v>
      </c>
      <c r="F127" s="23"/>
      <c r="G127" s="24"/>
      <c r="H127" s="23"/>
      <c r="J127" s="23"/>
      <c r="L127" s="15"/>
    </row>
    <row r="128" spans="4:12" x14ac:dyDescent="0.25">
      <c r="D128" s="5">
        <f t="shared" si="2"/>
        <v>43930.124999999702</v>
      </c>
      <c r="E128" s="6">
        <v>4001</v>
      </c>
      <c r="F128" s="23"/>
      <c r="G128" s="24"/>
      <c r="H128" s="23"/>
      <c r="J128" s="23"/>
      <c r="L128" s="15"/>
    </row>
    <row r="129" spans="4:12" x14ac:dyDescent="0.25">
      <c r="D129" s="5">
        <f t="shared" si="2"/>
        <v>43930.166666666366</v>
      </c>
      <c r="E129" s="6">
        <v>4178</v>
      </c>
      <c r="F129" s="23"/>
      <c r="G129" s="24"/>
      <c r="H129" s="23"/>
      <c r="J129" s="23"/>
      <c r="L129" s="15"/>
    </row>
    <row r="130" spans="4:12" x14ac:dyDescent="0.25">
      <c r="D130" s="5">
        <f t="shared" si="2"/>
        <v>43930.20833333303</v>
      </c>
      <c r="E130" s="6">
        <v>4533</v>
      </c>
      <c r="F130" s="23"/>
      <c r="G130" s="24"/>
      <c r="H130" s="23"/>
      <c r="J130" s="23"/>
      <c r="L130" s="15"/>
    </row>
    <row r="131" spans="4:12" x14ac:dyDescent="0.25">
      <c r="D131" s="5">
        <f t="shared" si="2"/>
        <v>43930.249999999694</v>
      </c>
      <c r="E131" s="6">
        <v>4857</v>
      </c>
      <c r="F131" s="23"/>
      <c r="G131" s="24"/>
      <c r="H131" s="23"/>
      <c r="J131" s="23"/>
      <c r="L131" s="15"/>
    </row>
    <row r="132" spans="4:12" x14ac:dyDescent="0.25">
      <c r="D132" s="5">
        <f t="shared" si="2"/>
        <v>43930.291666666359</v>
      </c>
      <c r="E132" s="6">
        <v>5106</v>
      </c>
      <c r="F132" s="23"/>
      <c r="G132" s="24"/>
      <c r="H132" s="23"/>
      <c r="J132" s="23"/>
      <c r="L132" s="15"/>
    </row>
    <row r="133" spans="4:12" x14ac:dyDescent="0.25">
      <c r="D133" s="5">
        <f t="shared" si="2"/>
        <v>43930.333333333023</v>
      </c>
      <c r="E133" s="6">
        <v>5198</v>
      </c>
      <c r="F133" s="23"/>
      <c r="G133" s="24"/>
      <c r="H133" s="23"/>
      <c r="J133" s="23"/>
      <c r="L133" s="15"/>
    </row>
    <row r="134" spans="4:12" x14ac:dyDescent="0.25">
      <c r="D134" s="5">
        <f t="shared" si="2"/>
        <v>43930.374999999687</v>
      </c>
      <c r="E134" s="6">
        <v>5186</v>
      </c>
      <c r="F134" s="23"/>
      <c r="G134" s="24"/>
      <c r="H134" s="23"/>
      <c r="J134" s="23"/>
      <c r="L134" s="15"/>
    </row>
    <row r="135" spans="4:12" x14ac:dyDescent="0.25">
      <c r="D135" s="5">
        <f t="shared" ref="D135:D172" si="3">D134+1/24</f>
        <v>43930.416666666351</v>
      </c>
      <c r="E135" s="6">
        <v>5308</v>
      </c>
      <c r="F135" s="23"/>
      <c r="G135" s="24"/>
      <c r="H135" s="23"/>
      <c r="J135" s="23"/>
      <c r="L135" s="15"/>
    </row>
    <row r="136" spans="4:12" x14ac:dyDescent="0.25">
      <c r="D136" s="5">
        <f t="shared" si="3"/>
        <v>43930.458333333016</v>
      </c>
      <c r="E136" s="6">
        <v>5348</v>
      </c>
      <c r="F136" s="23"/>
      <c r="G136" s="24"/>
      <c r="H136" s="23"/>
      <c r="J136" s="23"/>
      <c r="L136" s="15"/>
    </row>
    <row r="137" spans="4:12" x14ac:dyDescent="0.25">
      <c r="D137" s="5">
        <f t="shared" si="3"/>
        <v>43930.49999999968</v>
      </c>
      <c r="E137" s="6">
        <v>5282</v>
      </c>
      <c r="F137" s="23"/>
      <c r="G137" s="24"/>
      <c r="H137" s="23"/>
      <c r="J137" s="23"/>
      <c r="L137" s="15"/>
    </row>
    <row r="138" spans="4:12" x14ac:dyDescent="0.25">
      <c r="D138" s="5">
        <f t="shared" si="3"/>
        <v>43930.541666666344</v>
      </c>
      <c r="E138" s="6">
        <v>5191</v>
      </c>
      <c r="F138" s="23"/>
      <c r="G138" s="24"/>
      <c r="H138" s="23"/>
      <c r="J138" s="23"/>
      <c r="L138" s="15"/>
    </row>
    <row r="139" spans="4:12" x14ac:dyDescent="0.25">
      <c r="D139" s="5">
        <f t="shared" si="3"/>
        <v>43930.583333333008</v>
      </c>
      <c r="E139" s="6">
        <v>5123</v>
      </c>
      <c r="F139" s="23"/>
      <c r="G139" s="24"/>
      <c r="H139" s="23"/>
      <c r="J139" s="23"/>
      <c r="L139" s="15"/>
    </row>
    <row r="140" spans="4:12" x14ac:dyDescent="0.25">
      <c r="D140" s="5">
        <f t="shared" si="3"/>
        <v>43930.624999999673</v>
      </c>
      <c r="E140" s="6">
        <v>5126</v>
      </c>
      <c r="F140" s="23"/>
      <c r="G140" s="24"/>
      <c r="H140" s="23"/>
      <c r="J140" s="23"/>
      <c r="L140" s="15"/>
    </row>
    <row r="141" spans="4:12" x14ac:dyDescent="0.25">
      <c r="D141" s="5">
        <f t="shared" si="3"/>
        <v>43930.666666666337</v>
      </c>
      <c r="E141" s="6">
        <v>5238</v>
      </c>
      <c r="F141" s="23"/>
      <c r="G141" s="24"/>
      <c r="H141" s="23"/>
      <c r="J141" s="23"/>
      <c r="L141" s="15"/>
    </row>
    <row r="142" spans="4:12" x14ac:dyDescent="0.25">
      <c r="D142" s="5">
        <f t="shared" si="3"/>
        <v>43930.708333333001</v>
      </c>
      <c r="E142" s="6">
        <v>5270</v>
      </c>
      <c r="F142" s="23"/>
      <c r="G142" s="24"/>
      <c r="H142" s="23"/>
      <c r="J142" s="23"/>
      <c r="L142" s="15"/>
    </row>
    <row r="143" spans="4:12" x14ac:dyDescent="0.25">
      <c r="D143" s="5">
        <f t="shared" si="3"/>
        <v>43930.749999999665</v>
      </c>
      <c r="E143" s="6">
        <v>5279</v>
      </c>
      <c r="F143" s="23"/>
      <c r="G143" s="24"/>
      <c r="H143" s="23"/>
      <c r="J143" s="23"/>
      <c r="L143" s="15"/>
    </row>
    <row r="144" spans="4:12" x14ac:dyDescent="0.25">
      <c r="D144" s="5">
        <f t="shared" si="3"/>
        <v>43930.79166666633</v>
      </c>
      <c r="E144" s="6">
        <v>5417</v>
      </c>
      <c r="F144" s="23"/>
      <c r="G144" s="24"/>
      <c r="H144" s="23"/>
      <c r="J144" s="23"/>
      <c r="L144" s="15"/>
    </row>
    <row r="145" spans="4:12" x14ac:dyDescent="0.25">
      <c r="D145" s="5">
        <f t="shared" si="3"/>
        <v>43930.833333332994</v>
      </c>
      <c r="E145" s="6">
        <v>5274</v>
      </c>
      <c r="F145" s="23"/>
      <c r="G145" s="24"/>
      <c r="H145" s="23"/>
      <c r="J145" s="23"/>
      <c r="L145" s="15"/>
    </row>
    <row r="146" spans="4:12" x14ac:dyDescent="0.25">
      <c r="D146" s="5">
        <f t="shared" si="3"/>
        <v>43930.874999999658</v>
      </c>
      <c r="E146" s="6">
        <v>5012</v>
      </c>
      <c r="F146" s="23"/>
      <c r="G146" s="24"/>
      <c r="H146" s="23"/>
      <c r="J146" s="23"/>
      <c r="L146" s="15"/>
    </row>
    <row r="147" spans="4:12" x14ac:dyDescent="0.25">
      <c r="D147" s="5">
        <f t="shared" si="3"/>
        <v>43930.916666666322</v>
      </c>
      <c r="E147" s="6">
        <v>4690</v>
      </c>
      <c r="F147" s="23"/>
      <c r="G147" s="24"/>
      <c r="H147" s="23"/>
      <c r="J147" s="23"/>
      <c r="L147" s="15"/>
    </row>
    <row r="148" spans="4:12" x14ac:dyDescent="0.25">
      <c r="D148" s="5">
        <f t="shared" si="3"/>
        <v>43930.958333332987</v>
      </c>
      <c r="E148" s="6">
        <v>4424</v>
      </c>
      <c r="F148" s="23"/>
      <c r="G148" s="24"/>
      <c r="H148" s="23"/>
      <c r="J148" s="23"/>
      <c r="L148" s="15"/>
    </row>
    <row r="149" spans="4:12" x14ac:dyDescent="0.25">
      <c r="D149" s="5">
        <f t="shared" si="3"/>
        <v>43930.999999999651</v>
      </c>
      <c r="E149" s="6">
        <v>4243</v>
      </c>
      <c r="F149" s="24"/>
      <c r="G149" s="24"/>
      <c r="H149" s="23"/>
      <c r="J149" s="23"/>
      <c r="L149" s="15"/>
    </row>
    <row r="150" spans="4:12" x14ac:dyDescent="0.25">
      <c r="D150" s="5">
        <f t="shared" si="3"/>
        <v>43931.041666666315</v>
      </c>
      <c r="E150" s="6">
        <v>4115</v>
      </c>
      <c r="F150" s="1"/>
      <c r="G150" s="24"/>
      <c r="H150" s="23"/>
      <c r="J150" s="23"/>
      <c r="L150" s="15"/>
    </row>
    <row r="151" spans="4:12" x14ac:dyDescent="0.25">
      <c r="D151" s="5">
        <f t="shared" si="3"/>
        <v>43931.083333332979</v>
      </c>
      <c r="E151" s="6">
        <v>4057</v>
      </c>
      <c r="F151" s="1"/>
      <c r="G151" s="24"/>
      <c r="H151" s="23"/>
      <c r="J151" s="23"/>
      <c r="L151" s="15"/>
    </row>
    <row r="152" spans="4:12" x14ac:dyDescent="0.25">
      <c r="D152" s="5">
        <f t="shared" si="3"/>
        <v>43931.124999999643</v>
      </c>
      <c r="E152" s="6">
        <v>4050</v>
      </c>
      <c r="F152" s="1"/>
      <c r="G152" s="24"/>
      <c r="H152" s="23"/>
      <c r="J152" s="23"/>
      <c r="L152" s="15"/>
    </row>
    <row r="153" spans="4:12" x14ac:dyDescent="0.25">
      <c r="D153" s="5">
        <f t="shared" si="3"/>
        <v>43931.166666666308</v>
      </c>
      <c r="E153" s="6">
        <v>4108</v>
      </c>
      <c r="F153" s="1"/>
      <c r="G153" s="24"/>
      <c r="H153" s="23"/>
      <c r="J153" s="23"/>
      <c r="L153" s="15"/>
    </row>
    <row r="154" spans="4:12" x14ac:dyDescent="0.25">
      <c r="D154" s="5">
        <f t="shared" si="3"/>
        <v>43931.208333332972</v>
      </c>
      <c r="E154" s="6">
        <v>4204</v>
      </c>
      <c r="F154" s="1"/>
      <c r="G154" s="24"/>
      <c r="H154" s="23"/>
      <c r="J154" s="23"/>
      <c r="L154" s="15"/>
    </row>
    <row r="155" spans="4:12" x14ac:dyDescent="0.25">
      <c r="D155" s="5">
        <f t="shared" si="3"/>
        <v>43931.249999999636</v>
      </c>
      <c r="E155" s="6">
        <v>4258</v>
      </c>
      <c r="F155" s="1"/>
      <c r="G155" s="24"/>
      <c r="H155" s="23"/>
      <c r="J155" s="23"/>
      <c r="L155" s="15"/>
    </row>
    <row r="156" spans="4:12" x14ac:dyDescent="0.25">
      <c r="D156" s="5">
        <f t="shared" si="3"/>
        <v>43931.2916666663</v>
      </c>
      <c r="E156" s="6">
        <v>4379</v>
      </c>
      <c r="F156" s="1"/>
      <c r="G156" s="24"/>
      <c r="H156" s="23"/>
      <c r="J156" s="23"/>
      <c r="L156" s="15"/>
    </row>
    <row r="157" spans="4:12" x14ac:dyDescent="0.25">
      <c r="D157" s="5">
        <f t="shared" si="3"/>
        <v>43931.333333332965</v>
      </c>
      <c r="E157" s="6">
        <v>4522</v>
      </c>
      <c r="F157" s="1"/>
      <c r="G157" s="24"/>
      <c r="H157" s="23"/>
      <c r="J157" s="23"/>
      <c r="L157" s="15"/>
    </row>
    <row r="158" spans="4:12" x14ac:dyDescent="0.25">
      <c r="D158" s="5">
        <f t="shared" si="3"/>
        <v>43931.374999999629</v>
      </c>
      <c r="E158" s="6">
        <v>4613</v>
      </c>
      <c r="F158" s="1"/>
      <c r="G158" s="24"/>
      <c r="H158" s="23"/>
      <c r="J158" s="23"/>
      <c r="L158" s="15"/>
    </row>
    <row r="159" spans="4:12" x14ac:dyDescent="0.25">
      <c r="D159" s="5">
        <f t="shared" si="3"/>
        <v>43931.416666666293</v>
      </c>
      <c r="E159" s="6">
        <v>4714</v>
      </c>
      <c r="F159" s="1"/>
      <c r="G159" s="24"/>
      <c r="H159" s="23"/>
      <c r="J159" s="23"/>
      <c r="L159" s="15"/>
    </row>
    <row r="160" spans="4:12" x14ac:dyDescent="0.25">
      <c r="D160" s="5">
        <f t="shared" si="3"/>
        <v>43931.458333332957</v>
      </c>
      <c r="E160" s="6">
        <v>4796</v>
      </c>
      <c r="F160" s="1"/>
      <c r="G160" s="24"/>
      <c r="H160" s="23"/>
      <c r="J160" s="23"/>
      <c r="L160" s="15"/>
    </row>
    <row r="161" spans="4:12" x14ac:dyDescent="0.25">
      <c r="D161" s="5">
        <f t="shared" si="3"/>
        <v>43931.499999999622</v>
      </c>
      <c r="E161" s="1">
        <v>4797</v>
      </c>
      <c r="F161" s="1"/>
      <c r="G161" s="24"/>
      <c r="H161" s="23"/>
      <c r="J161" s="23"/>
      <c r="L161" s="15"/>
    </row>
    <row r="162" spans="4:12" x14ac:dyDescent="0.25">
      <c r="D162" s="5">
        <f t="shared" si="3"/>
        <v>43931.541666666286</v>
      </c>
      <c r="E162" s="1">
        <v>4768</v>
      </c>
      <c r="F162" s="1"/>
      <c r="G162" s="24"/>
      <c r="H162" s="23"/>
      <c r="J162" s="23"/>
      <c r="L162" s="15"/>
    </row>
    <row r="163" spans="4:12" x14ac:dyDescent="0.25">
      <c r="D163" s="5">
        <f t="shared" si="3"/>
        <v>43931.58333333295</v>
      </c>
      <c r="E163" s="1">
        <v>4775</v>
      </c>
      <c r="F163" s="1"/>
      <c r="G163" s="24"/>
      <c r="H163" s="23"/>
      <c r="J163" s="23"/>
      <c r="L163" s="15"/>
    </row>
    <row r="164" spans="4:12" x14ac:dyDescent="0.25">
      <c r="D164" s="5">
        <f t="shared" si="3"/>
        <v>43931.624999999614</v>
      </c>
      <c r="E164" s="1">
        <v>4809</v>
      </c>
      <c r="F164" s="1"/>
      <c r="G164" s="24"/>
      <c r="H164" s="23"/>
      <c r="J164" s="23"/>
      <c r="L164" s="15"/>
    </row>
    <row r="165" spans="4:12" x14ac:dyDescent="0.25">
      <c r="D165" s="5">
        <f t="shared" si="3"/>
        <v>43931.666666666279</v>
      </c>
      <c r="E165" s="1">
        <v>4933</v>
      </c>
      <c r="F165" s="1"/>
      <c r="G165" s="24"/>
      <c r="H165" s="23"/>
      <c r="J165" s="23"/>
      <c r="L165" s="15"/>
    </row>
    <row r="166" spans="4:12" x14ac:dyDescent="0.25">
      <c r="D166" s="5">
        <f t="shared" si="3"/>
        <v>43931.708333332943</v>
      </c>
      <c r="E166" s="1">
        <v>4975</v>
      </c>
      <c r="F166" s="1"/>
      <c r="G166" s="24"/>
      <c r="H166" s="23"/>
      <c r="J166" s="23"/>
      <c r="L166" s="15"/>
    </row>
    <row r="167" spans="4:12" x14ac:dyDescent="0.25">
      <c r="D167" s="5">
        <f t="shared" si="3"/>
        <v>43931.749999999607</v>
      </c>
      <c r="E167" s="1">
        <v>5003</v>
      </c>
      <c r="F167" s="1"/>
      <c r="G167" s="24"/>
      <c r="H167" s="23"/>
      <c r="J167" s="23"/>
      <c r="L167" s="15"/>
    </row>
    <row r="168" spans="4:12" x14ac:dyDescent="0.25">
      <c r="D168" s="5">
        <f t="shared" si="3"/>
        <v>43931.791666666271</v>
      </c>
      <c r="E168" s="1">
        <v>5153</v>
      </c>
      <c r="F168" s="1"/>
      <c r="G168" s="24"/>
      <c r="H168" s="23"/>
      <c r="J168" s="23"/>
      <c r="L168" s="15"/>
    </row>
    <row r="169" spans="4:12" x14ac:dyDescent="0.25">
      <c r="D169" s="5">
        <f t="shared" si="3"/>
        <v>43931.833333332936</v>
      </c>
      <c r="E169" s="1">
        <v>5041</v>
      </c>
      <c r="F169" s="1"/>
      <c r="G169" s="24"/>
      <c r="H169" s="23"/>
      <c r="J169" s="23"/>
      <c r="L169" s="15"/>
    </row>
    <row r="170" spans="4:12" x14ac:dyDescent="0.25">
      <c r="D170" s="5">
        <f t="shared" si="3"/>
        <v>43931.8749999996</v>
      </c>
      <c r="E170" s="1">
        <v>4822</v>
      </c>
      <c r="F170" s="1"/>
      <c r="G170" s="24"/>
      <c r="H170" s="23"/>
      <c r="J170" s="23"/>
      <c r="L170" s="15"/>
    </row>
    <row r="171" spans="4:12" x14ac:dyDescent="0.25">
      <c r="D171" s="5">
        <f t="shared" si="3"/>
        <v>43931.916666666264</v>
      </c>
      <c r="E171" s="1">
        <v>4578</v>
      </c>
      <c r="F171" s="1"/>
      <c r="G171" s="24"/>
      <c r="H171" s="23"/>
      <c r="J171" s="23"/>
      <c r="L171" s="15"/>
    </row>
    <row r="172" spans="4:12" x14ac:dyDescent="0.25">
      <c r="D172" s="5">
        <f t="shared" si="3"/>
        <v>43931.958333332928</v>
      </c>
      <c r="E172" s="1">
        <v>4353</v>
      </c>
      <c r="F172" s="1"/>
      <c r="G172" s="24"/>
      <c r="H172" s="23"/>
      <c r="J172" s="23"/>
      <c r="L172" s="15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A31D2-E744-4F79-A769-5107BA35ACFD}">
  <dimension ref="A2:AO171"/>
  <sheetViews>
    <sheetView topLeftCell="AB3" workbookViewId="0">
      <selection activeCell="AN18" sqref="AN18"/>
    </sheetView>
  </sheetViews>
  <sheetFormatPr defaultRowHeight="15" x14ac:dyDescent="0.25"/>
  <cols>
    <col min="1" max="1" width="14.85546875" bestFit="1" customWidth="1"/>
    <col min="2" max="2" width="15.7109375" bestFit="1" customWidth="1"/>
    <col min="3" max="3" width="16.85546875" bestFit="1" customWidth="1"/>
    <col min="4" max="4" width="25.7109375" bestFit="1" customWidth="1"/>
    <col min="5" max="5" width="18.42578125" bestFit="1" customWidth="1"/>
    <col min="6" max="6" width="22" bestFit="1" customWidth="1"/>
    <col min="7" max="7" width="16" bestFit="1" customWidth="1"/>
    <col min="8" max="8" width="17.28515625" bestFit="1" customWidth="1"/>
    <col min="9" max="9" width="14.7109375" bestFit="1" customWidth="1"/>
    <col min="10" max="10" width="5" bestFit="1" customWidth="1"/>
    <col min="11" max="11" width="15.7109375" bestFit="1" customWidth="1"/>
    <col min="12" max="12" width="17.28515625" bestFit="1" customWidth="1"/>
    <col min="13" max="13" width="26" bestFit="1" customWidth="1"/>
    <col min="14" max="14" width="26" customWidth="1"/>
    <col min="15" max="15" width="12.7109375" bestFit="1" customWidth="1"/>
    <col min="16" max="16" width="16" bestFit="1" customWidth="1"/>
    <col min="17" max="17" width="15" bestFit="1" customWidth="1"/>
    <col min="18" max="18" width="15.28515625" customWidth="1"/>
    <col min="23" max="23" width="17.42578125" bestFit="1" customWidth="1"/>
    <col min="25" max="25" width="20.5703125" bestFit="1" customWidth="1"/>
    <col min="26" max="26" width="17.28515625" bestFit="1" customWidth="1"/>
    <col min="27" max="27" width="25.28515625" bestFit="1" customWidth="1"/>
    <col min="28" max="28" width="13.5703125" bestFit="1" customWidth="1"/>
    <col min="29" max="29" width="10.7109375" customWidth="1"/>
    <col min="30" max="30" width="16" bestFit="1" customWidth="1"/>
    <col min="31" max="31" width="15" bestFit="1" customWidth="1"/>
    <col min="32" max="32" width="14.7109375" bestFit="1" customWidth="1"/>
    <col min="34" max="34" width="20" bestFit="1" customWidth="1"/>
    <col min="35" max="35" width="16.5703125" bestFit="1" customWidth="1"/>
    <col min="36" max="36" width="25.28515625" bestFit="1" customWidth="1"/>
    <col min="37" max="37" width="13.5703125" bestFit="1" customWidth="1"/>
    <col min="38" max="38" width="9" bestFit="1" customWidth="1"/>
    <col min="39" max="39" width="16" bestFit="1" customWidth="1"/>
    <col min="40" max="40" width="15" bestFit="1" customWidth="1"/>
    <col min="41" max="41" width="14.7109375" bestFit="1" customWidth="1"/>
  </cols>
  <sheetData>
    <row r="2" spans="1:41" ht="15.75" thickBot="1" x14ac:dyDescent="0.3"/>
    <row r="3" spans="1:41" x14ac:dyDescent="0.25">
      <c r="A3" s="64" t="s">
        <v>1</v>
      </c>
      <c r="B3" s="65" t="s">
        <v>91</v>
      </c>
      <c r="C3" s="65" t="s">
        <v>92</v>
      </c>
      <c r="D3" s="65" t="s">
        <v>104</v>
      </c>
      <c r="E3" s="65" t="s">
        <v>102</v>
      </c>
      <c r="F3" s="65" t="s">
        <v>68</v>
      </c>
      <c r="G3" s="65" t="s">
        <v>94</v>
      </c>
      <c r="H3" s="65" t="s">
        <v>93</v>
      </c>
      <c r="I3" s="66" t="s">
        <v>103</v>
      </c>
      <c r="K3" s="64" t="s">
        <v>101</v>
      </c>
      <c r="L3" s="65" t="s">
        <v>100</v>
      </c>
      <c r="M3" s="65" t="s">
        <v>105</v>
      </c>
      <c r="N3" s="65" t="s">
        <v>102</v>
      </c>
      <c r="O3" s="65" t="s">
        <v>68</v>
      </c>
      <c r="P3" s="65" t="s">
        <v>94</v>
      </c>
      <c r="Q3" s="65" t="s">
        <v>93</v>
      </c>
      <c r="R3" s="66" t="s">
        <v>103</v>
      </c>
      <c r="V3" t="s">
        <v>121</v>
      </c>
      <c r="W3" t="s">
        <v>120</v>
      </c>
      <c r="Y3" s="64" t="s">
        <v>114</v>
      </c>
      <c r="Z3" s="65" t="s">
        <v>115</v>
      </c>
      <c r="AA3" s="65" t="s">
        <v>116</v>
      </c>
      <c r="AB3" s="65" t="s">
        <v>102</v>
      </c>
      <c r="AC3" s="65" t="s">
        <v>68</v>
      </c>
      <c r="AD3" s="65" t="s">
        <v>94</v>
      </c>
      <c r="AE3" s="65" t="s">
        <v>93</v>
      </c>
      <c r="AF3" s="66" t="s">
        <v>103</v>
      </c>
      <c r="AH3" s="64" t="s">
        <v>117</v>
      </c>
      <c r="AI3" s="65" t="s">
        <v>118</v>
      </c>
      <c r="AJ3" s="65" t="s">
        <v>119</v>
      </c>
      <c r="AK3" s="65" t="s">
        <v>102</v>
      </c>
      <c r="AL3" s="65" t="s">
        <v>68</v>
      </c>
      <c r="AM3" s="65" t="s">
        <v>94</v>
      </c>
      <c r="AN3" s="65" t="s">
        <v>93</v>
      </c>
      <c r="AO3" s="66" t="s">
        <v>103</v>
      </c>
    </row>
    <row r="4" spans="1:41" x14ac:dyDescent="0.25">
      <c r="A4" s="67">
        <f>'2020Data'!E7</f>
        <v>43925</v>
      </c>
      <c r="B4" s="68">
        <f>'2020Data'!F7</f>
        <v>11746</v>
      </c>
      <c r="C4" s="69">
        <v>12031.210999999999</v>
      </c>
      <c r="D4" s="69">
        <f>ABS(C4-(E4*C4))</f>
        <v>12269.305244589646</v>
      </c>
      <c r="E4" s="68">
        <f>IF(B4&gt;=13487,0.01615192,IF(B4&gt;=13064,-75/B4,IF(B4&gt;=12640,-20/B4,IF(B4&gt;=12003,116.23/B4,IF(B4&gt;=11579,-232.45/B4,0.01615192)))))</f>
        <v>-1.9789715647880127E-2</v>
      </c>
      <c r="F4" s="68">
        <f>ABS(B4-C4)/B4</f>
        <v>2.4281542652817924E-2</v>
      </c>
      <c r="G4" s="70">
        <f>SUM(F4:F171)*100/168</f>
        <v>1.602799999999996</v>
      </c>
      <c r="H4" s="71">
        <f>'Model Performance'!J6</f>
        <v>1.6028</v>
      </c>
      <c r="I4" s="72">
        <f>SUM(E4:E171)</f>
        <v>0.90629032097194839</v>
      </c>
      <c r="K4" s="79">
        <v>4212</v>
      </c>
      <c r="L4" s="69">
        <f t="shared" ref="L4:L35" si="0">ABS(K4-(O4*K4))</f>
        <v>4113.4518360000002</v>
      </c>
      <c r="M4" s="69">
        <f>ABS(K4-(N4*K4))</f>
        <v>4162.7259180000001</v>
      </c>
      <c r="N4" s="68">
        <f>IF(K4&gt;=5396,O4,IF(K4&gt;=5309,30/K4,IF(K4&gt;=4964,-60/K4,IF(K4&gt;=4791,-80/K4,IF(K4&gt;=4533,O4,IF(K4&gt;=4360,((K4-4533)*1.45)/K4,IF(K4&gt;=4274,((4274-K4)*2.35)/K4,IF(K4&gt;=4220,((4220-K4)*2)/K4,O4/2))))))))</f>
        <v>1.1698500000000001E-2</v>
      </c>
      <c r="O4" s="71">
        <f>(($Q$4*COUNT($A$4:$A$171)/100))/(COUNT($A$4:$A$171))</f>
        <v>2.3397000000000001E-2</v>
      </c>
      <c r="P4" s="70">
        <f>SUM(O4:O171)*100/168</f>
        <v>2.3397000000000086</v>
      </c>
      <c r="Q4" s="68">
        <f>'Model Performance'!J4</f>
        <v>2.3397000000000001</v>
      </c>
      <c r="R4" s="72">
        <f>SUM(W4:W171)</f>
        <v>2.5934594340297794</v>
      </c>
      <c r="V4">
        <f>ABS(AB4)</f>
        <v>1.3436999999999998E-2</v>
      </c>
      <c r="W4">
        <f>ABS(N4)</f>
        <v>1.1698500000000001E-2</v>
      </c>
      <c r="Y4" s="83">
        <v>709</v>
      </c>
      <c r="Z4" s="69">
        <f>ABS(Y4-(AC4*Y4))</f>
        <v>689.94633399999998</v>
      </c>
      <c r="AA4" s="69">
        <f>ABS(Y4-(AB4*Y4))</f>
        <v>718.52683300000001</v>
      </c>
      <c r="AB4" s="68">
        <f>IF(Y4&gt;=966,20/Y4,IF(Y4&gt;=960,-AC4/2,IF(Y4&gt;=913,(Y4-960)/Y4,IF(Y4&gt;=890,(890-Y4)*0.75/Y4,IF(Y4&gt;=860,-AC4,IF(Y4&gt;=830,((Y4-860)*0.5)/Y4,IF(Y4&gt;=800,((800-Y4)*0.86)/Y4,IF(Y4&gt;=769,-AC4/2,IF(Y4&gt;=748,((Y4-769)*3.35/Y4),-AC4/2)))))))))</f>
        <v>-1.3436999999999998E-2</v>
      </c>
      <c r="AC4" s="68">
        <f>(($AE$4*COUNT($A$4:$A$171)/100))/(COUNT($A$4:$A$171))</f>
        <v>2.6873999999999995E-2</v>
      </c>
      <c r="AD4" s="68">
        <f>SUM(AC4:AC171)*100/168</f>
        <v>2.6873999999999976</v>
      </c>
      <c r="AE4" s="68">
        <f>'Model Performance'!J10</f>
        <v>2.6873999999999998</v>
      </c>
      <c r="AF4" s="72">
        <f>SUM(V4:V171)</f>
        <v>3.2821887144998909</v>
      </c>
      <c r="AH4" s="83">
        <v>74</v>
      </c>
      <c r="AI4" s="69">
        <f>ABS(AH4-(AL4*AH4))</f>
        <v>71.070043999999996</v>
      </c>
      <c r="AJ4" s="69">
        <f>ABS(AH4-(AK4*AH4))</f>
        <v>75.8</v>
      </c>
      <c r="AK4" s="68">
        <f>IF(AH4&gt;=80,5.5/AH4,IF(AH4&gt;=78,(-AH4+80)*2/AH4,IF(AH4&gt;=76,(-76+AH4)*1.25/AH4,IF(AH4&gt;=74,(AH4-76)*0.9/AH4,IF(AH4&gt;=72,(72-AH4)/AH4,IF(AH4&gt;=68,(AH4-72)*0.75/AH4,AL4))))))</f>
        <v>-2.4324324324324326E-2</v>
      </c>
      <c r="AL4" s="68">
        <f>(($AN$4*COUNT($A$4:$A$171)/100))/(COUNT($A$4:$A$171))</f>
        <v>3.9594000000000004E-2</v>
      </c>
      <c r="AM4">
        <f>SUM(AL4:AL171)*100/168</f>
        <v>3.9594000000000076</v>
      </c>
      <c r="AN4" s="68">
        <f>'Model Performance'!J9</f>
        <v>3.9594</v>
      </c>
      <c r="AO4" s="72"/>
    </row>
    <row r="5" spans="1:41" x14ac:dyDescent="0.25">
      <c r="A5" s="67">
        <f>'2020Data'!E8</f>
        <v>43925.041666666664</v>
      </c>
      <c r="B5" s="68">
        <f>'2020Data'!F8</f>
        <v>11564</v>
      </c>
      <c r="C5" s="69">
        <v>11636</v>
      </c>
      <c r="D5" s="69">
        <f t="shared" ref="D5:D68" si="1">ABS(C5-(E5*C5))</f>
        <v>11448.05625888</v>
      </c>
      <c r="E5" s="68">
        <f t="shared" ref="E5:E68" si="2">IF(B5&gt;=13487,0.01615192,IF(B5&gt;=13064,-75/B5,IF(B5&gt;=12640,-20/B5,IF(B5&gt;=12003,116.23/B5,IF(B5&gt;=11579,-232.45/B5,0.01615192)))))</f>
        <v>1.615192E-2</v>
      </c>
      <c r="F5" s="68">
        <f t="shared" ref="F5:F7" si="3">ABS(B5-C5)/B5</f>
        <v>6.2262193012798343E-3</v>
      </c>
      <c r="G5" s="68"/>
      <c r="H5" s="68"/>
      <c r="I5" s="72"/>
      <c r="K5" s="79">
        <v>4083</v>
      </c>
      <c r="L5" s="69">
        <f t="shared" si="0"/>
        <v>3987.470049</v>
      </c>
      <c r="M5" s="69">
        <f t="shared" ref="M5:M68" si="4">ABS(K5-(N5*K5))</f>
        <v>4035.2350244999998</v>
      </c>
      <c r="N5" s="68">
        <f t="shared" ref="N5:N68" si="5">IF(K5&gt;=5396,O5,IF(K5&gt;=5309,30/K5,IF(K5&gt;=4964,-60/K5,IF(K5&gt;=4791,-80/K5,IF(K5&gt;=4533,O5,IF(K5&gt;=4360,((K5-4533)*1.45)/K5,IF(K5&gt;=4274,((4274-K5)*2.35)/K5,IF(K5&gt;=4220,((4220-K5)*2)/K5,O5/2))))))))</f>
        <v>1.1698500000000001E-2</v>
      </c>
      <c r="O5" s="71">
        <f t="shared" ref="O4:O35" si="6">(($Q$4*COUNT($A$4:$A$171)/100))/(COUNT($A$4:$A$171))</f>
        <v>2.3397000000000001E-2</v>
      </c>
      <c r="P5" s="68"/>
      <c r="Q5" s="68"/>
      <c r="R5" s="72"/>
      <c r="V5">
        <f t="shared" ref="V5:V68" si="7">ABS(AB5)</f>
        <v>1.3436999999999998E-2</v>
      </c>
      <c r="W5">
        <f t="shared" ref="W5:W68" si="8">ABS(N5)</f>
        <v>1.1698500000000001E-2</v>
      </c>
      <c r="Y5" s="83">
        <v>690</v>
      </c>
      <c r="Z5" s="69">
        <f t="shared" ref="Z5:Z68" si="9">ABS(Y5-(AC5*Y5))</f>
        <v>671.45694000000003</v>
      </c>
      <c r="AA5" s="69">
        <f t="shared" ref="AA5:AA68" si="10">ABS(Y5-(AB5*Y5))</f>
        <v>699.27152999999998</v>
      </c>
      <c r="AB5" s="68">
        <f t="shared" ref="AB5:AB68" si="11">IF(Y5&gt;=966,20/Y5,IF(Y5&gt;=960,-AC5/2,IF(Y5&gt;=913,(Y5-960)/Y5,IF(Y5&gt;=890,(890-Y5)*0.75/Y5,IF(Y5&gt;=860,-AC5,IF(Y5&gt;=830,((Y5-860)*0.5)/Y5,IF(Y5&gt;=800,((800-Y5)*0.86)/Y5,IF(Y5&gt;=769,-AC5/2,IF(Y5&gt;=748,((Y5-769)*3.35/Y5),-AC5/2)))))))))</f>
        <v>-1.3436999999999998E-2</v>
      </c>
      <c r="AC5" s="68">
        <f t="shared" ref="AC5:AC68" si="12">(($AE$4*COUNT($A$4:$A$171)/100))/(COUNT($A$4:$A$171))</f>
        <v>2.6873999999999995E-2</v>
      </c>
      <c r="AD5" s="68"/>
      <c r="AE5" s="68"/>
      <c r="AF5" s="72"/>
      <c r="AH5" s="83">
        <v>73</v>
      </c>
      <c r="AI5" s="69">
        <f t="shared" ref="AI5:AI68" si="13">ABS(AH5-(AL5*AH5))</f>
        <v>70.109638000000004</v>
      </c>
      <c r="AJ5" s="69">
        <f t="shared" ref="AJ5:AJ68" si="14">ABS(AH5-(AK5*AH5))</f>
        <v>74</v>
      </c>
      <c r="AK5" s="68">
        <f t="shared" ref="AK5:AK68" si="15">IF(AH5&gt;=80,5.5/AH5,IF(AH5&gt;=78,(-AH5+80)*2/AH5,IF(AH5&gt;=76,(-76+AH5)*1.25/AH5,IF(AH5&gt;=74,(AH5-76)*0.9/AH5,IF(AH5&gt;=72,(72-AH5)/AH5,IF(AH5&gt;=68,(AH5-72)*0.75/AH5,AL5))))))</f>
        <v>-1.3698630136986301E-2</v>
      </c>
      <c r="AL5" s="68">
        <f t="shared" ref="AL5:AL68" si="16">(($AN$4*COUNT($A$4:$A$171)/100))/(COUNT($A$4:$A$171))</f>
        <v>3.9594000000000004E-2</v>
      </c>
      <c r="AM5" s="68"/>
      <c r="AN5" s="68"/>
      <c r="AO5" s="72"/>
    </row>
    <row r="6" spans="1:41" x14ac:dyDescent="0.25">
      <c r="A6" s="67">
        <f>'2020Data'!E9</f>
        <v>43925.083333333328</v>
      </c>
      <c r="B6" s="68">
        <f>'2020Data'!F9</f>
        <v>11367</v>
      </c>
      <c r="C6" s="69">
        <v>11454.6</v>
      </c>
      <c r="D6" s="69">
        <f t="shared" si="1"/>
        <v>11269.586217168</v>
      </c>
      <c r="E6" s="68">
        <f t="shared" si="2"/>
        <v>1.615192E-2</v>
      </c>
      <c r="F6" s="68">
        <f t="shared" si="3"/>
        <v>7.7065188704143897E-3</v>
      </c>
      <c r="G6" s="68"/>
      <c r="H6" s="68"/>
      <c r="I6" s="72"/>
      <c r="K6" s="79">
        <v>3997</v>
      </c>
      <c r="L6" s="69">
        <f t="shared" si="0"/>
        <v>3903.4821910000001</v>
      </c>
      <c r="M6" s="69">
        <f t="shared" si="4"/>
        <v>3950.2410955</v>
      </c>
      <c r="N6" s="68">
        <f t="shared" si="5"/>
        <v>1.1698500000000001E-2</v>
      </c>
      <c r="O6" s="71">
        <f t="shared" si="6"/>
        <v>2.3397000000000001E-2</v>
      </c>
      <c r="P6" s="68"/>
      <c r="Q6" s="68"/>
      <c r="R6" s="72"/>
      <c r="V6">
        <f t="shared" si="7"/>
        <v>1.3436999999999998E-2</v>
      </c>
      <c r="W6">
        <f t="shared" si="8"/>
        <v>1.1698500000000001E-2</v>
      </c>
      <c r="Y6" s="83">
        <v>682</v>
      </c>
      <c r="Z6" s="69">
        <f t="shared" si="9"/>
        <v>663.67193199999997</v>
      </c>
      <c r="AA6" s="69">
        <f t="shared" si="10"/>
        <v>691.16403400000002</v>
      </c>
      <c r="AB6" s="68">
        <f t="shared" si="11"/>
        <v>-1.3436999999999998E-2</v>
      </c>
      <c r="AC6" s="68">
        <f t="shared" si="12"/>
        <v>2.6873999999999995E-2</v>
      </c>
      <c r="AD6" s="68"/>
      <c r="AE6" s="68"/>
      <c r="AF6" s="72"/>
      <c r="AH6" s="83">
        <v>70</v>
      </c>
      <c r="AI6" s="69">
        <f t="shared" si="13"/>
        <v>67.22842</v>
      </c>
      <c r="AJ6" s="69">
        <f t="shared" si="14"/>
        <v>71.5</v>
      </c>
      <c r="AK6" s="68">
        <f t="shared" si="15"/>
        <v>-2.1428571428571429E-2</v>
      </c>
      <c r="AL6" s="68">
        <f t="shared" si="16"/>
        <v>3.9594000000000004E-2</v>
      </c>
      <c r="AM6" s="68"/>
      <c r="AN6" s="68"/>
      <c r="AO6" s="72"/>
    </row>
    <row r="7" spans="1:41" x14ac:dyDescent="0.25">
      <c r="A7" s="67">
        <f>'2020Data'!E10</f>
        <v>43925.124999999993</v>
      </c>
      <c r="B7" s="68">
        <f>'2020Data'!F10</f>
        <v>11379</v>
      </c>
      <c r="C7" s="69">
        <v>11442.42</v>
      </c>
      <c r="D7" s="69">
        <f t="shared" si="1"/>
        <v>11257.6029475536</v>
      </c>
      <c r="E7" s="68">
        <f t="shared" si="2"/>
        <v>1.615192E-2</v>
      </c>
      <c r="F7" s="68">
        <f t="shared" si="3"/>
        <v>5.573424729765364E-3</v>
      </c>
      <c r="G7" s="68"/>
      <c r="H7" s="68"/>
      <c r="I7" s="72"/>
      <c r="K7" s="79">
        <v>3971</v>
      </c>
      <c r="L7" s="69">
        <f t="shared" si="0"/>
        <v>3878.0905130000001</v>
      </c>
      <c r="M7" s="69">
        <f t="shared" si="4"/>
        <v>3924.5452565000001</v>
      </c>
      <c r="N7" s="68">
        <f t="shared" si="5"/>
        <v>1.1698500000000001E-2</v>
      </c>
      <c r="O7" s="71">
        <f t="shared" si="6"/>
        <v>2.3397000000000001E-2</v>
      </c>
      <c r="P7" s="68"/>
      <c r="Q7" s="68"/>
      <c r="R7" s="72"/>
      <c r="V7">
        <f t="shared" si="7"/>
        <v>1.3436999999999998E-2</v>
      </c>
      <c r="W7">
        <f t="shared" si="8"/>
        <v>1.1698500000000001E-2</v>
      </c>
      <c r="Y7" s="83">
        <v>683</v>
      </c>
      <c r="Z7" s="69">
        <f t="shared" si="9"/>
        <v>664.64505799999995</v>
      </c>
      <c r="AA7" s="69">
        <f t="shared" si="10"/>
        <v>692.17747099999997</v>
      </c>
      <c r="AB7" s="68">
        <f t="shared" si="11"/>
        <v>-1.3436999999999998E-2</v>
      </c>
      <c r="AC7" s="68">
        <f t="shared" si="12"/>
        <v>2.6873999999999995E-2</v>
      </c>
      <c r="AD7" s="68"/>
      <c r="AE7" s="68"/>
      <c r="AF7" s="72"/>
      <c r="AH7" s="83">
        <v>71</v>
      </c>
      <c r="AI7" s="69">
        <f t="shared" si="13"/>
        <v>68.188826000000006</v>
      </c>
      <c r="AJ7" s="69">
        <f t="shared" si="14"/>
        <v>71.75</v>
      </c>
      <c r="AK7" s="68">
        <f t="shared" si="15"/>
        <v>-1.0563380281690141E-2</v>
      </c>
      <c r="AL7" s="68">
        <f t="shared" si="16"/>
        <v>3.9594000000000004E-2</v>
      </c>
      <c r="AM7" s="68"/>
      <c r="AN7" s="68"/>
      <c r="AO7" s="72"/>
    </row>
    <row r="8" spans="1:41" x14ac:dyDescent="0.25">
      <c r="A8" s="67">
        <f>'2020Data'!E11</f>
        <v>43925.166666666657</v>
      </c>
      <c r="B8" s="68">
        <f>'2020Data'!F11</f>
        <v>11603</v>
      </c>
      <c r="C8" s="69">
        <f>ABS(B8-(F8*B8))</f>
        <v>11415.589172167965</v>
      </c>
      <c r="D8" s="69">
        <f t="shared" si="1"/>
        <v>11644.284656359161</v>
      </c>
      <c r="E8" s="68">
        <f t="shared" si="2"/>
        <v>-2.0033611996897353E-2</v>
      </c>
      <c r="F8" s="73">
        <f>(($H$4*COUNT($B$4:$B$171)/100)-SUM($F$4:$F$7))/(COUNT($B$4:$B$171)-4)</f>
        <v>1.6151928624669038E-2</v>
      </c>
      <c r="G8" s="68"/>
      <c r="H8" s="68"/>
      <c r="I8" s="72"/>
      <c r="K8" s="79">
        <v>4010</v>
      </c>
      <c r="L8" s="69">
        <f t="shared" si="0"/>
        <v>3916.17803</v>
      </c>
      <c r="M8" s="69">
        <f t="shared" si="4"/>
        <v>3963.089015</v>
      </c>
      <c r="N8" s="68">
        <f t="shared" si="5"/>
        <v>1.1698500000000001E-2</v>
      </c>
      <c r="O8" s="71">
        <f t="shared" si="6"/>
        <v>2.3397000000000001E-2</v>
      </c>
      <c r="P8" s="68"/>
      <c r="Q8" s="68"/>
      <c r="R8" s="72"/>
      <c r="V8">
        <f t="shared" si="7"/>
        <v>1.3436999999999998E-2</v>
      </c>
      <c r="W8">
        <f t="shared" si="8"/>
        <v>1.1698500000000001E-2</v>
      </c>
      <c r="Y8" s="83">
        <v>700</v>
      </c>
      <c r="Z8" s="69">
        <f t="shared" si="9"/>
        <v>681.18820000000005</v>
      </c>
      <c r="AA8" s="69">
        <f t="shared" si="10"/>
        <v>709.40589999999997</v>
      </c>
      <c r="AB8" s="68">
        <f t="shared" si="11"/>
        <v>-1.3436999999999998E-2</v>
      </c>
      <c r="AC8" s="68">
        <f t="shared" si="12"/>
        <v>2.6873999999999995E-2</v>
      </c>
      <c r="AD8" s="68"/>
      <c r="AE8" s="68"/>
      <c r="AF8" s="72"/>
      <c r="AH8" s="83">
        <v>72</v>
      </c>
      <c r="AI8" s="69">
        <f t="shared" si="13"/>
        <v>69.149231999999998</v>
      </c>
      <c r="AJ8" s="69">
        <f t="shared" si="14"/>
        <v>72</v>
      </c>
      <c r="AK8" s="68">
        <f t="shared" si="15"/>
        <v>0</v>
      </c>
      <c r="AL8" s="68">
        <f t="shared" si="16"/>
        <v>3.9594000000000004E-2</v>
      </c>
      <c r="AM8" s="68"/>
      <c r="AN8" s="68"/>
      <c r="AO8" s="72"/>
    </row>
    <row r="9" spans="1:41" x14ac:dyDescent="0.25">
      <c r="A9" s="67">
        <f>'2020Data'!E12</f>
        <v>43925.208333333321</v>
      </c>
      <c r="B9" s="68">
        <f>'2020Data'!F12</f>
        <v>12008</v>
      </c>
      <c r="C9" s="69">
        <f t="shared" ref="C9:C72" si="17">ABS(B9-(F9*B9))</f>
        <v>11814.047641074974</v>
      </c>
      <c r="D9" s="69">
        <f t="shared" si="1"/>
        <v>11699.694979739019</v>
      </c>
      <c r="E9" s="68">
        <f t="shared" si="2"/>
        <v>9.6793804130579624E-3</v>
      </c>
      <c r="F9" s="73">
        <f t="shared" ref="F9:F72" si="18">(($H$4*COUNT($B$4:$B$171)/100)-SUM($F$4:$F$7))/(COUNT($B$4:$B$171)-4)</f>
        <v>1.6151928624669038E-2</v>
      </c>
      <c r="G9" s="68"/>
      <c r="H9" s="68"/>
      <c r="I9" s="72"/>
      <c r="K9" s="79">
        <v>4113</v>
      </c>
      <c r="L9" s="69">
        <f t="shared" si="0"/>
        <v>4016.7681389999998</v>
      </c>
      <c r="M9" s="69">
        <f t="shared" si="4"/>
        <v>4064.8840694999999</v>
      </c>
      <c r="N9" s="68">
        <f t="shared" si="5"/>
        <v>1.1698500000000001E-2</v>
      </c>
      <c r="O9" s="71">
        <f t="shared" si="6"/>
        <v>2.3397000000000001E-2</v>
      </c>
      <c r="P9" s="68"/>
      <c r="Q9" s="68"/>
      <c r="R9" s="72"/>
      <c r="V9">
        <f t="shared" si="7"/>
        <v>1.3436999999999998E-2</v>
      </c>
      <c r="W9">
        <f t="shared" si="8"/>
        <v>1.1698500000000001E-2</v>
      </c>
      <c r="Y9" s="83">
        <v>730</v>
      </c>
      <c r="Z9" s="69">
        <f t="shared" si="9"/>
        <v>710.38198</v>
      </c>
      <c r="AA9" s="69">
        <f t="shared" si="10"/>
        <v>739.80900999999994</v>
      </c>
      <c r="AB9" s="68">
        <f t="shared" si="11"/>
        <v>-1.3436999999999998E-2</v>
      </c>
      <c r="AC9" s="68">
        <f t="shared" si="12"/>
        <v>2.6873999999999995E-2</v>
      </c>
      <c r="AD9" s="68"/>
      <c r="AE9" s="68"/>
      <c r="AF9" s="72"/>
      <c r="AH9" s="83">
        <v>81</v>
      </c>
      <c r="AI9" s="69">
        <f t="shared" si="13"/>
        <v>77.792885999999996</v>
      </c>
      <c r="AJ9" s="69">
        <f t="shared" si="14"/>
        <v>75.5</v>
      </c>
      <c r="AK9" s="68">
        <f t="shared" si="15"/>
        <v>6.7901234567901231E-2</v>
      </c>
      <c r="AL9" s="68">
        <f t="shared" si="16"/>
        <v>3.9594000000000004E-2</v>
      </c>
      <c r="AM9" s="68"/>
      <c r="AN9" s="68"/>
      <c r="AO9" s="72"/>
    </row>
    <row r="10" spans="1:41" x14ac:dyDescent="0.25">
      <c r="A10" s="67">
        <f>'2020Data'!E13</f>
        <v>43925.249999999985</v>
      </c>
      <c r="B10" s="68">
        <f>'2020Data'!F13</f>
        <v>12312</v>
      </c>
      <c r="C10" s="69">
        <f t="shared" si="17"/>
        <v>12113.137454773076</v>
      </c>
      <c r="D10" s="69">
        <f t="shared" si="1"/>
        <v>11998.78479343712</v>
      </c>
      <c r="E10" s="68">
        <f t="shared" si="2"/>
        <v>9.4403833658219631E-3</v>
      </c>
      <c r="F10" s="73">
        <f t="shared" si="18"/>
        <v>1.6151928624669038E-2</v>
      </c>
      <c r="G10" s="68"/>
      <c r="H10" s="68"/>
      <c r="I10" s="72"/>
      <c r="K10" s="79">
        <v>4212</v>
      </c>
      <c r="L10" s="69">
        <f t="shared" si="0"/>
        <v>4113.4518360000002</v>
      </c>
      <c r="M10" s="69">
        <f t="shared" si="4"/>
        <v>4162.7259180000001</v>
      </c>
      <c r="N10" s="68">
        <f t="shared" si="5"/>
        <v>1.1698500000000001E-2</v>
      </c>
      <c r="O10" s="71">
        <f t="shared" si="6"/>
        <v>2.3397000000000001E-2</v>
      </c>
      <c r="P10" s="68"/>
      <c r="Q10" s="68"/>
      <c r="R10" s="72"/>
      <c r="V10">
        <f t="shared" si="7"/>
        <v>1.3436999999999998E-2</v>
      </c>
      <c r="W10">
        <f t="shared" si="8"/>
        <v>1.1698500000000001E-2</v>
      </c>
      <c r="Y10" s="83">
        <v>742</v>
      </c>
      <c r="Z10" s="69">
        <f t="shared" si="9"/>
        <v>722.05949199999998</v>
      </c>
      <c r="AA10" s="69">
        <f t="shared" si="10"/>
        <v>751.97025399999995</v>
      </c>
      <c r="AB10" s="68">
        <f t="shared" si="11"/>
        <v>-1.3436999999999998E-2</v>
      </c>
      <c r="AC10" s="68">
        <f t="shared" si="12"/>
        <v>2.6873999999999995E-2</v>
      </c>
      <c r="AD10" s="68"/>
      <c r="AE10" s="68"/>
      <c r="AF10" s="72"/>
      <c r="AH10" s="83">
        <v>85</v>
      </c>
      <c r="AI10" s="69">
        <f t="shared" si="13"/>
        <v>81.634510000000006</v>
      </c>
      <c r="AJ10" s="69">
        <f t="shared" si="14"/>
        <v>79.5</v>
      </c>
      <c r="AK10" s="68">
        <f t="shared" si="15"/>
        <v>6.4705882352941183E-2</v>
      </c>
      <c r="AL10" s="68">
        <f t="shared" si="16"/>
        <v>3.9594000000000004E-2</v>
      </c>
      <c r="AM10" s="68"/>
      <c r="AN10" s="68"/>
      <c r="AO10" s="72"/>
    </row>
    <row r="11" spans="1:41" x14ac:dyDescent="0.25">
      <c r="A11" s="67">
        <f>'2020Data'!E14</f>
        <v>43925.29166666665</v>
      </c>
      <c r="B11" s="68">
        <f>'2020Data'!F14</f>
        <v>12488</v>
      </c>
      <c r="C11" s="69">
        <f t="shared" si="17"/>
        <v>12286.294715335132</v>
      </c>
      <c r="D11" s="69">
        <f t="shared" si="1"/>
        <v>12171.942053999177</v>
      </c>
      <c r="E11" s="68">
        <f t="shared" si="2"/>
        <v>9.3073350416399744E-3</v>
      </c>
      <c r="F11" s="73">
        <f t="shared" si="18"/>
        <v>1.6151928624669038E-2</v>
      </c>
      <c r="G11" s="68"/>
      <c r="H11" s="68"/>
      <c r="I11" s="72"/>
      <c r="K11" s="79">
        <v>4397</v>
      </c>
      <c r="L11" s="69">
        <f t="shared" si="0"/>
        <v>4294.1233910000001</v>
      </c>
      <c r="M11" s="69">
        <f t="shared" si="4"/>
        <v>4594.2</v>
      </c>
      <c r="N11" s="68">
        <f t="shared" si="5"/>
        <v>-4.4848760518535362E-2</v>
      </c>
      <c r="O11" s="71">
        <f t="shared" si="6"/>
        <v>2.3397000000000001E-2</v>
      </c>
      <c r="P11" s="68"/>
      <c r="Q11" s="68"/>
      <c r="R11" s="72"/>
      <c r="V11">
        <f t="shared" si="7"/>
        <v>1.3436999999999998E-2</v>
      </c>
      <c r="W11">
        <f t="shared" si="8"/>
        <v>4.4848760518535362E-2</v>
      </c>
      <c r="Y11" s="83">
        <v>738</v>
      </c>
      <c r="Z11" s="69">
        <f t="shared" si="9"/>
        <v>718.16698799999995</v>
      </c>
      <c r="AA11" s="69">
        <f t="shared" si="10"/>
        <v>747.91650600000003</v>
      </c>
      <c r="AB11" s="68">
        <f t="shared" si="11"/>
        <v>-1.3436999999999998E-2</v>
      </c>
      <c r="AC11" s="68">
        <f t="shared" si="12"/>
        <v>2.6873999999999995E-2</v>
      </c>
      <c r="AD11" s="68"/>
      <c r="AE11" s="68"/>
      <c r="AF11" s="72"/>
      <c r="AH11" s="83">
        <v>85</v>
      </c>
      <c r="AI11" s="69">
        <f t="shared" si="13"/>
        <v>81.634510000000006</v>
      </c>
      <c r="AJ11" s="69">
        <f t="shared" si="14"/>
        <v>79.5</v>
      </c>
      <c r="AK11" s="68">
        <f t="shared" si="15"/>
        <v>6.4705882352941183E-2</v>
      </c>
      <c r="AL11" s="68">
        <f t="shared" si="16"/>
        <v>3.9594000000000004E-2</v>
      </c>
      <c r="AM11" s="68"/>
      <c r="AN11" s="68"/>
      <c r="AO11" s="72"/>
    </row>
    <row r="12" spans="1:41" x14ac:dyDescent="0.25">
      <c r="A12" s="67">
        <f>'2020Data'!E15</f>
        <v>43925.333333333314</v>
      </c>
      <c r="B12" s="68">
        <f>'2020Data'!F15</f>
        <v>12557</v>
      </c>
      <c r="C12" s="69">
        <f t="shared" si="17"/>
        <v>12354.180232260031</v>
      </c>
      <c r="D12" s="69">
        <f t="shared" si="1"/>
        <v>12239.827570924075</v>
      </c>
      <c r="E12" s="68">
        <f t="shared" si="2"/>
        <v>9.2561917655490968E-3</v>
      </c>
      <c r="F12" s="73">
        <f t="shared" si="18"/>
        <v>1.6151928624669038E-2</v>
      </c>
      <c r="G12" s="68"/>
      <c r="H12" s="68"/>
      <c r="I12" s="72"/>
      <c r="K12" s="79">
        <v>4589</v>
      </c>
      <c r="L12" s="69">
        <f t="shared" si="0"/>
        <v>4481.6311669999996</v>
      </c>
      <c r="M12" s="69">
        <f t="shared" si="4"/>
        <v>4481.6311669999996</v>
      </c>
      <c r="N12" s="68">
        <f t="shared" si="5"/>
        <v>2.3397000000000001E-2</v>
      </c>
      <c r="O12" s="71">
        <f t="shared" si="6"/>
        <v>2.3397000000000001E-2</v>
      </c>
      <c r="P12" s="68"/>
      <c r="Q12" s="68"/>
      <c r="R12" s="72"/>
      <c r="V12">
        <f t="shared" si="7"/>
        <v>1.3436999999999998E-2</v>
      </c>
      <c r="W12">
        <f t="shared" si="8"/>
        <v>2.3397000000000001E-2</v>
      </c>
      <c r="Y12" s="83">
        <v>742</v>
      </c>
      <c r="Z12" s="69">
        <f t="shared" si="9"/>
        <v>722.05949199999998</v>
      </c>
      <c r="AA12" s="69">
        <f t="shared" si="10"/>
        <v>751.97025399999995</v>
      </c>
      <c r="AB12" s="68">
        <f t="shared" si="11"/>
        <v>-1.3436999999999998E-2</v>
      </c>
      <c r="AC12" s="68">
        <f t="shared" si="12"/>
        <v>2.6873999999999995E-2</v>
      </c>
      <c r="AD12" s="68"/>
      <c r="AE12" s="68"/>
      <c r="AF12" s="72"/>
      <c r="AH12" s="83">
        <v>82</v>
      </c>
      <c r="AI12" s="69">
        <f t="shared" si="13"/>
        <v>78.753292000000002</v>
      </c>
      <c r="AJ12" s="69">
        <f t="shared" si="14"/>
        <v>76.5</v>
      </c>
      <c r="AK12" s="68">
        <f t="shared" si="15"/>
        <v>6.7073170731707321E-2</v>
      </c>
      <c r="AL12" s="68">
        <f t="shared" si="16"/>
        <v>3.9594000000000004E-2</v>
      </c>
      <c r="AM12" s="68"/>
      <c r="AN12" s="68"/>
      <c r="AO12" s="72"/>
    </row>
    <row r="13" spans="1:41" x14ac:dyDescent="0.25">
      <c r="A13" s="67">
        <f>'2020Data'!E16</f>
        <v>43925.374999999978</v>
      </c>
      <c r="B13" s="68">
        <f>'2020Data'!F16</f>
        <v>12598</v>
      </c>
      <c r="C13" s="69">
        <f t="shared" si="17"/>
        <v>12394.51800318642</v>
      </c>
      <c r="D13" s="69">
        <f t="shared" si="1"/>
        <v>12280.165341850465</v>
      </c>
      <c r="E13" s="68">
        <f t="shared" si="2"/>
        <v>9.2260676297825049E-3</v>
      </c>
      <c r="F13" s="73">
        <f t="shared" si="18"/>
        <v>1.6151928624669038E-2</v>
      </c>
      <c r="G13" s="68"/>
      <c r="H13" s="68"/>
      <c r="I13" s="72"/>
      <c r="K13" s="79">
        <v>4749</v>
      </c>
      <c r="L13" s="69">
        <f t="shared" si="0"/>
        <v>4637.8876469999996</v>
      </c>
      <c r="M13" s="69">
        <f t="shared" si="4"/>
        <v>4637.8876469999996</v>
      </c>
      <c r="N13" s="68">
        <f t="shared" si="5"/>
        <v>2.3397000000000001E-2</v>
      </c>
      <c r="O13" s="71">
        <f t="shared" si="6"/>
        <v>2.3397000000000001E-2</v>
      </c>
      <c r="P13" s="68"/>
      <c r="Q13" s="68"/>
      <c r="R13" s="72"/>
      <c r="V13">
        <f t="shared" si="7"/>
        <v>3.0774278215223095E-2</v>
      </c>
      <c r="W13">
        <f t="shared" si="8"/>
        <v>2.3397000000000001E-2</v>
      </c>
      <c r="Y13" s="83">
        <v>762</v>
      </c>
      <c r="Z13" s="69">
        <f t="shared" si="9"/>
        <v>741.52201200000002</v>
      </c>
      <c r="AA13" s="69">
        <f t="shared" si="10"/>
        <v>785.45</v>
      </c>
      <c r="AB13" s="68">
        <f t="shared" si="11"/>
        <v>-3.0774278215223095E-2</v>
      </c>
      <c r="AC13" s="68">
        <f t="shared" si="12"/>
        <v>2.6873999999999995E-2</v>
      </c>
      <c r="AD13" s="68"/>
      <c r="AE13" s="68"/>
      <c r="AF13" s="72"/>
      <c r="AH13" s="83">
        <v>79</v>
      </c>
      <c r="AI13" s="69">
        <f t="shared" si="13"/>
        <v>75.872073999999998</v>
      </c>
      <c r="AJ13" s="69">
        <f t="shared" si="14"/>
        <v>77</v>
      </c>
      <c r="AK13" s="68">
        <f t="shared" si="15"/>
        <v>2.5316455696202531E-2</v>
      </c>
      <c r="AL13" s="68">
        <f t="shared" si="16"/>
        <v>3.9594000000000004E-2</v>
      </c>
      <c r="AM13" s="68"/>
      <c r="AN13" s="68"/>
      <c r="AO13" s="72"/>
    </row>
    <row r="14" spans="1:41" x14ac:dyDescent="0.25">
      <c r="A14" s="67">
        <f>'2020Data'!E17</f>
        <v>43925.416666666642</v>
      </c>
      <c r="B14" s="68">
        <f>'2020Data'!F17</f>
        <v>12541</v>
      </c>
      <c r="C14" s="69">
        <f t="shared" si="17"/>
        <v>12338.438663118026</v>
      </c>
      <c r="D14" s="69">
        <f t="shared" si="1"/>
        <v>12224.086001782071</v>
      </c>
      <c r="E14" s="68">
        <f t="shared" si="2"/>
        <v>9.2680009568614947E-3</v>
      </c>
      <c r="F14" s="73">
        <f t="shared" si="18"/>
        <v>1.6151928624669038E-2</v>
      </c>
      <c r="G14" s="68"/>
      <c r="H14" s="68"/>
      <c r="I14" s="72"/>
      <c r="K14" s="79">
        <v>4902</v>
      </c>
      <c r="L14" s="69">
        <f t="shared" si="0"/>
        <v>4787.307906</v>
      </c>
      <c r="M14" s="69">
        <f t="shared" si="4"/>
        <v>4982</v>
      </c>
      <c r="N14" s="68">
        <f t="shared" si="5"/>
        <v>-1.6319869441044473E-2</v>
      </c>
      <c r="O14" s="71">
        <f t="shared" si="6"/>
        <v>2.3397000000000001E-2</v>
      </c>
      <c r="P14" s="68"/>
      <c r="Q14" s="68"/>
      <c r="R14" s="72"/>
      <c r="V14">
        <f t="shared" si="7"/>
        <v>1.3120104438642298E-2</v>
      </c>
      <c r="W14">
        <f t="shared" si="8"/>
        <v>1.6319869441044473E-2</v>
      </c>
      <c r="Y14" s="83">
        <v>766</v>
      </c>
      <c r="Z14" s="69">
        <f t="shared" si="9"/>
        <v>745.41451600000005</v>
      </c>
      <c r="AA14" s="69">
        <f t="shared" si="10"/>
        <v>776.05</v>
      </c>
      <c r="AB14" s="68">
        <f t="shared" si="11"/>
        <v>-1.3120104438642298E-2</v>
      </c>
      <c r="AC14" s="68">
        <f t="shared" si="12"/>
        <v>2.6873999999999995E-2</v>
      </c>
      <c r="AD14" s="68"/>
      <c r="AE14" s="68"/>
      <c r="AF14" s="72"/>
      <c r="AH14" s="83">
        <v>77</v>
      </c>
      <c r="AI14" s="69">
        <f t="shared" si="13"/>
        <v>73.951262</v>
      </c>
      <c r="AJ14" s="69">
        <f t="shared" si="14"/>
        <v>75.75</v>
      </c>
      <c r="AK14" s="68">
        <f t="shared" si="15"/>
        <v>1.6233766233766232E-2</v>
      </c>
      <c r="AL14" s="68">
        <f t="shared" si="16"/>
        <v>3.9594000000000004E-2</v>
      </c>
      <c r="AM14" s="68"/>
      <c r="AN14" s="68"/>
      <c r="AO14" s="72"/>
    </row>
    <row r="15" spans="1:41" x14ac:dyDescent="0.25">
      <c r="A15" s="67">
        <f>'2020Data'!E18</f>
        <v>43925.458333333307</v>
      </c>
      <c r="B15" s="68">
        <f>'2020Data'!F18</f>
        <v>12747</v>
      </c>
      <c r="C15" s="69">
        <f t="shared" si="17"/>
        <v>12541.111365821343</v>
      </c>
      <c r="D15" s="69">
        <f t="shared" si="1"/>
        <v>12560.788327248851</v>
      </c>
      <c r="E15" s="68">
        <f t="shared" si="2"/>
        <v>-1.5689966266572526E-3</v>
      </c>
      <c r="F15" s="73">
        <f t="shared" si="18"/>
        <v>1.6151928624669038E-2</v>
      </c>
      <c r="G15" s="68"/>
      <c r="H15" s="68"/>
      <c r="I15" s="72"/>
      <c r="K15" s="79">
        <v>5005</v>
      </c>
      <c r="L15" s="69">
        <f t="shared" si="0"/>
        <v>4887.8980149999998</v>
      </c>
      <c r="M15" s="69">
        <f t="shared" si="4"/>
        <v>5065</v>
      </c>
      <c r="N15" s="68">
        <f t="shared" si="5"/>
        <v>-1.1988011988011988E-2</v>
      </c>
      <c r="O15" s="71">
        <f t="shared" si="6"/>
        <v>2.3397000000000001E-2</v>
      </c>
      <c r="P15" s="68"/>
      <c r="Q15" s="68"/>
      <c r="R15" s="72"/>
      <c r="V15">
        <f t="shared" si="7"/>
        <v>4.413702239789196E-2</v>
      </c>
      <c r="W15">
        <f t="shared" si="8"/>
        <v>1.1988011988011988E-2</v>
      </c>
      <c r="Y15" s="83">
        <v>759</v>
      </c>
      <c r="Z15" s="69">
        <f t="shared" si="9"/>
        <v>738.60263399999997</v>
      </c>
      <c r="AA15" s="69">
        <f t="shared" si="10"/>
        <v>792.5</v>
      </c>
      <c r="AB15" s="68">
        <f t="shared" si="11"/>
        <v>-4.413702239789196E-2</v>
      </c>
      <c r="AC15" s="68">
        <f t="shared" si="12"/>
        <v>2.6873999999999995E-2</v>
      </c>
      <c r="AD15" s="68"/>
      <c r="AE15" s="68"/>
      <c r="AF15" s="72"/>
      <c r="AH15" s="83">
        <v>75</v>
      </c>
      <c r="AI15" s="69">
        <f t="shared" si="13"/>
        <v>72.030450000000002</v>
      </c>
      <c r="AJ15" s="69">
        <f t="shared" si="14"/>
        <v>75.900000000000006</v>
      </c>
      <c r="AK15" s="68">
        <f t="shared" si="15"/>
        <v>-1.2E-2</v>
      </c>
      <c r="AL15" s="68">
        <f t="shared" si="16"/>
        <v>3.9594000000000004E-2</v>
      </c>
      <c r="AM15" s="68"/>
      <c r="AN15" s="68"/>
      <c r="AO15" s="72"/>
    </row>
    <row r="16" spans="1:41" x14ac:dyDescent="0.25">
      <c r="A16" s="67">
        <f>'2020Data'!E19</f>
        <v>43925.499999999971</v>
      </c>
      <c r="B16" s="68">
        <f>'2020Data'!F19</f>
        <v>12581</v>
      </c>
      <c r="C16" s="69">
        <f t="shared" si="17"/>
        <v>12377.792585973039</v>
      </c>
      <c r="D16" s="69">
        <f t="shared" si="1"/>
        <v>12263.439924637083</v>
      </c>
      <c r="E16" s="68">
        <f t="shared" si="2"/>
        <v>9.2385342977505773E-3</v>
      </c>
      <c r="F16" s="73">
        <f t="shared" si="18"/>
        <v>1.6151928624669038E-2</v>
      </c>
      <c r="G16" s="68"/>
      <c r="H16" s="68"/>
      <c r="I16" s="72"/>
      <c r="K16" s="79">
        <v>5021</v>
      </c>
      <c r="L16" s="69">
        <f t="shared" si="0"/>
        <v>4903.5236629999999</v>
      </c>
      <c r="M16" s="69">
        <f t="shared" si="4"/>
        <v>5081</v>
      </c>
      <c r="N16" s="68">
        <f t="shared" si="5"/>
        <v>-1.1949810794662417E-2</v>
      </c>
      <c r="O16" s="71">
        <f t="shared" si="6"/>
        <v>2.3397000000000001E-2</v>
      </c>
      <c r="P16" s="68"/>
      <c r="Q16" s="68"/>
      <c r="R16" s="72"/>
      <c r="V16">
        <f t="shared" si="7"/>
        <v>8.9452603471295064E-2</v>
      </c>
      <c r="W16">
        <f t="shared" si="8"/>
        <v>1.1949810794662417E-2</v>
      </c>
      <c r="Y16" s="83">
        <v>749</v>
      </c>
      <c r="Z16" s="69">
        <f t="shared" si="9"/>
        <v>728.87137400000006</v>
      </c>
      <c r="AA16" s="69">
        <f t="shared" si="10"/>
        <v>816</v>
      </c>
      <c r="AB16" s="68">
        <f t="shared" si="11"/>
        <v>-8.9452603471295064E-2</v>
      </c>
      <c r="AC16" s="68">
        <f t="shared" si="12"/>
        <v>2.6873999999999995E-2</v>
      </c>
      <c r="AD16" s="68"/>
      <c r="AE16" s="68"/>
      <c r="AF16" s="72"/>
      <c r="AH16" s="83">
        <v>75</v>
      </c>
      <c r="AI16" s="69">
        <f t="shared" si="13"/>
        <v>72.030450000000002</v>
      </c>
      <c r="AJ16" s="69">
        <f t="shared" si="14"/>
        <v>75.900000000000006</v>
      </c>
      <c r="AK16" s="68">
        <f t="shared" si="15"/>
        <v>-1.2E-2</v>
      </c>
      <c r="AL16" s="68">
        <f t="shared" si="16"/>
        <v>3.9594000000000004E-2</v>
      </c>
      <c r="AM16" s="68"/>
      <c r="AN16" s="68"/>
      <c r="AO16" s="72"/>
    </row>
    <row r="17" spans="1:41" x14ac:dyDescent="0.25">
      <c r="A17" s="67">
        <f>'2020Data'!E20</f>
        <v>43925.541666666635</v>
      </c>
      <c r="B17" s="68">
        <f>'2020Data'!F20</f>
        <v>12491</v>
      </c>
      <c r="C17" s="69">
        <f t="shared" si="17"/>
        <v>12289.24625954926</v>
      </c>
      <c r="D17" s="69">
        <f t="shared" si="1"/>
        <v>12174.893598213304</v>
      </c>
      <c r="E17" s="68">
        <f t="shared" si="2"/>
        <v>9.3050996717636697E-3</v>
      </c>
      <c r="F17" s="73">
        <f t="shared" si="18"/>
        <v>1.6151928624669038E-2</v>
      </c>
      <c r="G17" s="68"/>
      <c r="H17" s="68"/>
      <c r="I17" s="72"/>
      <c r="K17" s="79">
        <v>4995</v>
      </c>
      <c r="L17" s="69">
        <f t="shared" si="0"/>
        <v>4878.131985</v>
      </c>
      <c r="M17" s="69">
        <f t="shared" si="4"/>
        <v>5055</v>
      </c>
      <c r="N17" s="68">
        <f t="shared" si="5"/>
        <v>-1.2012012012012012E-2</v>
      </c>
      <c r="O17" s="71">
        <f t="shared" si="6"/>
        <v>2.3397000000000001E-2</v>
      </c>
      <c r="P17" s="68"/>
      <c r="Q17" s="68"/>
      <c r="R17" s="72"/>
      <c r="V17">
        <f t="shared" si="7"/>
        <v>1.3436999999999998E-2</v>
      </c>
      <c r="W17">
        <f t="shared" si="8"/>
        <v>1.2012012012012012E-2</v>
      </c>
      <c r="Y17" s="83">
        <v>733</v>
      </c>
      <c r="Z17" s="69">
        <f t="shared" si="9"/>
        <v>713.30135800000005</v>
      </c>
      <c r="AA17" s="69">
        <f t="shared" si="10"/>
        <v>742.84932100000003</v>
      </c>
      <c r="AB17" s="68">
        <f t="shared" si="11"/>
        <v>-1.3436999999999998E-2</v>
      </c>
      <c r="AC17" s="68">
        <f t="shared" si="12"/>
        <v>2.6873999999999995E-2</v>
      </c>
      <c r="AD17" s="68"/>
      <c r="AE17" s="68"/>
      <c r="AF17" s="72"/>
      <c r="AH17" s="83">
        <v>77</v>
      </c>
      <c r="AI17" s="69">
        <f t="shared" si="13"/>
        <v>73.951262</v>
      </c>
      <c r="AJ17" s="69">
        <f t="shared" si="14"/>
        <v>75.75</v>
      </c>
      <c r="AK17" s="68">
        <f t="shared" si="15"/>
        <v>1.6233766233766232E-2</v>
      </c>
      <c r="AL17" s="68">
        <f t="shared" si="16"/>
        <v>3.9594000000000004E-2</v>
      </c>
      <c r="AM17" s="68"/>
      <c r="AN17" s="68"/>
      <c r="AO17" s="72"/>
    </row>
    <row r="18" spans="1:41" x14ac:dyDescent="0.25">
      <c r="A18" s="67">
        <f>'2020Data'!E21</f>
        <v>43925.583333333299</v>
      </c>
      <c r="B18" s="68">
        <f>'2020Data'!F21</f>
        <v>12745</v>
      </c>
      <c r="C18" s="69">
        <f t="shared" si="17"/>
        <v>12539.143669678593</v>
      </c>
      <c r="D18" s="69">
        <f t="shared" si="1"/>
        <v>12558.8206311061</v>
      </c>
      <c r="E18" s="68">
        <f t="shared" si="2"/>
        <v>-1.569242840329541E-3</v>
      </c>
      <c r="F18" s="73">
        <f t="shared" si="18"/>
        <v>1.6151928624669038E-2</v>
      </c>
      <c r="G18" s="68"/>
      <c r="H18" s="68"/>
      <c r="I18" s="72"/>
      <c r="K18" s="79">
        <v>4970</v>
      </c>
      <c r="L18" s="69">
        <f t="shared" si="0"/>
        <v>4853.7169100000001</v>
      </c>
      <c r="M18" s="69">
        <f t="shared" si="4"/>
        <v>5030</v>
      </c>
      <c r="N18" s="68">
        <f t="shared" si="5"/>
        <v>-1.2072434607645875E-2</v>
      </c>
      <c r="O18" s="71">
        <f t="shared" si="6"/>
        <v>2.3397000000000001E-2</v>
      </c>
      <c r="P18" s="68"/>
      <c r="Q18" s="68"/>
      <c r="R18" s="72"/>
      <c r="V18">
        <f t="shared" si="7"/>
        <v>1.3436999999999998E-2</v>
      </c>
      <c r="W18">
        <f t="shared" si="8"/>
        <v>1.2072434607645875E-2</v>
      </c>
      <c r="Y18" s="83">
        <v>738</v>
      </c>
      <c r="Z18" s="69">
        <f t="shared" si="9"/>
        <v>718.16698799999995</v>
      </c>
      <c r="AA18" s="69">
        <f t="shared" si="10"/>
        <v>747.91650600000003</v>
      </c>
      <c r="AB18" s="68">
        <f t="shared" si="11"/>
        <v>-1.3436999999999998E-2</v>
      </c>
      <c r="AC18" s="68">
        <f t="shared" si="12"/>
        <v>2.6873999999999995E-2</v>
      </c>
      <c r="AD18" s="68"/>
      <c r="AE18" s="68"/>
      <c r="AF18" s="72"/>
      <c r="AH18" s="83">
        <v>78</v>
      </c>
      <c r="AI18" s="69">
        <f t="shared" si="13"/>
        <v>74.911668000000006</v>
      </c>
      <c r="AJ18" s="69">
        <f t="shared" si="14"/>
        <v>74</v>
      </c>
      <c r="AK18" s="68">
        <f t="shared" si="15"/>
        <v>5.128205128205128E-2</v>
      </c>
      <c r="AL18" s="68">
        <f t="shared" si="16"/>
        <v>3.9594000000000004E-2</v>
      </c>
      <c r="AM18" s="68"/>
      <c r="AN18" s="68"/>
      <c r="AO18" s="72"/>
    </row>
    <row r="19" spans="1:41" x14ac:dyDescent="0.25">
      <c r="A19" s="67">
        <f>'2020Data'!E22</f>
        <v>43925.624999999964</v>
      </c>
      <c r="B19" s="68">
        <f>'2020Data'!F22</f>
        <v>13023</v>
      </c>
      <c r="C19" s="69">
        <f t="shared" si="17"/>
        <v>12812.653433520934</v>
      </c>
      <c r="D19" s="69">
        <f t="shared" si="1"/>
        <v>12832.330394948442</v>
      </c>
      <c r="E19" s="68">
        <f t="shared" si="2"/>
        <v>-1.5357444521231667E-3</v>
      </c>
      <c r="F19" s="73">
        <f t="shared" si="18"/>
        <v>1.6151928624669038E-2</v>
      </c>
      <c r="G19" s="68"/>
      <c r="H19" s="68"/>
      <c r="I19" s="72"/>
      <c r="K19" s="79">
        <v>4974</v>
      </c>
      <c r="L19" s="69">
        <f t="shared" si="0"/>
        <v>4857.6233220000004</v>
      </c>
      <c r="M19" s="69">
        <f t="shared" si="4"/>
        <v>5034</v>
      </c>
      <c r="N19" s="68">
        <f t="shared" si="5"/>
        <v>-1.2062726176115802E-2</v>
      </c>
      <c r="O19" s="71">
        <f t="shared" si="6"/>
        <v>2.3397000000000001E-2</v>
      </c>
      <c r="P19" s="68"/>
      <c r="Q19" s="68"/>
      <c r="R19" s="72"/>
      <c r="V19">
        <f t="shared" si="7"/>
        <v>1.3436999999999998E-2</v>
      </c>
      <c r="W19">
        <f t="shared" si="8"/>
        <v>1.2062726176115802E-2</v>
      </c>
      <c r="Y19" s="83">
        <v>788</v>
      </c>
      <c r="Z19" s="69">
        <f t="shared" si="9"/>
        <v>766.82328800000005</v>
      </c>
      <c r="AA19" s="69">
        <f t="shared" si="10"/>
        <v>798.58835599999998</v>
      </c>
      <c r="AB19" s="68">
        <f t="shared" si="11"/>
        <v>-1.3436999999999998E-2</v>
      </c>
      <c r="AC19" s="68">
        <f t="shared" si="12"/>
        <v>2.6873999999999995E-2</v>
      </c>
      <c r="AD19" s="68"/>
      <c r="AE19" s="68"/>
      <c r="AF19" s="72"/>
      <c r="AH19" s="83">
        <v>80</v>
      </c>
      <c r="AI19" s="69">
        <f t="shared" si="13"/>
        <v>76.832480000000004</v>
      </c>
      <c r="AJ19" s="69">
        <f t="shared" si="14"/>
        <v>74.5</v>
      </c>
      <c r="AK19" s="68">
        <f t="shared" si="15"/>
        <v>6.8750000000000006E-2</v>
      </c>
      <c r="AL19" s="68">
        <f t="shared" si="16"/>
        <v>3.9594000000000004E-2</v>
      </c>
      <c r="AM19" s="68"/>
      <c r="AN19" s="68"/>
      <c r="AO19" s="72"/>
    </row>
    <row r="20" spans="1:41" x14ac:dyDescent="0.25">
      <c r="A20" s="67">
        <f>'2020Data'!E23</f>
        <v>43925.666666666628</v>
      </c>
      <c r="B20" s="68">
        <f>'2020Data'!F23</f>
        <v>13784</v>
      </c>
      <c r="C20" s="69">
        <f t="shared" si="17"/>
        <v>13561.361815837561</v>
      </c>
      <c r="D20" s="69">
        <f t="shared" si="1"/>
        <v>13342.319784697098</v>
      </c>
      <c r="E20" s="68">
        <f t="shared" si="2"/>
        <v>1.615192E-2</v>
      </c>
      <c r="F20" s="73">
        <f t="shared" si="18"/>
        <v>1.6151928624669038E-2</v>
      </c>
      <c r="G20" s="68"/>
      <c r="H20" s="68"/>
      <c r="I20" s="72"/>
      <c r="K20" s="79">
        <v>5072</v>
      </c>
      <c r="L20" s="69">
        <f t="shared" si="0"/>
        <v>4953.3304159999998</v>
      </c>
      <c r="M20" s="69">
        <f t="shared" si="4"/>
        <v>5132</v>
      </c>
      <c r="N20" s="68">
        <f t="shared" si="5"/>
        <v>-1.1829652996845425E-2</v>
      </c>
      <c r="O20" s="71">
        <f t="shared" si="6"/>
        <v>2.3397000000000001E-2</v>
      </c>
      <c r="P20" s="68"/>
      <c r="Q20" s="68"/>
      <c r="R20" s="72"/>
      <c r="V20">
        <f t="shared" si="7"/>
        <v>2.3364485981308409E-3</v>
      </c>
      <c r="W20">
        <f t="shared" si="8"/>
        <v>1.1829652996845425E-2</v>
      </c>
      <c r="Y20" s="83">
        <v>856</v>
      </c>
      <c r="Z20" s="69">
        <f t="shared" si="9"/>
        <v>832.995856</v>
      </c>
      <c r="AA20" s="69">
        <f t="shared" si="10"/>
        <v>858</v>
      </c>
      <c r="AB20" s="68">
        <f t="shared" si="11"/>
        <v>-2.3364485981308409E-3</v>
      </c>
      <c r="AC20" s="68">
        <f t="shared" si="12"/>
        <v>2.6873999999999995E-2</v>
      </c>
      <c r="AD20" s="68"/>
      <c r="AE20" s="68"/>
      <c r="AF20" s="72"/>
      <c r="AH20" s="83">
        <v>86</v>
      </c>
      <c r="AI20" s="69">
        <f t="shared" si="13"/>
        <v>82.594915999999998</v>
      </c>
      <c r="AJ20" s="69">
        <f t="shared" si="14"/>
        <v>80.5</v>
      </c>
      <c r="AK20" s="68">
        <f t="shared" si="15"/>
        <v>6.3953488372093026E-2</v>
      </c>
      <c r="AL20" s="68">
        <f t="shared" si="16"/>
        <v>3.9594000000000004E-2</v>
      </c>
      <c r="AM20" s="68"/>
      <c r="AN20" s="68"/>
      <c r="AO20" s="72"/>
    </row>
    <row r="21" spans="1:41" x14ac:dyDescent="0.25">
      <c r="A21" s="67">
        <f>'2020Data'!E24</f>
        <v>43925.708333333292</v>
      </c>
      <c r="B21" s="68">
        <f>'2020Data'!F24</f>
        <v>13997</v>
      </c>
      <c r="C21" s="69">
        <f t="shared" si="17"/>
        <v>13770.921455040507</v>
      </c>
      <c r="D21" s="69">
        <f t="shared" si="1"/>
        <v>13548.494633372409</v>
      </c>
      <c r="E21" s="68">
        <f t="shared" si="2"/>
        <v>1.615192E-2</v>
      </c>
      <c r="F21" s="73">
        <f t="shared" si="18"/>
        <v>1.6151928624669038E-2</v>
      </c>
      <c r="G21" s="68"/>
      <c r="H21" s="68"/>
      <c r="I21" s="72"/>
      <c r="K21" s="79">
        <v>5148</v>
      </c>
      <c r="L21" s="69">
        <f t="shared" si="0"/>
        <v>5027.5522440000004</v>
      </c>
      <c r="M21" s="69">
        <f t="shared" si="4"/>
        <v>5208</v>
      </c>
      <c r="N21" s="68">
        <f t="shared" si="5"/>
        <v>-1.1655011655011656E-2</v>
      </c>
      <c r="O21" s="71">
        <f t="shared" si="6"/>
        <v>2.3397000000000001E-2</v>
      </c>
      <c r="P21" s="68"/>
      <c r="Q21" s="68"/>
      <c r="R21" s="72"/>
      <c r="V21">
        <f t="shared" si="7"/>
        <v>0</v>
      </c>
      <c r="W21">
        <f t="shared" si="8"/>
        <v>1.1655011655011656E-2</v>
      </c>
      <c r="Y21" s="83">
        <v>890</v>
      </c>
      <c r="Z21" s="69">
        <f t="shared" si="9"/>
        <v>866.08213999999998</v>
      </c>
      <c r="AA21" s="69">
        <f t="shared" si="10"/>
        <v>890</v>
      </c>
      <c r="AB21" s="68">
        <f t="shared" si="11"/>
        <v>0</v>
      </c>
      <c r="AC21" s="68">
        <f t="shared" si="12"/>
        <v>2.6873999999999995E-2</v>
      </c>
      <c r="AD21" s="68"/>
      <c r="AE21" s="68"/>
      <c r="AF21" s="72"/>
      <c r="AH21" s="83">
        <v>85</v>
      </c>
      <c r="AI21" s="69">
        <f t="shared" si="13"/>
        <v>81.634510000000006</v>
      </c>
      <c r="AJ21" s="69">
        <f t="shared" si="14"/>
        <v>79.5</v>
      </c>
      <c r="AK21" s="68">
        <f t="shared" si="15"/>
        <v>6.4705882352941183E-2</v>
      </c>
      <c r="AL21" s="68">
        <f t="shared" si="16"/>
        <v>3.9594000000000004E-2</v>
      </c>
      <c r="AM21" s="68"/>
      <c r="AN21" s="68"/>
      <c r="AO21" s="72"/>
    </row>
    <row r="22" spans="1:41" x14ac:dyDescent="0.25">
      <c r="A22" s="67">
        <f>'2020Data'!E25</f>
        <v>43925.749999999956</v>
      </c>
      <c r="B22" s="68">
        <f>'2020Data'!F25</f>
        <v>14126</v>
      </c>
      <c r="C22" s="69">
        <f t="shared" si="17"/>
        <v>13897.837856247925</v>
      </c>
      <c r="D22" s="69">
        <f t="shared" si="1"/>
        <v>13673.361091020837</v>
      </c>
      <c r="E22" s="68">
        <f t="shared" si="2"/>
        <v>1.615192E-2</v>
      </c>
      <c r="F22" s="73">
        <f t="shared" si="18"/>
        <v>1.6151928624669038E-2</v>
      </c>
      <c r="G22" s="68"/>
      <c r="H22" s="68"/>
      <c r="I22" s="72"/>
      <c r="K22" s="79">
        <v>5185</v>
      </c>
      <c r="L22" s="69">
        <f t="shared" si="0"/>
        <v>5063.6865550000002</v>
      </c>
      <c r="M22" s="69">
        <f t="shared" si="4"/>
        <v>5245</v>
      </c>
      <c r="N22" s="68">
        <f t="shared" si="5"/>
        <v>-1.1571841851494697E-2</v>
      </c>
      <c r="O22" s="71">
        <f t="shared" si="6"/>
        <v>2.3397000000000001E-2</v>
      </c>
      <c r="P22" s="68"/>
      <c r="Q22" s="68"/>
      <c r="R22" s="72"/>
      <c r="V22">
        <f t="shared" si="7"/>
        <v>1.079734219269103E-2</v>
      </c>
      <c r="W22">
        <f t="shared" si="8"/>
        <v>1.1571841851494697E-2</v>
      </c>
      <c r="Y22" s="83">
        <v>903</v>
      </c>
      <c r="Z22" s="69">
        <f t="shared" si="9"/>
        <v>878.73277800000005</v>
      </c>
      <c r="AA22" s="69">
        <f t="shared" si="10"/>
        <v>912.75</v>
      </c>
      <c r="AB22" s="68">
        <f t="shared" si="11"/>
        <v>-1.079734219269103E-2</v>
      </c>
      <c r="AC22" s="68">
        <f t="shared" si="12"/>
        <v>2.6873999999999995E-2</v>
      </c>
      <c r="AD22" s="68"/>
      <c r="AE22" s="68"/>
      <c r="AF22" s="72"/>
      <c r="AH22" s="83">
        <v>81</v>
      </c>
      <c r="AI22" s="69">
        <f t="shared" si="13"/>
        <v>77.792885999999996</v>
      </c>
      <c r="AJ22" s="69">
        <f t="shared" si="14"/>
        <v>75.5</v>
      </c>
      <c r="AK22" s="68">
        <f t="shared" si="15"/>
        <v>6.7901234567901231E-2</v>
      </c>
      <c r="AL22" s="68">
        <f t="shared" si="16"/>
        <v>3.9594000000000004E-2</v>
      </c>
      <c r="AM22" s="68"/>
      <c r="AN22" s="68"/>
      <c r="AO22" s="72"/>
    </row>
    <row r="23" spans="1:41" x14ac:dyDescent="0.25">
      <c r="A23" s="67">
        <f>'2020Data'!E26</f>
        <v>43925.791666666621</v>
      </c>
      <c r="B23" s="68">
        <f>'2020Data'!F26</f>
        <v>14189</v>
      </c>
      <c r="C23" s="69">
        <f t="shared" si="17"/>
        <v>13959.820284744572</v>
      </c>
      <c r="D23" s="69">
        <f t="shared" si="1"/>
        <v>13734.342384291</v>
      </c>
      <c r="E23" s="68">
        <f t="shared" si="2"/>
        <v>1.615192E-2</v>
      </c>
      <c r="F23" s="73">
        <f t="shared" si="18"/>
        <v>1.6151928624669038E-2</v>
      </c>
      <c r="G23" s="68"/>
      <c r="H23" s="68"/>
      <c r="I23" s="72"/>
      <c r="K23" s="79">
        <v>5211</v>
      </c>
      <c r="L23" s="69">
        <f t="shared" si="0"/>
        <v>5089.0782330000002</v>
      </c>
      <c r="M23" s="69">
        <f t="shared" si="4"/>
        <v>5271</v>
      </c>
      <c r="N23" s="68">
        <f t="shared" si="5"/>
        <v>-1.1514104778353483E-2</v>
      </c>
      <c r="O23" s="71">
        <f t="shared" si="6"/>
        <v>2.3397000000000001E-2</v>
      </c>
      <c r="P23" s="68"/>
      <c r="Q23" s="68"/>
      <c r="R23" s="72"/>
      <c r="V23">
        <f t="shared" si="7"/>
        <v>1.5676567656765675E-2</v>
      </c>
      <c r="W23">
        <f t="shared" si="8"/>
        <v>1.1514104778353483E-2</v>
      </c>
      <c r="Y23" s="83">
        <v>909</v>
      </c>
      <c r="Z23" s="69">
        <f t="shared" si="9"/>
        <v>884.57153400000004</v>
      </c>
      <c r="AA23" s="69">
        <f t="shared" si="10"/>
        <v>923.25</v>
      </c>
      <c r="AB23" s="68">
        <f t="shared" si="11"/>
        <v>-1.5676567656765675E-2</v>
      </c>
      <c r="AC23" s="68">
        <f t="shared" si="12"/>
        <v>2.6873999999999995E-2</v>
      </c>
      <c r="AD23" s="68"/>
      <c r="AE23" s="68"/>
      <c r="AF23" s="72"/>
      <c r="AH23" s="83">
        <v>75</v>
      </c>
      <c r="AI23" s="69">
        <f t="shared" si="13"/>
        <v>72.030450000000002</v>
      </c>
      <c r="AJ23" s="69">
        <f t="shared" si="14"/>
        <v>75.900000000000006</v>
      </c>
      <c r="AK23" s="68">
        <f t="shared" si="15"/>
        <v>-1.2E-2</v>
      </c>
      <c r="AL23" s="68">
        <f t="shared" si="16"/>
        <v>3.9594000000000004E-2</v>
      </c>
      <c r="AM23" s="68"/>
      <c r="AN23" s="68"/>
      <c r="AO23" s="72"/>
    </row>
    <row r="24" spans="1:41" x14ac:dyDescent="0.25">
      <c r="A24" s="67">
        <f>'2020Data'!E27</f>
        <v>43925.833333333285</v>
      </c>
      <c r="B24" s="68">
        <f>'2020Data'!F27</f>
        <v>13494</v>
      </c>
      <c r="C24" s="69">
        <f t="shared" si="17"/>
        <v>13276.045875138716</v>
      </c>
      <c r="D24" s="69">
        <f t="shared" si="1"/>
        <v>13061.612244247146</v>
      </c>
      <c r="E24" s="68">
        <f t="shared" si="2"/>
        <v>1.615192E-2</v>
      </c>
      <c r="F24" s="73">
        <f t="shared" si="18"/>
        <v>1.6151928624669038E-2</v>
      </c>
      <c r="G24" s="68"/>
      <c r="H24" s="68"/>
      <c r="I24" s="72"/>
      <c r="K24" s="79">
        <v>5034</v>
      </c>
      <c r="L24" s="69">
        <f t="shared" si="0"/>
        <v>4916.2195019999999</v>
      </c>
      <c r="M24" s="69">
        <f t="shared" si="4"/>
        <v>5094</v>
      </c>
      <c r="N24" s="68">
        <f t="shared" si="5"/>
        <v>-1.1918951132300357E-2</v>
      </c>
      <c r="O24" s="71">
        <f t="shared" si="6"/>
        <v>2.3397000000000001E-2</v>
      </c>
      <c r="P24" s="68"/>
      <c r="Q24" s="68"/>
      <c r="R24" s="72"/>
      <c r="V24">
        <f t="shared" si="7"/>
        <v>2.6873999999999995E-2</v>
      </c>
      <c r="W24">
        <f t="shared" si="8"/>
        <v>1.1918951132300357E-2</v>
      </c>
      <c r="Y24" s="83">
        <v>864</v>
      </c>
      <c r="Z24" s="69">
        <f t="shared" si="9"/>
        <v>840.78086399999995</v>
      </c>
      <c r="AA24" s="69">
        <f t="shared" si="10"/>
        <v>887.21913600000005</v>
      </c>
      <c r="AB24" s="68">
        <f t="shared" si="11"/>
        <v>-2.6873999999999995E-2</v>
      </c>
      <c r="AC24" s="68">
        <f t="shared" si="12"/>
        <v>2.6873999999999995E-2</v>
      </c>
      <c r="AD24" s="68"/>
      <c r="AE24" s="68"/>
      <c r="AF24" s="72"/>
      <c r="AH24" s="83">
        <v>75</v>
      </c>
      <c r="AI24" s="69">
        <f t="shared" si="13"/>
        <v>72.030450000000002</v>
      </c>
      <c r="AJ24" s="69">
        <f t="shared" si="14"/>
        <v>75.900000000000006</v>
      </c>
      <c r="AK24" s="68">
        <f t="shared" si="15"/>
        <v>-1.2E-2</v>
      </c>
      <c r="AL24" s="68">
        <f t="shared" si="16"/>
        <v>3.9594000000000004E-2</v>
      </c>
      <c r="AM24" s="68"/>
      <c r="AN24" s="68"/>
      <c r="AO24" s="72"/>
    </row>
    <row r="25" spans="1:41" x14ac:dyDescent="0.25">
      <c r="A25" s="67">
        <f>'2020Data'!E28</f>
        <v>43925.874999999949</v>
      </c>
      <c r="B25" s="68">
        <f>'2020Data'!F28</f>
        <v>13004</v>
      </c>
      <c r="C25" s="69">
        <f t="shared" si="17"/>
        <v>12793.960320164804</v>
      </c>
      <c r="D25" s="69">
        <f t="shared" si="1"/>
        <v>12813.637281592311</v>
      </c>
      <c r="E25" s="68">
        <f t="shared" si="2"/>
        <v>-1.5379883112888342E-3</v>
      </c>
      <c r="F25" s="73">
        <f t="shared" si="18"/>
        <v>1.6151928624669038E-2</v>
      </c>
      <c r="G25" s="68"/>
      <c r="H25" s="68"/>
      <c r="I25" s="72"/>
      <c r="K25" s="79">
        <v>4787</v>
      </c>
      <c r="L25" s="69">
        <f t="shared" si="0"/>
        <v>4674.9985610000003</v>
      </c>
      <c r="M25" s="69">
        <f t="shared" si="4"/>
        <v>4674.9985610000003</v>
      </c>
      <c r="N25" s="68">
        <f t="shared" si="5"/>
        <v>2.3397000000000001E-2</v>
      </c>
      <c r="O25" s="71">
        <f t="shared" si="6"/>
        <v>2.3397000000000001E-2</v>
      </c>
      <c r="P25" s="68"/>
      <c r="Q25" s="68"/>
      <c r="R25" s="72"/>
      <c r="V25">
        <f t="shared" si="7"/>
        <v>7.4597273853779424E-3</v>
      </c>
      <c r="W25">
        <f t="shared" si="8"/>
        <v>2.3397000000000001E-2</v>
      </c>
      <c r="Y25" s="83">
        <v>807</v>
      </c>
      <c r="Z25" s="69">
        <f t="shared" si="9"/>
        <v>785.312682</v>
      </c>
      <c r="AA25" s="69">
        <f t="shared" si="10"/>
        <v>813.02</v>
      </c>
      <c r="AB25" s="68">
        <f t="shared" si="11"/>
        <v>-7.4597273853779424E-3</v>
      </c>
      <c r="AC25" s="68">
        <f t="shared" si="12"/>
        <v>2.6873999999999995E-2</v>
      </c>
      <c r="AD25" s="68"/>
      <c r="AE25" s="68"/>
      <c r="AF25" s="72"/>
      <c r="AH25" s="83">
        <v>77</v>
      </c>
      <c r="AI25" s="69">
        <f t="shared" si="13"/>
        <v>73.951262</v>
      </c>
      <c r="AJ25" s="69">
        <f t="shared" si="14"/>
        <v>75.75</v>
      </c>
      <c r="AK25" s="68">
        <f t="shared" si="15"/>
        <v>1.6233766233766232E-2</v>
      </c>
      <c r="AL25" s="68">
        <f t="shared" si="16"/>
        <v>3.9594000000000004E-2</v>
      </c>
      <c r="AM25" s="68"/>
      <c r="AN25" s="68"/>
      <c r="AO25" s="72"/>
    </row>
    <row r="26" spans="1:41" x14ac:dyDescent="0.25">
      <c r="A26" s="67">
        <f>'2020Data'!E29</f>
        <v>43925.916666666613</v>
      </c>
      <c r="B26" s="68">
        <f>'2020Data'!F29</f>
        <v>12137</v>
      </c>
      <c r="C26" s="69">
        <f t="shared" si="17"/>
        <v>11940.964042282392</v>
      </c>
      <c r="D26" s="69">
        <f t="shared" si="1"/>
        <v>11826.611380946437</v>
      </c>
      <c r="E26" s="68">
        <f t="shared" si="2"/>
        <v>9.5765016066573297E-3</v>
      </c>
      <c r="F26" s="73">
        <f t="shared" si="18"/>
        <v>1.6151928624669038E-2</v>
      </c>
      <c r="G26" s="68"/>
      <c r="H26" s="68"/>
      <c r="I26" s="72"/>
      <c r="K26" s="79">
        <v>4515</v>
      </c>
      <c r="L26" s="69">
        <f t="shared" si="0"/>
        <v>4409.362545</v>
      </c>
      <c r="M26" s="69">
        <f t="shared" si="4"/>
        <v>4541.1000000000004</v>
      </c>
      <c r="N26" s="68">
        <f t="shared" si="5"/>
        <v>-5.7807308970099667E-3</v>
      </c>
      <c r="O26" s="71">
        <f t="shared" si="6"/>
        <v>2.3397000000000001E-2</v>
      </c>
      <c r="P26" s="68"/>
      <c r="Q26" s="68"/>
      <c r="R26" s="72"/>
      <c r="V26">
        <f t="shared" si="7"/>
        <v>8.9452603471295064E-2</v>
      </c>
      <c r="W26">
        <f t="shared" si="8"/>
        <v>5.7807308970099667E-3</v>
      </c>
      <c r="Y26" s="83">
        <v>749</v>
      </c>
      <c r="Z26" s="69">
        <f t="shared" si="9"/>
        <v>728.87137400000006</v>
      </c>
      <c r="AA26" s="69">
        <f t="shared" si="10"/>
        <v>816</v>
      </c>
      <c r="AB26" s="68">
        <f t="shared" si="11"/>
        <v>-8.9452603471295064E-2</v>
      </c>
      <c r="AC26" s="68">
        <f t="shared" si="12"/>
        <v>2.6873999999999995E-2</v>
      </c>
      <c r="AD26" s="68"/>
      <c r="AE26" s="68"/>
      <c r="AF26" s="72"/>
      <c r="AH26" s="83">
        <v>73</v>
      </c>
      <c r="AI26" s="69">
        <f t="shared" si="13"/>
        <v>70.109638000000004</v>
      </c>
      <c r="AJ26" s="69">
        <f t="shared" si="14"/>
        <v>74</v>
      </c>
      <c r="AK26" s="68">
        <f t="shared" si="15"/>
        <v>-1.3698630136986301E-2</v>
      </c>
      <c r="AL26" s="68">
        <f t="shared" si="16"/>
        <v>3.9594000000000004E-2</v>
      </c>
      <c r="AM26" s="68"/>
      <c r="AN26" s="68"/>
      <c r="AO26" s="72"/>
    </row>
    <row r="27" spans="1:41" x14ac:dyDescent="0.25">
      <c r="A27" s="67">
        <f>'2020Data'!E30</f>
        <v>43925.958333333278</v>
      </c>
      <c r="B27" s="68">
        <f>'2020Data'!F30</f>
        <v>11531</v>
      </c>
      <c r="C27" s="69">
        <f t="shared" si="17"/>
        <v>11344.752111028942</v>
      </c>
      <c r="D27" s="69">
        <f t="shared" si="1"/>
        <v>11161.512582511772</v>
      </c>
      <c r="E27" s="68">
        <f t="shared" si="2"/>
        <v>1.615192E-2</v>
      </c>
      <c r="F27" s="73">
        <f t="shared" si="18"/>
        <v>1.6151928624669038E-2</v>
      </c>
      <c r="G27" s="68"/>
      <c r="H27" s="68"/>
      <c r="I27" s="72"/>
      <c r="K27" s="79">
        <v>4275</v>
      </c>
      <c r="L27" s="69">
        <f t="shared" si="0"/>
        <v>4174.9778249999999</v>
      </c>
      <c r="M27" s="69">
        <f t="shared" si="4"/>
        <v>4277.3500000000004</v>
      </c>
      <c r="N27" s="68">
        <f t="shared" si="5"/>
        <v>-5.4970760233918133E-4</v>
      </c>
      <c r="O27" s="71">
        <f t="shared" si="6"/>
        <v>2.3397000000000001E-2</v>
      </c>
      <c r="P27" s="68"/>
      <c r="Q27" s="68"/>
      <c r="R27" s="72"/>
      <c r="V27">
        <f t="shared" si="7"/>
        <v>1.3436999999999998E-2</v>
      </c>
      <c r="W27">
        <f t="shared" si="8"/>
        <v>5.4970760233918133E-4</v>
      </c>
      <c r="Y27" s="83">
        <v>699</v>
      </c>
      <c r="Z27" s="69">
        <f t="shared" si="9"/>
        <v>680.21507399999996</v>
      </c>
      <c r="AA27" s="69">
        <f t="shared" si="10"/>
        <v>708.39246300000002</v>
      </c>
      <c r="AB27" s="68">
        <f t="shared" si="11"/>
        <v>-1.3436999999999998E-2</v>
      </c>
      <c r="AC27" s="68">
        <f t="shared" si="12"/>
        <v>2.6873999999999995E-2</v>
      </c>
      <c r="AD27" s="68"/>
      <c r="AE27" s="68"/>
      <c r="AF27" s="72"/>
      <c r="AH27" s="83">
        <v>67</v>
      </c>
      <c r="AI27" s="69">
        <f t="shared" si="13"/>
        <v>64.347201999999996</v>
      </c>
      <c r="AJ27" s="69">
        <f t="shared" si="14"/>
        <v>64.347201999999996</v>
      </c>
      <c r="AK27" s="68">
        <f t="shared" si="15"/>
        <v>3.9594000000000004E-2</v>
      </c>
      <c r="AL27" s="68">
        <f t="shared" si="16"/>
        <v>3.9594000000000004E-2</v>
      </c>
      <c r="AM27" s="68"/>
      <c r="AN27" s="68"/>
      <c r="AO27" s="72"/>
    </row>
    <row r="28" spans="1:41" x14ac:dyDescent="0.25">
      <c r="A28" s="67">
        <f>'2020Data'!E31</f>
        <v>43925.999999999942</v>
      </c>
      <c r="B28" s="68">
        <f>'2020Data'!F31</f>
        <v>11084</v>
      </c>
      <c r="C28" s="69">
        <f t="shared" si="17"/>
        <v>10904.972023124168</v>
      </c>
      <c r="D28" s="69">
        <f t="shared" si="1"/>
        <v>10728.835787404429</v>
      </c>
      <c r="E28" s="68">
        <f t="shared" si="2"/>
        <v>1.615192E-2</v>
      </c>
      <c r="F28" s="73">
        <f t="shared" si="18"/>
        <v>1.6151928624669038E-2</v>
      </c>
      <c r="G28" s="68"/>
      <c r="H28" s="68"/>
      <c r="I28" s="72"/>
      <c r="K28" s="80">
        <v>4127</v>
      </c>
      <c r="L28" s="69">
        <f t="shared" si="0"/>
        <v>4030.4405809999998</v>
      </c>
      <c r="M28" s="69">
        <f t="shared" si="4"/>
        <v>4078.7202904999999</v>
      </c>
      <c r="N28" s="68">
        <f t="shared" si="5"/>
        <v>1.1698500000000001E-2</v>
      </c>
      <c r="O28" s="71">
        <f t="shared" si="6"/>
        <v>2.3397000000000001E-2</v>
      </c>
      <c r="P28" s="68"/>
      <c r="Q28" s="68"/>
      <c r="R28" s="72"/>
      <c r="V28">
        <f t="shared" si="7"/>
        <v>1.3436999999999998E-2</v>
      </c>
      <c r="W28">
        <f t="shared" si="8"/>
        <v>1.1698500000000001E-2</v>
      </c>
      <c r="Y28" s="83">
        <v>673</v>
      </c>
      <c r="Z28" s="69">
        <f t="shared" si="9"/>
        <v>654.91379800000004</v>
      </c>
      <c r="AA28" s="69">
        <f t="shared" si="10"/>
        <v>682.04310099999998</v>
      </c>
      <c r="AB28" s="68">
        <f t="shared" si="11"/>
        <v>-1.3436999999999998E-2</v>
      </c>
      <c r="AC28" s="68">
        <f t="shared" si="12"/>
        <v>2.6873999999999995E-2</v>
      </c>
      <c r="AD28" s="68"/>
      <c r="AE28" s="68"/>
      <c r="AF28" s="72"/>
      <c r="AH28" s="83">
        <v>66</v>
      </c>
      <c r="AI28" s="69">
        <f t="shared" si="13"/>
        <v>63.386795999999997</v>
      </c>
      <c r="AJ28" s="69">
        <f t="shared" si="14"/>
        <v>63.386795999999997</v>
      </c>
      <c r="AK28" s="68">
        <f t="shared" si="15"/>
        <v>3.9594000000000004E-2</v>
      </c>
      <c r="AL28" s="68">
        <f t="shared" si="16"/>
        <v>3.9594000000000004E-2</v>
      </c>
      <c r="AM28" s="68"/>
      <c r="AN28" s="68"/>
      <c r="AO28" s="72"/>
    </row>
    <row r="29" spans="1:41" x14ac:dyDescent="0.25">
      <c r="A29" s="67">
        <f>'2020Data'!E32</f>
        <v>43926.041666666606</v>
      </c>
      <c r="B29" s="68">
        <f>'2020Data'!F32</f>
        <v>10847</v>
      </c>
      <c r="C29" s="69">
        <f t="shared" si="17"/>
        <v>10671.800030208215</v>
      </c>
      <c r="D29" s="69">
        <f t="shared" si="1"/>
        <v>10499.429969864294</v>
      </c>
      <c r="E29" s="68">
        <f t="shared" si="2"/>
        <v>1.615192E-2</v>
      </c>
      <c r="F29" s="73">
        <f t="shared" si="18"/>
        <v>1.6151928624669038E-2</v>
      </c>
      <c r="G29" s="68"/>
      <c r="H29" s="68"/>
      <c r="I29" s="72"/>
      <c r="K29" s="80">
        <v>4008</v>
      </c>
      <c r="L29" s="69">
        <f t="shared" si="0"/>
        <v>3914.2248239999999</v>
      </c>
      <c r="M29" s="69">
        <f t="shared" si="4"/>
        <v>3961.1124119999999</v>
      </c>
      <c r="N29" s="68">
        <f t="shared" si="5"/>
        <v>1.1698500000000001E-2</v>
      </c>
      <c r="O29" s="71">
        <f t="shared" si="6"/>
        <v>2.3397000000000001E-2</v>
      </c>
      <c r="P29" s="68"/>
      <c r="Q29" s="68"/>
      <c r="R29" s="72"/>
      <c r="V29">
        <f t="shared" si="7"/>
        <v>1.3436999999999998E-2</v>
      </c>
      <c r="W29">
        <f t="shared" si="8"/>
        <v>1.1698500000000001E-2</v>
      </c>
      <c r="Y29" s="83">
        <v>662</v>
      </c>
      <c r="Z29" s="69">
        <f t="shared" si="9"/>
        <v>644.20941200000004</v>
      </c>
      <c r="AA29" s="69">
        <f t="shared" si="10"/>
        <v>670.89529400000004</v>
      </c>
      <c r="AB29" s="68">
        <f t="shared" si="11"/>
        <v>-1.3436999999999998E-2</v>
      </c>
      <c r="AC29" s="68">
        <f t="shared" si="12"/>
        <v>2.6873999999999995E-2</v>
      </c>
      <c r="AD29" s="68"/>
      <c r="AE29" s="68"/>
      <c r="AF29" s="72"/>
      <c r="AH29" s="83">
        <v>67</v>
      </c>
      <c r="AI29" s="69">
        <f t="shared" si="13"/>
        <v>64.347201999999996</v>
      </c>
      <c r="AJ29" s="69">
        <f t="shared" si="14"/>
        <v>64.347201999999996</v>
      </c>
      <c r="AK29" s="68">
        <f t="shared" si="15"/>
        <v>3.9594000000000004E-2</v>
      </c>
      <c r="AL29" s="68">
        <f t="shared" si="16"/>
        <v>3.9594000000000004E-2</v>
      </c>
      <c r="AM29" s="68"/>
      <c r="AN29" s="68"/>
      <c r="AO29" s="72"/>
    </row>
    <row r="30" spans="1:41" x14ac:dyDescent="0.25">
      <c r="A30" s="67">
        <f>'2020Data'!E33</f>
        <v>43926.08333333327</v>
      </c>
      <c r="B30" s="68">
        <f>'2020Data'!F33</f>
        <v>10711</v>
      </c>
      <c r="C30" s="69">
        <f t="shared" si="17"/>
        <v>10537.99669250117</v>
      </c>
      <c r="D30" s="69">
        <f t="shared" si="1"/>
        <v>10367.787812963626</v>
      </c>
      <c r="E30" s="68">
        <f t="shared" si="2"/>
        <v>1.615192E-2</v>
      </c>
      <c r="F30" s="73">
        <f t="shared" si="18"/>
        <v>1.6151928624669038E-2</v>
      </c>
      <c r="G30" s="68"/>
      <c r="H30" s="68"/>
      <c r="I30" s="72"/>
      <c r="K30" s="80">
        <v>3901</v>
      </c>
      <c r="L30" s="69">
        <f t="shared" si="0"/>
        <v>3809.7283029999999</v>
      </c>
      <c r="M30" s="69">
        <f t="shared" si="4"/>
        <v>3855.3641514999999</v>
      </c>
      <c r="N30" s="68">
        <f t="shared" si="5"/>
        <v>1.1698500000000001E-2</v>
      </c>
      <c r="O30" s="71">
        <f t="shared" si="6"/>
        <v>2.3397000000000001E-2</v>
      </c>
      <c r="P30" s="68"/>
      <c r="Q30" s="68"/>
      <c r="R30" s="72"/>
      <c r="V30">
        <f t="shared" si="7"/>
        <v>1.3436999999999998E-2</v>
      </c>
      <c r="W30">
        <f t="shared" si="8"/>
        <v>1.1698500000000001E-2</v>
      </c>
      <c r="Y30" s="83">
        <v>656</v>
      </c>
      <c r="Z30" s="69">
        <f t="shared" si="9"/>
        <v>638.37065600000005</v>
      </c>
      <c r="AA30" s="69">
        <f t="shared" si="10"/>
        <v>664.81467199999997</v>
      </c>
      <c r="AB30" s="68">
        <f t="shared" si="11"/>
        <v>-1.3436999999999998E-2</v>
      </c>
      <c r="AC30" s="68">
        <f t="shared" si="12"/>
        <v>2.6873999999999995E-2</v>
      </c>
      <c r="AD30" s="68"/>
      <c r="AE30" s="68"/>
      <c r="AF30" s="72"/>
      <c r="AH30" s="83">
        <v>69</v>
      </c>
      <c r="AI30" s="69">
        <f t="shared" si="13"/>
        <v>66.268013999999994</v>
      </c>
      <c r="AJ30" s="69">
        <f t="shared" si="14"/>
        <v>71.25</v>
      </c>
      <c r="AK30" s="68">
        <f t="shared" si="15"/>
        <v>-3.2608695652173912E-2</v>
      </c>
      <c r="AL30" s="68">
        <f t="shared" si="16"/>
        <v>3.9594000000000004E-2</v>
      </c>
      <c r="AM30" s="68"/>
      <c r="AN30" s="68"/>
      <c r="AO30" s="72"/>
    </row>
    <row r="31" spans="1:41" x14ac:dyDescent="0.25">
      <c r="A31" s="67">
        <f>'2020Data'!E34</f>
        <v>43926.124999999935</v>
      </c>
      <c r="B31" s="68">
        <f>'2020Data'!F34</f>
        <v>10768</v>
      </c>
      <c r="C31" s="69">
        <f t="shared" si="17"/>
        <v>10594.076032569565</v>
      </c>
      <c r="D31" s="69">
        <f t="shared" si="1"/>
        <v>10422.961364017583</v>
      </c>
      <c r="E31" s="68">
        <f t="shared" si="2"/>
        <v>1.615192E-2</v>
      </c>
      <c r="F31" s="73">
        <f t="shared" si="18"/>
        <v>1.6151928624669038E-2</v>
      </c>
      <c r="G31" s="68"/>
      <c r="H31" s="68"/>
      <c r="I31" s="72"/>
      <c r="K31" s="80">
        <v>3890</v>
      </c>
      <c r="L31" s="69">
        <f t="shared" si="0"/>
        <v>3798.98567</v>
      </c>
      <c r="M31" s="69">
        <f t="shared" si="4"/>
        <v>3844.492835</v>
      </c>
      <c r="N31" s="68">
        <f t="shared" si="5"/>
        <v>1.1698500000000001E-2</v>
      </c>
      <c r="O31" s="71">
        <f t="shared" si="6"/>
        <v>2.3397000000000001E-2</v>
      </c>
      <c r="P31" s="68"/>
      <c r="Q31" s="68"/>
      <c r="R31" s="72"/>
      <c r="V31">
        <f t="shared" si="7"/>
        <v>1.3436999999999998E-2</v>
      </c>
      <c r="W31">
        <f t="shared" si="8"/>
        <v>1.1698500000000001E-2</v>
      </c>
      <c r="Y31" s="83">
        <v>666</v>
      </c>
      <c r="Z31" s="69">
        <f t="shared" si="9"/>
        <v>648.10191599999996</v>
      </c>
      <c r="AA31" s="69">
        <f t="shared" si="10"/>
        <v>674.94904199999996</v>
      </c>
      <c r="AB31" s="68">
        <f t="shared" si="11"/>
        <v>-1.3436999999999998E-2</v>
      </c>
      <c r="AC31" s="68">
        <f t="shared" si="12"/>
        <v>2.6873999999999995E-2</v>
      </c>
      <c r="AD31" s="68"/>
      <c r="AE31" s="68"/>
      <c r="AF31" s="72"/>
      <c r="AH31" s="83">
        <v>71</v>
      </c>
      <c r="AI31" s="69">
        <f t="shared" si="13"/>
        <v>68.188826000000006</v>
      </c>
      <c r="AJ31" s="69">
        <f t="shared" si="14"/>
        <v>71.75</v>
      </c>
      <c r="AK31" s="68">
        <f t="shared" si="15"/>
        <v>-1.0563380281690141E-2</v>
      </c>
      <c r="AL31" s="68">
        <f t="shared" si="16"/>
        <v>3.9594000000000004E-2</v>
      </c>
      <c r="AM31" s="68"/>
      <c r="AN31" s="68"/>
      <c r="AO31" s="72"/>
    </row>
    <row r="32" spans="1:41" x14ac:dyDescent="0.25">
      <c r="A32" s="67">
        <f>'2020Data'!E35</f>
        <v>43926.166666666599</v>
      </c>
      <c r="B32" s="68">
        <f>'2020Data'!F35</f>
        <v>10988</v>
      </c>
      <c r="C32" s="69">
        <f t="shared" si="17"/>
        <v>10810.522608272136</v>
      </c>
      <c r="D32" s="69">
        <f t="shared" si="1"/>
        <v>10635.911911945133</v>
      </c>
      <c r="E32" s="68">
        <f t="shared" si="2"/>
        <v>1.615192E-2</v>
      </c>
      <c r="F32" s="73">
        <f t="shared" si="18"/>
        <v>1.6151928624669038E-2</v>
      </c>
      <c r="G32" s="68"/>
      <c r="H32" s="68"/>
      <c r="I32" s="72"/>
      <c r="K32" s="80">
        <v>3908</v>
      </c>
      <c r="L32" s="69">
        <f t="shared" si="0"/>
        <v>3816.5645239999999</v>
      </c>
      <c r="M32" s="69">
        <f t="shared" si="4"/>
        <v>3862.2822620000002</v>
      </c>
      <c r="N32" s="68">
        <f t="shared" si="5"/>
        <v>1.1698500000000001E-2</v>
      </c>
      <c r="O32" s="71">
        <f t="shared" si="6"/>
        <v>2.3397000000000001E-2</v>
      </c>
      <c r="P32" s="68"/>
      <c r="Q32" s="68"/>
      <c r="R32" s="72"/>
      <c r="V32">
        <f t="shared" si="7"/>
        <v>1.3436999999999998E-2</v>
      </c>
      <c r="W32">
        <f t="shared" si="8"/>
        <v>1.1698500000000001E-2</v>
      </c>
      <c r="Y32" s="83">
        <v>677</v>
      </c>
      <c r="Z32" s="69">
        <f t="shared" si="9"/>
        <v>658.80630199999996</v>
      </c>
      <c r="AA32" s="69">
        <f t="shared" si="10"/>
        <v>686.09684900000002</v>
      </c>
      <c r="AB32" s="68">
        <f t="shared" si="11"/>
        <v>-1.3436999999999998E-2</v>
      </c>
      <c r="AC32" s="68">
        <f t="shared" si="12"/>
        <v>2.6873999999999995E-2</v>
      </c>
      <c r="AD32" s="68"/>
      <c r="AE32" s="68"/>
      <c r="AF32" s="72"/>
      <c r="AH32" s="83">
        <v>74</v>
      </c>
      <c r="AI32" s="69">
        <f t="shared" si="13"/>
        <v>71.070043999999996</v>
      </c>
      <c r="AJ32" s="69">
        <f t="shared" si="14"/>
        <v>75.8</v>
      </c>
      <c r="AK32" s="68">
        <f t="shared" si="15"/>
        <v>-2.4324324324324326E-2</v>
      </c>
      <c r="AL32" s="68">
        <f t="shared" si="16"/>
        <v>3.9594000000000004E-2</v>
      </c>
      <c r="AM32" s="68"/>
      <c r="AN32" s="68"/>
      <c r="AO32" s="72"/>
    </row>
    <row r="33" spans="1:41" x14ac:dyDescent="0.25">
      <c r="A33" s="67">
        <f>'2020Data'!E36</f>
        <v>43926.208333333263</v>
      </c>
      <c r="B33" s="68">
        <f>'2020Data'!F36</f>
        <v>11318</v>
      </c>
      <c r="C33" s="69">
        <f t="shared" si="17"/>
        <v>11135.192471825996</v>
      </c>
      <c r="D33" s="69">
        <f t="shared" si="1"/>
        <v>10955.337733836461</v>
      </c>
      <c r="E33" s="68">
        <f t="shared" si="2"/>
        <v>1.615192E-2</v>
      </c>
      <c r="F33" s="73">
        <f t="shared" si="18"/>
        <v>1.6151928624669038E-2</v>
      </c>
      <c r="G33" s="68"/>
      <c r="H33" s="68"/>
      <c r="I33" s="72"/>
      <c r="K33" s="80">
        <v>3992</v>
      </c>
      <c r="L33" s="69">
        <f t="shared" si="0"/>
        <v>3898.5991760000002</v>
      </c>
      <c r="M33" s="69">
        <f t="shared" si="4"/>
        <v>3945.2995879999999</v>
      </c>
      <c r="N33" s="68">
        <f t="shared" si="5"/>
        <v>1.1698500000000001E-2</v>
      </c>
      <c r="O33" s="71">
        <f t="shared" si="6"/>
        <v>2.3397000000000001E-2</v>
      </c>
      <c r="P33" s="68"/>
      <c r="Q33" s="68"/>
      <c r="R33" s="72"/>
      <c r="V33">
        <f t="shared" si="7"/>
        <v>1.3436999999999998E-2</v>
      </c>
      <c r="W33">
        <f t="shared" si="8"/>
        <v>1.1698500000000001E-2</v>
      </c>
      <c r="Y33" s="83">
        <v>698</v>
      </c>
      <c r="Z33" s="69">
        <f t="shared" si="9"/>
        <v>679.24194799999998</v>
      </c>
      <c r="AA33" s="69">
        <f t="shared" si="10"/>
        <v>707.37902599999995</v>
      </c>
      <c r="AB33" s="68">
        <f t="shared" si="11"/>
        <v>-1.3436999999999998E-2</v>
      </c>
      <c r="AC33" s="68">
        <f t="shared" si="12"/>
        <v>2.6873999999999995E-2</v>
      </c>
      <c r="AD33" s="68"/>
      <c r="AE33" s="68"/>
      <c r="AF33" s="72"/>
      <c r="AH33" s="83">
        <v>79</v>
      </c>
      <c r="AI33" s="69">
        <f t="shared" si="13"/>
        <v>75.872073999999998</v>
      </c>
      <c r="AJ33" s="69">
        <f t="shared" si="14"/>
        <v>77</v>
      </c>
      <c r="AK33" s="68">
        <f t="shared" si="15"/>
        <v>2.5316455696202531E-2</v>
      </c>
      <c r="AL33" s="68">
        <f t="shared" si="16"/>
        <v>3.9594000000000004E-2</v>
      </c>
      <c r="AM33" s="68"/>
      <c r="AN33" s="68"/>
      <c r="AO33" s="72"/>
    </row>
    <row r="34" spans="1:41" x14ac:dyDescent="0.25">
      <c r="A34" s="67">
        <f>'2020Data'!E37</f>
        <v>43926.249999999927</v>
      </c>
      <c r="B34" s="68">
        <f>'2020Data'!F37</f>
        <v>11749</v>
      </c>
      <c r="C34" s="69">
        <f t="shared" si="17"/>
        <v>11559.230990588763</v>
      </c>
      <c r="D34" s="69">
        <f t="shared" si="1"/>
        <v>11787.926474779959</v>
      </c>
      <c r="E34" s="68">
        <f t="shared" si="2"/>
        <v>-1.9784662524470167E-2</v>
      </c>
      <c r="F34" s="73">
        <f t="shared" si="18"/>
        <v>1.6151928624669038E-2</v>
      </c>
      <c r="G34" s="68"/>
      <c r="H34" s="68"/>
      <c r="I34" s="72"/>
      <c r="K34" s="80">
        <v>4052</v>
      </c>
      <c r="L34" s="69">
        <f t="shared" si="0"/>
        <v>3957.1953560000002</v>
      </c>
      <c r="M34" s="69">
        <f t="shared" si="4"/>
        <v>4004.5976780000001</v>
      </c>
      <c r="N34" s="68">
        <f t="shared" si="5"/>
        <v>1.1698500000000001E-2</v>
      </c>
      <c r="O34" s="71">
        <f t="shared" si="6"/>
        <v>2.3397000000000001E-2</v>
      </c>
      <c r="P34" s="68"/>
      <c r="Q34" s="68"/>
      <c r="R34" s="72"/>
      <c r="V34">
        <f t="shared" si="7"/>
        <v>1.3436999999999998E-2</v>
      </c>
      <c r="W34">
        <f t="shared" si="8"/>
        <v>1.1698500000000001E-2</v>
      </c>
      <c r="Y34" s="83">
        <v>721</v>
      </c>
      <c r="Z34" s="69">
        <f t="shared" si="9"/>
        <v>701.62384599999996</v>
      </c>
      <c r="AA34" s="69">
        <f t="shared" si="10"/>
        <v>730.68807700000002</v>
      </c>
      <c r="AB34" s="68">
        <f t="shared" si="11"/>
        <v>-1.3436999999999998E-2</v>
      </c>
      <c r="AC34" s="68">
        <f t="shared" si="12"/>
        <v>2.6873999999999995E-2</v>
      </c>
      <c r="AD34" s="68"/>
      <c r="AE34" s="68"/>
      <c r="AF34" s="72"/>
      <c r="AH34" s="83">
        <v>82</v>
      </c>
      <c r="AI34" s="69">
        <f t="shared" si="13"/>
        <v>78.753292000000002</v>
      </c>
      <c r="AJ34" s="69">
        <f t="shared" si="14"/>
        <v>76.5</v>
      </c>
      <c r="AK34" s="68">
        <f t="shared" si="15"/>
        <v>6.7073170731707321E-2</v>
      </c>
      <c r="AL34" s="68">
        <f t="shared" si="16"/>
        <v>3.9594000000000004E-2</v>
      </c>
      <c r="AM34" s="68"/>
      <c r="AN34" s="68"/>
      <c r="AO34" s="72"/>
    </row>
    <row r="35" spans="1:41" x14ac:dyDescent="0.25">
      <c r="A35" s="67">
        <f>'2020Data'!E38</f>
        <v>43926.291666666591</v>
      </c>
      <c r="B35" s="68">
        <f>'2020Data'!F38</f>
        <v>12225</v>
      </c>
      <c r="C35" s="69">
        <f t="shared" si="17"/>
        <v>12027.542672563421</v>
      </c>
      <c r="D35" s="69">
        <f t="shared" si="1"/>
        <v>11913.190011227465</v>
      </c>
      <c r="E35" s="68">
        <f t="shared" si="2"/>
        <v>9.5075664621676898E-3</v>
      </c>
      <c r="F35" s="73">
        <f t="shared" si="18"/>
        <v>1.6151928624669038E-2</v>
      </c>
      <c r="G35" s="68"/>
      <c r="H35" s="68"/>
      <c r="I35" s="72"/>
      <c r="K35" s="80">
        <v>4193</v>
      </c>
      <c r="L35" s="69">
        <f t="shared" si="0"/>
        <v>4094.8963789999998</v>
      </c>
      <c r="M35" s="69">
        <f t="shared" si="4"/>
        <v>4143.9481894999999</v>
      </c>
      <c r="N35" s="68">
        <f t="shared" si="5"/>
        <v>1.1698500000000001E-2</v>
      </c>
      <c r="O35" s="71">
        <f t="shared" si="6"/>
        <v>2.3397000000000001E-2</v>
      </c>
      <c r="P35" s="68"/>
      <c r="Q35" s="68"/>
      <c r="R35" s="72"/>
      <c r="V35">
        <f t="shared" si="7"/>
        <v>1.3436999999999998E-2</v>
      </c>
      <c r="W35">
        <f t="shared" si="8"/>
        <v>1.1698500000000001E-2</v>
      </c>
      <c r="Y35" s="83">
        <v>770</v>
      </c>
      <c r="Z35" s="69">
        <f t="shared" si="9"/>
        <v>749.30701999999997</v>
      </c>
      <c r="AA35" s="69">
        <f t="shared" si="10"/>
        <v>780.34649000000002</v>
      </c>
      <c r="AB35" s="68">
        <f t="shared" si="11"/>
        <v>-1.3436999999999998E-2</v>
      </c>
      <c r="AC35" s="68">
        <f t="shared" si="12"/>
        <v>2.6873999999999995E-2</v>
      </c>
      <c r="AD35" s="68"/>
      <c r="AE35" s="68"/>
      <c r="AF35" s="72"/>
      <c r="AH35" s="83">
        <v>84</v>
      </c>
      <c r="AI35" s="69">
        <f t="shared" si="13"/>
        <v>80.674104</v>
      </c>
      <c r="AJ35" s="69">
        <f t="shared" si="14"/>
        <v>78.5</v>
      </c>
      <c r="AK35" s="68">
        <f t="shared" si="15"/>
        <v>6.5476190476190479E-2</v>
      </c>
      <c r="AL35" s="68">
        <f t="shared" si="16"/>
        <v>3.9594000000000004E-2</v>
      </c>
      <c r="AM35" s="68"/>
      <c r="AN35" s="68"/>
      <c r="AO35" s="72"/>
    </row>
    <row r="36" spans="1:41" x14ac:dyDescent="0.25">
      <c r="A36" s="67">
        <f>'2020Data'!E39</f>
        <v>43926.333333333256</v>
      </c>
      <c r="B36" s="68">
        <f>'2020Data'!F39</f>
        <v>12532</v>
      </c>
      <c r="C36" s="69">
        <f t="shared" si="17"/>
        <v>12329.584030475648</v>
      </c>
      <c r="D36" s="69">
        <f t="shared" si="1"/>
        <v>12215.231369139692</v>
      </c>
      <c r="E36" s="68">
        <f t="shared" si="2"/>
        <v>9.2746568783913189E-3</v>
      </c>
      <c r="F36" s="73">
        <f t="shared" si="18"/>
        <v>1.6151928624669038E-2</v>
      </c>
      <c r="G36" s="68"/>
      <c r="H36" s="68"/>
      <c r="I36" s="72"/>
      <c r="K36" s="80">
        <v>4365</v>
      </c>
      <c r="L36" s="69">
        <f t="shared" ref="L36:L67" si="19">ABS(K36-(O36*K36))</f>
        <v>4262.8720949999997</v>
      </c>
      <c r="M36" s="69">
        <f t="shared" si="4"/>
        <v>4608.6000000000004</v>
      </c>
      <c r="N36" s="68">
        <f t="shared" si="5"/>
        <v>-5.5807560137457045E-2</v>
      </c>
      <c r="O36" s="71">
        <f t="shared" ref="O36:O67" si="20">(($Q$4*COUNT($A$4:$A$171)/100))/(COUNT($A$4:$A$171))</f>
        <v>2.3397000000000001E-2</v>
      </c>
      <c r="P36" s="68"/>
      <c r="Q36" s="68"/>
      <c r="R36" s="72"/>
      <c r="V36">
        <f t="shared" si="7"/>
        <v>2.0975609756097559E-2</v>
      </c>
      <c r="W36">
        <f t="shared" si="8"/>
        <v>5.5807560137457045E-2</v>
      </c>
      <c r="Y36" s="83">
        <v>820</v>
      </c>
      <c r="Z36" s="69">
        <f t="shared" si="9"/>
        <v>797.96331999999995</v>
      </c>
      <c r="AA36" s="69">
        <f t="shared" si="10"/>
        <v>837.2</v>
      </c>
      <c r="AB36" s="68">
        <f t="shared" si="11"/>
        <v>-2.0975609756097559E-2</v>
      </c>
      <c r="AC36" s="68">
        <f t="shared" si="12"/>
        <v>2.6873999999999995E-2</v>
      </c>
      <c r="AD36" s="68"/>
      <c r="AE36" s="68"/>
      <c r="AF36" s="72"/>
      <c r="AH36" s="83">
        <v>84</v>
      </c>
      <c r="AI36" s="69">
        <f t="shared" si="13"/>
        <v>80.674104</v>
      </c>
      <c r="AJ36" s="69">
        <f t="shared" si="14"/>
        <v>78.5</v>
      </c>
      <c r="AK36" s="68">
        <f t="shared" si="15"/>
        <v>6.5476190476190479E-2</v>
      </c>
      <c r="AL36" s="68">
        <f t="shared" si="16"/>
        <v>3.9594000000000004E-2</v>
      </c>
      <c r="AM36" s="68"/>
      <c r="AN36" s="68"/>
      <c r="AO36" s="72"/>
    </row>
    <row r="37" spans="1:41" x14ac:dyDescent="0.25">
      <c r="A37" s="67">
        <f>'2020Data'!E40</f>
        <v>43926.37499999992</v>
      </c>
      <c r="B37" s="68">
        <f>'2020Data'!F40</f>
        <v>12744</v>
      </c>
      <c r="C37" s="69">
        <f t="shared" si="17"/>
        <v>12538.159821607218</v>
      </c>
      <c r="D37" s="69">
        <f t="shared" si="1"/>
        <v>12557.836783034725</v>
      </c>
      <c r="E37" s="68">
        <f t="shared" si="2"/>
        <v>-1.5693659761456371E-3</v>
      </c>
      <c r="F37" s="73">
        <f t="shared" si="18"/>
        <v>1.6151928624669038E-2</v>
      </c>
      <c r="G37" s="68"/>
      <c r="H37" s="68"/>
      <c r="I37" s="72"/>
      <c r="K37" s="80">
        <v>4557</v>
      </c>
      <c r="L37" s="69">
        <f t="shared" si="19"/>
        <v>4450.3798710000001</v>
      </c>
      <c r="M37" s="69">
        <f t="shared" si="4"/>
        <v>4450.3798710000001</v>
      </c>
      <c r="N37" s="68">
        <f t="shared" si="5"/>
        <v>2.3397000000000001E-2</v>
      </c>
      <c r="O37" s="71">
        <f t="shared" si="20"/>
        <v>2.3397000000000001E-2</v>
      </c>
      <c r="P37" s="68"/>
      <c r="Q37" s="68"/>
      <c r="R37" s="72"/>
      <c r="V37">
        <f t="shared" si="7"/>
        <v>2.6873999999999995E-2</v>
      </c>
      <c r="W37">
        <f t="shared" si="8"/>
        <v>2.3397000000000001E-2</v>
      </c>
      <c r="Y37" s="83">
        <v>860</v>
      </c>
      <c r="Z37" s="69">
        <f t="shared" si="9"/>
        <v>836.88836000000003</v>
      </c>
      <c r="AA37" s="69">
        <f t="shared" si="10"/>
        <v>883.11163999999997</v>
      </c>
      <c r="AB37" s="68">
        <f t="shared" si="11"/>
        <v>-2.6873999999999995E-2</v>
      </c>
      <c r="AC37" s="68">
        <f t="shared" si="12"/>
        <v>2.6873999999999995E-2</v>
      </c>
      <c r="AD37" s="68"/>
      <c r="AE37" s="68"/>
      <c r="AF37" s="72"/>
      <c r="AH37" s="83">
        <v>82</v>
      </c>
      <c r="AI37" s="69">
        <f t="shared" si="13"/>
        <v>78.753292000000002</v>
      </c>
      <c r="AJ37" s="69">
        <f t="shared" si="14"/>
        <v>76.5</v>
      </c>
      <c r="AK37" s="68">
        <f t="shared" si="15"/>
        <v>6.7073170731707321E-2</v>
      </c>
      <c r="AL37" s="68">
        <f t="shared" si="16"/>
        <v>3.9594000000000004E-2</v>
      </c>
      <c r="AM37" s="68"/>
      <c r="AN37" s="68"/>
      <c r="AO37" s="72"/>
    </row>
    <row r="38" spans="1:41" x14ac:dyDescent="0.25">
      <c r="A38" s="67">
        <f>'2020Data'!E41</f>
        <v>43926.416666666584</v>
      </c>
      <c r="B38" s="68">
        <f>'2020Data'!F41</f>
        <v>12897</v>
      </c>
      <c r="C38" s="69">
        <f t="shared" si="17"/>
        <v>12688.688576527644</v>
      </c>
      <c r="D38" s="69">
        <f t="shared" si="1"/>
        <v>12708.365537955151</v>
      </c>
      <c r="E38" s="68">
        <f t="shared" si="2"/>
        <v>-1.5507482360238814E-3</v>
      </c>
      <c r="F38" s="73">
        <f t="shared" si="18"/>
        <v>1.6151928624669038E-2</v>
      </c>
      <c r="G38" s="68"/>
      <c r="H38" s="68"/>
      <c r="I38" s="72"/>
      <c r="K38" s="80">
        <v>4707</v>
      </c>
      <c r="L38" s="69">
        <f t="shared" si="19"/>
        <v>4596.8703210000003</v>
      </c>
      <c r="M38" s="69">
        <f t="shared" si="4"/>
        <v>4596.8703210000003</v>
      </c>
      <c r="N38" s="68">
        <f t="shared" si="5"/>
        <v>2.3397000000000001E-2</v>
      </c>
      <c r="O38" s="71">
        <f t="shared" si="20"/>
        <v>2.3397000000000001E-2</v>
      </c>
      <c r="P38" s="68"/>
      <c r="Q38" s="68"/>
      <c r="R38" s="72"/>
      <c r="V38">
        <f t="shared" si="7"/>
        <v>8.4175084175084171E-4</v>
      </c>
      <c r="W38">
        <f t="shared" si="8"/>
        <v>2.3397000000000001E-2</v>
      </c>
      <c r="Y38" s="83">
        <v>891</v>
      </c>
      <c r="Z38" s="69">
        <f t="shared" si="9"/>
        <v>867.05526599999996</v>
      </c>
      <c r="AA38" s="69">
        <f t="shared" si="10"/>
        <v>891.75</v>
      </c>
      <c r="AB38" s="68">
        <f t="shared" si="11"/>
        <v>-8.4175084175084171E-4</v>
      </c>
      <c r="AC38" s="68">
        <f t="shared" si="12"/>
        <v>2.6873999999999995E-2</v>
      </c>
      <c r="AD38" s="68"/>
      <c r="AE38" s="68"/>
      <c r="AF38" s="72"/>
      <c r="AH38" s="83">
        <v>84</v>
      </c>
      <c r="AI38" s="69">
        <f t="shared" si="13"/>
        <v>80.674104</v>
      </c>
      <c r="AJ38" s="69">
        <f t="shared" si="14"/>
        <v>78.5</v>
      </c>
      <c r="AK38" s="68">
        <f t="shared" si="15"/>
        <v>6.5476190476190479E-2</v>
      </c>
      <c r="AL38" s="68">
        <f t="shared" si="16"/>
        <v>3.9594000000000004E-2</v>
      </c>
      <c r="AM38" s="68"/>
      <c r="AN38" s="68"/>
      <c r="AO38" s="72"/>
    </row>
    <row r="39" spans="1:41" x14ac:dyDescent="0.25">
      <c r="A39" s="67">
        <f>'2020Data'!E42</f>
        <v>43926.458333333248</v>
      </c>
      <c r="B39" s="68">
        <f>'2020Data'!F42</f>
        <v>12960</v>
      </c>
      <c r="C39" s="69">
        <f t="shared" si="17"/>
        <v>12750.671005024289</v>
      </c>
      <c r="D39" s="69">
        <f t="shared" si="1"/>
        <v>12770.347966451796</v>
      </c>
      <c r="E39" s="68">
        <f t="shared" si="2"/>
        <v>-1.5432098765432098E-3</v>
      </c>
      <c r="F39" s="73">
        <f t="shared" si="18"/>
        <v>1.6151928624669038E-2</v>
      </c>
      <c r="G39" s="68"/>
      <c r="H39" s="68"/>
      <c r="I39" s="72"/>
      <c r="K39" s="80">
        <v>4857</v>
      </c>
      <c r="L39" s="69">
        <f t="shared" si="19"/>
        <v>4743.3607709999997</v>
      </c>
      <c r="M39" s="69">
        <f t="shared" si="4"/>
        <v>4937</v>
      </c>
      <c r="N39" s="68">
        <f t="shared" si="5"/>
        <v>-1.6471072678608194E-2</v>
      </c>
      <c r="O39" s="71">
        <f t="shared" si="20"/>
        <v>2.3397000000000001E-2</v>
      </c>
      <c r="P39" s="68"/>
      <c r="Q39" s="68"/>
      <c r="R39" s="72"/>
      <c r="V39">
        <f t="shared" si="7"/>
        <v>1.7288693743139408E-2</v>
      </c>
      <c r="W39">
        <f t="shared" si="8"/>
        <v>1.6471072678608194E-2</v>
      </c>
      <c r="Y39" s="83">
        <v>911</v>
      </c>
      <c r="Z39" s="69">
        <f t="shared" si="9"/>
        <v>886.517786</v>
      </c>
      <c r="AA39" s="69">
        <f t="shared" si="10"/>
        <v>926.75</v>
      </c>
      <c r="AB39" s="68">
        <f t="shared" si="11"/>
        <v>-1.7288693743139408E-2</v>
      </c>
      <c r="AC39" s="68">
        <f t="shared" si="12"/>
        <v>2.6873999999999995E-2</v>
      </c>
      <c r="AD39" s="68"/>
      <c r="AE39" s="68"/>
      <c r="AF39" s="72"/>
      <c r="AH39" s="83">
        <v>83</v>
      </c>
      <c r="AI39" s="69">
        <f t="shared" si="13"/>
        <v>79.713697999999994</v>
      </c>
      <c r="AJ39" s="69">
        <f t="shared" si="14"/>
        <v>77.5</v>
      </c>
      <c r="AK39" s="68">
        <f t="shared" si="15"/>
        <v>6.6265060240963861E-2</v>
      </c>
      <c r="AL39" s="68">
        <f t="shared" si="16"/>
        <v>3.9594000000000004E-2</v>
      </c>
      <c r="AM39" s="68"/>
      <c r="AN39" s="68"/>
      <c r="AO39" s="72"/>
    </row>
    <row r="40" spans="1:41" x14ac:dyDescent="0.25">
      <c r="A40" s="67">
        <f>'2020Data'!E43</f>
        <v>43926.499999999913</v>
      </c>
      <c r="B40" s="68">
        <f>'2020Data'!F43</f>
        <v>12696</v>
      </c>
      <c r="C40" s="69">
        <f t="shared" si="17"/>
        <v>12490.935114181202</v>
      </c>
      <c r="D40" s="69">
        <f t="shared" si="1"/>
        <v>12510.612075608709</v>
      </c>
      <c r="E40" s="68">
        <f t="shared" si="2"/>
        <v>-1.5752993068683049E-3</v>
      </c>
      <c r="F40" s="73">
        <f t="shared" si="18"/>
        <v>1.6151928624669038E-2</v>
      </c>
      <c r="G40" s="68"/>
      <c r="H40" s="68"/>
      <c r="I40" s="72"/>
      <c r="K40" s="80">
        <v>4856</v>
      </c>
      <c r="L40" s="69">
        <f t="shared" si="19"/>
        <v>4742.3841679999996</v>
      </c>
      <c r="M40" s="69">
        <f t="shared" si="4"/>
        <v>4936</v>
      </c>
      <c r="N40" s="68">
        <f t="shared" si="5"/>
        <v>-1.6474464579901153E-2</v>
      </c>
      <c r="O40" s="71">
        <f t="shared" si="20"/>
        <v>2.3397000000000001E-2</v>
      </c>
      <c r="P40" s="68"/>
      <c r="Q40" s="68"/>
      <c r="R40" s="72"/>
      <c r="V40">
        <f t="shared" si="7"/>
        <v>5.0223214285714289E-3</v>
      </c>
      <c r="W40">
        <f t="shared" si="8"/>
        <v>1.6474464579901153E-2</v>
      </c>
      <c r="Y40" s="83">
        <v>896</v>
      </c>
      <c r="Z40" s="69">
        <f t="shared" si="9"/>
        <v>871.92089599999997</v>
      </c>
      <c r="AA40" s="69">
        <f t="shared" si="10"/>
        <v>900.5</v>
      </c>
      <c r="AB40" s="68">
        <f t="shared" si="11"/>
        <v>-5.0223214285714289E-3</v>
      </c>
      <c r="AC40" s="68">
        <f t="shared" si="12"/>
        <v>2.6873999999999995E-2</v>
      </c>
      <c r="AD40" s="68"/>
      <c r="AE40" s="68"/>
      <c r="AF40" s="72"/>
      <c r="AH40" s="83">
        <v>82</v>
      </c>
      <c r="AI40" s="69">
        <f t="shared" si="13"/>
        <v>78.753292000000002</v>
      </c>
      <c r="AJ40" s="69">
        <f t="shared" si="14"/>
        <v>76.5</v>
      </c>
      <c r="AK40" s="68">
        <f t="shared" si="15"/>
        <v>6.7073170731707321E-2</v>
      </c>
      <c r="AL40" s="68">
        <f t="shared" si="16"/>
        <v>3.9594000000000004E-2</v>
      </c>
      <c r="AM40" s="68"/>
      <c r="AN40" s="68"/>
      <c r="AO40" s="72"/>
    </row>
    <row r="41" spans="1:41" x14ac:dyDescent="0.25">
      <c r="A41" s="67">
        <f>'2020Data'!E44</f>
        <v>43926.541666666577</v>
      </c>
      <c r="B41" s="68">
        <f>'2020Data'!F44</f>
        <v>12438</v>
      </c>
      <c r="C41" s="69">
        <f t="shared" si="17"/>
        <v>12237.102311766366</v>
      </c>
      <c r="D41" s="69">
        <f t="shared" si="1"/>
        <v>12122.749650430411</v>
      </c>
      <c r="E41" s="68">
        <f t="shared" si="2"/>
        <v>9.3447499598006117E-3</v>
      </c>
      <c r="F41" s="73">
        <f t="shared" si="18"/>
        <v>1.6151928624669038E-2</v>
      </c>
      <c r="G41" s="68"/>
      <c r="H41" s="68"/>
      <c r="I41" s="72"/>
      <c r="K41" s="80">
        <v>4800</v>
      </c>
      <c r="L41" s="69">
        <f t="shared" si="19"/>
        <v>4687.6944000000003</v>
      </c>
      <c r="M41" s="69">
        <f t="shared" si="4"/>
        <v>4880</v>
      </c>
      <c r="N41" s="68">
        <f t="shared" si="5"/>
        <v>-1.6666666666666666E-2</v>
      </c>
      <c r="O41" s="71">
        <f t="shared" si="20"/>
        <v>2.3397000000000001E-2</v>
      </c>
      <c r="P41" s="68"/>
      <c r="Q41" s="68"/>
      <c r="R41" s="72"/>
      <c r="V41">
        <f t="shared" si="7"/>
        <v>2.6873999999999995E-2</v>
      </c>
      <c r="W41">
        <f t="shared" si="8"/>
        <v>1.6666666666666666E-2</v>
      </c>
      <c r="Y41" s="83">
        <v>868</v>
      </c>
      <c r="Z41" s="69">
        <f t="shared" si="9"/>
        <v>844.67336799999998</v>
      </c>
      <c r="AA41" s="69">
        <f t="shared" si="10"/>
        <v>891.32663200000002</v>
      </c>
      <c r="AB41" s="68">
        <f t="shared" si="11"/>
        <v>-2.6873999999999995E-2</v>
      </c>
      <c r="AC41" s="68">
        <f t="shared" si="12"/>
        <v>2.6873999999999995E-2</v>
      </c>
      <c r="AD41" s="68"/>
      <c r="AE41" s="68"/>
      <c r="AF41" s="72"/>
      <c r="AH41" s="83">
        <v>81</v>
      </c>
      <c r="AI41" s="69">
        <f t="shared" si="13"/>
        <v>77.792885999999996</v>
      </c>
      <c r="AJ41" s="69">
        <f t="shared" si="14"/>
        <v>75.5</v>
      </c>
      <c r="AK41" s="68">
        <f t="shared" si="15"/>
        <v>6.7901234567901231E-2</v>
      </c>
      <c r="AL41" s="68">
        <f t="shared" si="16"/>
        <v>3.9594000000000004E-2</v>
      </c>
      <c r="AM41" s="68"/>
      <c r="AN41" s="68"/>
      <c r="AO41" s="72"/>
    </row>
    <row r="42" spans="1:41" x14ac:dyDescent="0.25">
      <c r="A42" s="67">
        <f>'2020Data'!E45</f>
        <v>43926.583333333241</v>
      </c>
      <c r="B42" s="68">
        <f>'2020Data'!F45</f>
        <v>12288</v>
      </c>
      <c r="C42" s="69">
        <f t="shared" si="17"/>
        <v>12089.525101060066</v>
      </c>
      <c r="D42" s="69">
        <f t="shared" si="1"/>
        <v>11975.172439724111</v>
      </c>
      <c r="E42" s="68">
        <f t="shared" si="2"/>
        <v>9.4588216145833331E-3</v>
      </c>
      <c r="F42" s="73">
        <f t="shared" si="18"/>
        <v>1.6151928624669038E-2</v>
      </c>
      <c r="G42" s="68"/>
      <c r="H42" s="68"/>
      <c r="I42" s="72"/>
      <c r="K42" s="80">
        <v>4756</v>
      </c>
      <c r="L42" s="69">
        <f t="shared" si="19"/>
        <v>4644.723868</v>
      </c>
      <c r="M42" s="69">
        <f t="shared" si="4"/>
        <v>4644.723868</v>
      </c>
      <c r="N42" s="68">
        <f t="shared" si="5"/>
        <v>2.3397000000000001E-2</v>
      </c>
      <c r="O42" s="71">
        <f t="shared" si="20"/>
        <v>2.3397000000000001E-2</v>
      </c>
      <c r="P42" s="68"/>
      <c r="Q42" s="68"/>
      <c r="R42" s="72"/>
      <c r="V42">
        <f t="shared" si="7"/>
        <v>2.6873999999999995E-2</v>
      </c>
      <c r="W42">
        <f t="shared" si="8"/>
        <v>2.3397000000000001E-2</v>
      </c>
      <c r="Y42" s="83">
        <v>864</v>
      </c>
      <c r="Z42" s="69">
        <f t="shared" si="9"/>
        <v>840.78086399999995</v>
      </c>
      <c r="AA42" s="69">
        <f t="shared" si="10"/>
        <v>887.21913600000005</v>
      </c>
      <c r="AB42" s="68">
        <f t="shared" si="11"/>
        <v>-2.6873999999999995E-2</v>
      </c>
      <c r="AC42" s="68">
        <f t="shared" si="12"/>
        <v>2.6873999999999995E-2</v>
      </c>
      <c r="AD42" s="68"/>
      <c r="AE42" s="68"/>
      <c r="AF42" s="72"/>
      <c r="AH42" s="83">
        <v>82</v>
      </c>
      <c r="AI42" s="69">
        <f t="shared" si="13"/>
        <v>78.753292000000002</v>
      </c>
      <c r="AJ42" s="69">
        <f t="shared" si="14"/>
        <v>76.5</v>
      </c>
      <c r="AK42" s="68">
        <f t="shared" si="15"/>
        <v>6.7073170731707321E-2</v>
      </c>
      <c r="AL42" s="68">
        <f t="shared" si="16"/>
        <v>3.9594000000000004E-2</v>
      </c>
      <c r="AM42" s="68"/>
      <c r="AN42" s="68"/>
      <c r="AO42" s="72"/>
    </row>
    <row r="43" spans="1:41" x14ac:dyDescent="0.25">
      <c r="A43" s="67">
        <f>'2020Data'!E46</f>
        <v>43926.624999999905</v>
      </c>
      <c r="B43" s="68">
        <f>'2020Data'!F46</f>
        <v>12462</v>
      </c>
      <c r="C43" s="69">
        <f t="shared" si="17"/>
        <v>12260.714665479374</v>
      </c>
      <c r="D43" s="69">
        <f t="shared" si="1"/>
        <v>12146.362004143419</v>
      </c>
      <c r="E43" s="68">
        <f t="shared" si="2"/>
        <v>9.3267533301235762E-3</v>
      </c>
      <c r="F43" s="73">
        <f t="shared" si="18"/>
        <v>1.6151928624669038E-2</v>
      </c>
      <c r="G43" s="68"/>
      <c r="H43" s="68"/>
      <c r="I43" s="72"/>
      <c r="K43" s="80">
        <v>4770</v>
      </c>
      <c r="L43" s="69">
        <f t="shared" si="19"/>
        <v>4658.3963100000001</v>
      </c>
      <c r="M43" s="69">
        <f t="shared" si="4"/>
        <v>4658.3963100000001</v>
      </c>
      <c r="N43" s="68">
        <f t="shared" si="5"/>
        <v>2.3397000000000001E-2</v>
      </c>
      <c r="O43" s="71">
        <f t="shared" si="20"/>
        <v>2.3397000000000001E-2</v>
      </c>
      <c r="P43" s="68"/>
      <c r="Q43" s="68"/>
      <c r="R43" s="72"/>
      <c r="V43">
        <f t="shared" si="7"/>
        <v>2.6873999999999995E-2</v>
      </c>
      <c r="W43">
        <f t="shared" si="8"/>
        <v>2.3397000000000001E-2</v>
      </c>
      <c r="Y43" s="83">
        <v>888</v>
      </c>
      <c r="Z43" s="69">
        <f t="shared" si="9"/>
        <v>864.13588800000002</v>
      </c>
      <c r="AA43" s="69">
        <f t="shared" si="10"/>
        <v>911.86411199999998</v>
      </c>
      <c r="AB43" s="68">
        <f t="shared" si="11"/>
        <v>-2.6873999999999995E-2</v>
      </c>
      <c r="AC43" s="68">
        <f t="shared" si="12"/>
        <v>2.6873999999999995E-2</v>
      </c>
      <c r="AD43" s="68"/>
      <c r="AE43" s="68"/>
      <c r="AF43" s="72"/>
      <c r="AH43" s="83">
        <v>87</v>
      </c>
      <c r="AI43" s="69">
        <f t="shared" si="13"/>
        <v>83.555322000000004</v>
      </c>
      <c r="AJ43" s="69">
        <f t="shared" si="14"/>
        <v>81.5</v>
      </c>
      <c r="AK43" s="68">
        <f t="shared" si="15"/>
        <v>6.3218390804597707E-2</v>
      </c>
      <c r="AL43" s="68">
        <f t="shared" si="16"/>
        <v>3.9594000000000004E-2</v>
      </c>
      <c r="AM43" s="68"/>
      <c r="AN43" s="68"/>
      <c r="AO43" s="72"/>
    </row>
    <row r="44" spans="1:41" x14ac:dyDescent="0.25">
      <c r="A44" s="67">
        <f>'2020Data'!E47</f>
        <v>43926.66666666657</v>
      </c>
      <c r="B44" s="68">
        <f>'2020Data'!F47</f>
        <v>13042</v>
      </c>
      <c r="C44" s="69">
        <f t="shared" si="17"/>
        <v>12831.346546877066</v>
      </c>
      <c r="D44" s="69">
        <f t="shared" si="1"/>
        <v>12851.023508304574</v>
      </c>
      <c r="E44" s="68">
        <f t="shared" si="2"/>
        <v>-1.5335071308081583E-3</v>
      </c>
      <c r="F44" s="73">
        <f t="shared" si="18"/>
        <v>1.6151928624669038E-2</v>
      </c>
      <c r="G44" s="68"/>
      <c r="H44" s="68"/>
      <c r="I44" s="72"/>
      <c r="K44" s="80">
        <v>4960</v>
      </c>
      <c r="L44" s="69">
        <f t="shared" si="19"/>
        <v>4843.9508800000003</v>
      </c>
      <c r="M44" s="69">
        <f t="shared" si="4"/>
        <v>5040</v>
      </c>
      <c r="N44" s="68">
        <f t="shared" si="5"/>
        <v>-1.6129032258064516E-2</v>
      </c>
      <c r="O44" s="71">
        <f t="shared" si="20"/>
        <v>2.3397000000000001E-2</v>
      </c>
      <c r="P44" s="68"/>
      <c r="Q44" s="68"/>
      <c r="R44" s="72"/>
      <c r="V44">
        <f t="shared" si="7"/>
        <v>4.461371055495103E-2</v>
      </c>
      <c r="W44">
        <f t="shared" si="8"/>
        <v>1.6129032258064516E-2</v>
      </c>
      <c r="Y44" s="83">
        <v>919</v>
      </c>
      <c r="Z44" s="69">
        <f t="shared" si="9"/>
        <v>894.30279399999995</v>
      </c>
      <c r="AA44" s="69">
        <f t="shared" si="10"/>
        <v>960</v>
      </c>
      <c r="AB44" s="68">
        <f t="shared" si="11"/>
        <v>-4.461371055495103E-2</v>
      </c>
      <c r="AC44" s="68">
        <f t="shared" si="12"/>
        <v>2.6873999999999995E-2</v>
      </c>
      <c r="AD44" s="68"/>
      <c r="AE44" s="68"/>
      <c r="AF44" s="72"/>
      <c r="AH44" s="83">
        <v>88</v>
      </c>
      <c r="AI44" s="69">
        <f t="shared" si="13"/>
        <v>84.515727999999996</v>
      </c>
      <c r="AJ44" s="69">
        <f t="shared" si="14"/>
        <v>82.5</v>
      </c>
      <c r="AK44" s="68">
        <f t="shared" si="15"/>
        <v>6.25E-2</v>
      </c>
      <c r="AL44" s="68">
        <f t="shared" si="16"/>
        <v>3.9594000000000004E-2</v>
      </c>
      <c r="AM44" s="68"/>
      <c r="AN44" s="68"/>
      <c r="AO44" s="72"/>
    </row>
    <row r="45" spans="1:41" x14ac:dyDescent="0.25">
      <c r="A45" s="67">
        <f>'2020Data'!E48</f>
        <v>43926.708333333234</v>
      </c>
      <c r="B45" s="68">
        <f>'2020Data'!F48</f>
        <v>13457</v>
      </c>
      <c r="C45" s="69">
        <f t="shared" si="17"/>
        <v>13239.643496497829</v>
      </c>
      <c r="D45" s="69">
        <f t="shared" si="1"/>
        <v>13313.432101850978</v>
      </c>
      <c r="E45" s="68">
        <f t="shared" si="2"/>
        <v>-5.5733075722672219E-3</v>
      </c>
      <c r="F45" s="73">
        <f t="shared" si="18"/>
        <v>1.6151928624669038E-2</v>
      </c>
      <c r="G45" s="68"/>
      <c r="H45" s="68"/>
      <c r="I45" s="72"/>
      <c r="K45" s="80">
        <v>5032</v>
      </c>
      <c r="L45" s="69">
        <f t="shared" si="19"/>
        <v>4914.2662959999998</v>
      </c>
      <c r="M45" s="69">
        <f t="shared" si="4"/>
        <v>5092</v>
      </c>
      <c r="N45" s="68">
        <f t="shared" si="5"/>
        <v>-1.192368839427663E-2</v>
      </c>
      <c r="O45" s="71">
        <f t="shared" si="20"/>
        <v>2.3397000000000001E-2</v>
      </c>
      <c r="P45" s="68"/>
      <c r="Q45" s="68"/>
      <c r="R45" s="72"/>
      <c r="V45">
        <f t="shared" si="7"/>
        <v>4.8034934497816595E-2</v>
      </c>
      <c r="W45">
        <f t="shared" si="8"/>
        <v>1.192368839427663E-2</v>
      </c>
      <c r="Y45" s="83">
        <v>916</v>
      </c>
      <c r="Z45" s="69">
        <f t="shared" si="9"/>
        <v>891.38341600000001</v>
      </c>
      <c r="AA45" s="69">
        <f t="shared" si="10"/>
        <v>960</v>
      </c>
      <c r="AB45" s="68">
        <f t="shared" si="11"/>
        <v>-4.8034934497816595E-2</v>
      </c>
      <c r="AC45" s="68">
        <f t="shared" si="12"/>
        <v>2.6873999999999995E-2</v>
      </c>
      <c r="AD45" s="68"/>
      <c r="AE45" s="68"/>
      <c r="AF45" s="72"/>
      <c r="AH45" s="83">
        <v>85</v>
      </c>
      <c r="AI45" s="69">
        <f t="shared" si="13"/>
        <v>81.634510000000006</v>
      </c>
      <c r="AJ45" s="69">
        <f t="shared" si="14"/>
        <v>79.5</v>
      </c>
      <c r="AK45" s="68">
        <f t="shared" si="15"/>
        <v>6.4705882352941183E-2</v>
      </c>
      <c r="AL45" s="68">
        <f t="shared" si="16"/>
        <v>3.9594000000000004E-2</v>
      </c>
      <c r="AM45" s="68"/>
      <c r="AN45" s="68"/>
      <c r="AO45" s="72"/>
    </row>
    <row r="46" spans="1:41" x14ac:dyDescent="0.25">
      <c r="A46" s="67">
        <f>'2020Data'!E49</f>
        <v>43926.749999999898</v>
      </c>
      <c r="B46" s="68">
        <f>'2020Data'!F49</f>
        <v>13917</v>
      </c>
      <c r="C46" s="69">
        <f t="shared" si="17"/>
        <v>13692.213609330482</v>
      </c>
      <c r="D46" s="69">
        <f t="shared" si="1"/>
        <v>13471.058070489664</v>
      </c>
      <c r="E46" s="68">
        <f t="shared" si="2"/>
        <v>1.615192E-2</v>
      </c>
      <c r="F46" s="73">
        <f t="shared" si="18"/>
        <v>1.6151928624669038E-2</v>
      </c>
      <c r="G46" s="68"/>
      <c r="H46" s="68"/>
      <c r="I46" s="72"/>
      <c r="K46" s="80">
        <v>5064</v>
      </c>
      <c r="L46" s="69">
        <f t="shared" si="19"/>
        <v>4945.5175920000001</v>
      </c>
      <c r="M46" s="69">
        <f t="shared" si="4"/>
        <v>5124</v>
      </c>
      <c r="N46" s="68">
        <f t="shared" si="5"/>
        <v>-1.1848341232227487E-2</v>
      </c>
      <c r="O46" s="71">
        <f t="shared" si="20"/>
        <v>2.3397000000000001E-2</v>
      </c>
      <c r="P46" s="68"/>
      <c r="Q46" s="68"/>
      <c r="R46" s="72"/>
      <c r="V46">
        <f t="shared" si="7"/>
        <v>4.5751633986928102E-2</v>
      </c>
      <c r="W46">
        <f t="shared" si="8"/>
        <v>1.1848341232227487E-2</v>
      </c>
      <c r="Y46" s="83">
        <v>918</v>
      </c>
      <c r="Z46" s="69">
        <f t="shared" si="9"/>
        <v>893.32966799999997</v>
      </c>
      <c r="AA46" s="69">
        <f t="shared" si="10"/>
        <v>960</v>
      </c>
      <c r="AB46" s="68">
        <f t="shared" si="11"/>
        <v>-4.5751633986928102E-2</v>
      </c>
      <c r="AC46" s="68">
        <f t="shared" si="12"/>
        <v>2.6873999999999995E-2</v>
      </c>
      <c r="AD46" s="68"/>
      <c r="AE46" s="68"/>
      <c r="AF46" s="72"/>
      <c r="AH46" s="83">
        <v>84</v>
      </c>
      <c r="AI46" s="69">
        <f t="shared" si="13"/>
        <v>80.674104</v>
      </c>
      <c r="AJ46" s="69">
        <f t="shared" si="14"/>
        <v>78.5</v>
      </c>
      <c r="AK46" s="68">
        <f t="shared" si="15"/>
        <v>6.5476190476190479E-2</v>
      </c>
      <c r="AL46" s="68">
        <f t="shared" si="16"/>
        <v>3.9594000000000004E-2</v>
      </c>
      <c r="AM46" s="68"/>
      <c r="AN46" s="68"/>
      <c r="AO46" s="72"/>
    </row>
    <row r="47" spans="1:41" x14ac:dyDescent="0.25">
      <c r="A47" s="67">
        <f>'2020Data'!E50</f>
        <v>43926.791666666562</v>
      </c>
      <c r="B47" s="68">
        <f>'2020Data'!F50</f>
        <v>14240</v>
      </c>
      <c r="C47" s="69">
        <f t="shared" si="17"/>
        <v>14009.996536384713</v>
      </c>
      <c r="D47" s="69">
        <f t="shared" si="1"/>
        <v>13783.70819312875</v>
      </c>
      <c r="E47" s="68">
        <f t="shared" si="2"/>
        <v>1.615192E-2</v>
      </c>
      <c r="F47" s="73">
        <f t="shared" si="18"/>
        <v>1.6151928624669038E-2</v>
      </c>
      <c r="G47" s="68"/>
      <c r="H47" s="68"/>
      <c r="I47" s="72"/>
      <c r="K47" s="80">
        <v>5243</v>
      </c>
      <c r="L47" s="69">
        <f t="shared" si="19"/>
        <v>5120.3295289999996</v>
      </c>
      <c r="M47" s="69">
        <f t="shared" si="4"/>
        <v>5303</v>
      </c>
      <c r="N47" s="68">
        <f t="shared" si="5"/>
        <v>-1.1443829868395957E-2</v>
      </c>
      <c r="O47" s="71">
        <f t="shared" si="20"/>
        <v>2.3397000000000001E-2</v>
      </c>
      <c r="P47" s="68"/>
      <c r="Q47" s="68"/>
      <c r="R47" s="72"/>
      <c r="V47">
        <f t="shared" si="7"/>
        <v>2.1276595744680851E-2</v>
      </c>
      <c r="W47">
        <f t="shared" si="8"/>
        <v>1.1443829868395957E-2</v>
      </c>
      <c r="Y47" s="83">
        <v>940</v>
      </c>
      <c r="Z47" s="69">
        <f t="shared" si="9"/>
        <v>914.73843999999997</v>
      </c>
      <c r="AA47" s="69">
        <f t="shared" si="10"/>
        <v>960</v>
      </c>
      <c r="AB47" s="68">
        <f t="shared" si="11"/>
        <v>-2.1276595744680851E-2</v>
      </c>
      <c r="AC47" s="68">
        <f t="shared" si="12"/>
        <v>2.6873999999999995E-2</v>
      </c>
      <c r="AD47" s="68"/>
      <c r="AE47" s="68"/>
      <c r="AF47" s="72"/>
      <c r="AH47" s="83">
        <v>87</v>
      </c>
      <c r="AI47" s="69">
        <f t="shared" si="13"/>
        <v>83.555322000000004</v>
      </c>
      <c r="AJ47" s="69">
        <f t="shared" si="14"/>
        <v>81.5</v>
      </c>
      <c r="AK47" s="68">
        <f t="shared" si="15"/>
        <v>6.3218390804597707E-2</v>
      </c>
      <c r="AL47" s="68">
        <f t="shared" si="16"/>
        <v>3.9594000000000004E-2</v>
      </c>
      <c r="AM47" s="68"/>
      <c r="AN47" s="68"/>
      <c r="AO47" s="72"/>
    </row>
    <row r="48" spans="1:41" x14ac:dyDescent="0.25">
      <c r="A48" s="67">
        <f>'2020Data'!E51</f>
        <v>43926.833333333227</v>
      </c>
      <c r="B48" s="68">
        <f>'2020Data'!F51</f>
        <v>13861</v>
      </c>
      <c r="C48" s="69">
        <f t="shared" si="17"/>
        <v>13637.118117333463</v>
      </c>
      <c r="D48" s="69">
        <f t="shared" si="1"/>
        <v>13416.852476471742</v>
      </c>
      <c r="E48" s="68">
        <f t="shared" si="2"/>
        <v>1.615192E-2</v>
      </c>
      <c r="F48" s="73">
        <f t="shared" si="18"/>
        <v>1.6151928624669038E-2</v>
      </c>
      <c r="G48" s="68"/>
      <c r="H48" s="68"/>
      <c r="I48" s="72"/>
      <c r="K48" s="80">
        <v>5093</v>
      </c>
      <c r="L48" s="69">
        <f t="shared" si="19"/>
        <v>4973.8390790000003</v>
      </c>
      <c r="M48" s="69">
        <f t="shared" si="4"/>
        <v>5153</v>
      </c>
      <c r="N48" s="68">
        <f t="shared" si="5"/>
        <v>-1.1780875711761242E-2</v>
      </c>
      <c r="O48" s="71">
        <f t="shared" si="20"/>
        <v>2.3397000000000001E-2</v>
      </c>
      <c r="P48" s="68"/>
      <c r="Q48" s="68"/>
      <c r="R48" s="72"/>
      <c r="V48">
        <f t="shared" si="7"/>
        <v>4.1899441340782122E-3</v>
      </c>
      <c r="W48">
        <f t="shared" si="8"/>
        <v>1.1780875711761242E-2</v>
      </c>
      <c r="Y48" s="83">
        <v>895</v>
      </c>
      <c r="Z48" s="69">
        <f t="shared" si="9"/>
        <v>870.94776999999999</v>
      </c>
      <c r="AA48" s="69">
        <f t="shared" si="10"/>
        <v>898.75</v>
      </c>
      <c r="AB48" s="68">
        <f t="shared" si="11"/>
        <v>-4.1899441340782122E-3</v>
      </c>
      <c r="AC48" s="68">
        <f t="shared" si="12"/>
        <v>2.6873999999999995E-2</v>
      </c>
      <c r="AD48" s="68"/>
      <c r="AE48" s="68"/>
      <c r="AF48" s="72"/>
      <c r="AH48" s="83">
        <v>86</v>
      </c>
      <c r="AI48" s="69">
        <f t="shared" si="13"/>
        <v>82.594915999999998</v>
      </c>
      <c r="AJ48" s="69">
        <f t="shared" si="14"/>
        <v>80.5</v>
      </c>
      <c r="AK48" s="68">
        <f t="shared" si="15"/>
        <v>6.3953488372093026E-2</v>
      </c>
      <c r="AL48" s="68">
        <f t="shared" si="16"/>
        <v>3.9594000000000004E-2</v>
      </c>
      <c r="AM48" s="68"/>
      <c r="AN48" s="68"/>
      <c r="AO48" s="72"/>
    </row>
    <row r="49" spans="1:41" x14ac:dyDescent="0.25">
      <c r="A49" s="67">
        <f>'2020Data'!E52</f>
        <v>43926.874999999891</v>
      </c>
      <c r="B49" s="68">
        <f>'2020Data'!F52</f>
        <v>13288</v>
      </c>
      <c r="C49" s="69">
        <f t="shared" si="17"/>
        <v>13073.373172435398</v>
      </c>
      <c r="D49" s="69">
        <f t="shared" si="1"/>
        <v>13147.161777788548</v>
      </c>
      <c r="E49" s="68">
        <f t="shared" si="2"/>
        <v>-5.6441902468392533E-3</v>
      </c>
      <c r="F49" s="73">
        <f t="shared" si="18"/>
        <v>1.6151928624669038E-2</v>
      </c>
      <c r="G49" s="68"/>
      <c r="H49" s="68"/>
      <c r="I49" s="72"/>
      <c r="K49" s="80">
        <v>4866</v>
      </c>
      <c r="L49" s="69">
        <f t="shared" si="19"/>
        <v>4752.1501980000003</v>
      </c>
      <c r="M49" s="69">
        <f t="shared" si="4"/>
        <v>4946</v>
      </c>
      <c r="N49" s="68">
        <f t="shared" si="5"/>
        <v>-1.6440608302507192E-2</v>
      </c>
      <c r="O49" s="71">
        <f t="shared" si="20"/>
        <v>2.3397000000000001E-2</v>
      </c>
      <c r="P49" s="68"/>
      <c r="Q49" s="68"/>
      <c r="R49" s="72"/>
      <c r="V49">
        <f t="shared" si="7"/>
        <v>1.4970059880239521E-2</v>
      </c>
      <c r="W49">
        <f t="shared" si="8"/>
        <v>1.6440608302507192E-2</v>
      </c>
      <c r="Y49" s="83">
        <v>835</v>
      </c>
      <c r="Z49" s="69">
        <f t="shared" si="9"/>
        <v>812.56020999999998</v>
      </c>
      <c r="AA49" s="69">
        <f t="shared" si="10"/>
        <v>847.5</v>
      </c>
      <c r="AB49" s="68">
        <f t="shared" si="11"/>
        <v>-1.4970059880239521E-2</v>
      </c>
      <c r="AC49" s="68">
        <f t="shared" si="12"/>
        <v>2.6873999999999995E-2</v>
      </c>
      <c r="AD49" s="68"/>
      <c r="AE49" s="68"/>
      <c r="AF49" s="72"/>
      <c r="AH49" s="83">
        <v>85</v>
      </c>
      <c r="AI49" s="69">
        <f t="shared" si="13"/>
        <v>81.634510000000006</v>
      </c>
      <c r="AJ49" s="69">
        <f t="shared" si="14"/>
        <v>79.5</v>
      </c>
      <c r="AK49" s="68">
        <f t="shared" si="15"/>
        <v>6.4705882352941183E-2</v>
      </c>
      <c r="AL49" s="68">
        <f t="shared" si="16"/>
        <v>3.9594000000000004E-2</v>
      </c>
      <c r="AM49" s="68"/>
      <c r="AN49" s="68"/>
      <c r="AO49" s="72"/>
    </row>
    <row r="50" spans="1:41" x14ac:dyDescent="0.25">
      <c r="A50" s="67">
        <f>'2020Data'!E53</f>
        <v>43926.916666666555</v>
      </c>
      <c r="B50" s="68">
        <f>'2020Data'!F53</f>
        <v>12542</v>
      </c>
      <c r="C50" s="69">
        <f t="shared" si="17"/>
        <v>12339.422511189401</v>
      </c>
      <c r="D50" s="69">
        <f t="shared" si="1"/>
        <v>12225.069849853446</v>
      </c>
      <c r="E50" s="68">
        <f t="shared" si="2"/>
        <v>9.2672619996810712E-3</v>
      </c>
      <c r="F50" s="73">
        <f t="shared" si="18"/>
        <v>1.6151928624669038E-2</v>
      </c>
      <c r="G50" s="68"/>
      <c r="H50" s="68"/>
      <c r="I50" s="72"/>
      <c r="K50" s="80">
        <v>4599</v>
      </c>
      <c r="L50" s="69">
        <f t="shared" si="19"/>
        <v>4491.3971970000002</v>
      </c>
      <c r="M50" s="69">
        <f t="shared" si="4"/>
        <v>4491.3971970000002</v>
      </c>
      <c r="N50" s="68">
        <f t="shared" si="5"/>
        <v>2.3397000000000001E-2</v>
      </c>
      <c r="O50" s="71">
        <f t="shared" si="20"/>
        <v>2.3397000000000001E-2</v>
      </c>
      <c r="P50" s="68"/>
      <c r="Q50" s="68"/>
      <c r="R50" s="72"/>
      <c r="V50">
        <f t="shared" si="7"/>
        <v>1.3436999999999998E-2</v>
      </c>
      <c r="W50">
        <f t="shared" si="8"/>
        <v>2.3397000000000001E-2</v>
      </c>
      <c r="Y50" s="83">
        <v>777</v>
      </c>
      <c r="Z50" s="69">
        <f t="shared" si="9"/>
        <v>756.11890200000005</v>
      </c>
      <c r="AA50" s="69">
        <f t="shared" si="10"/>
        <v>787.44054900000003</v>
      </c>
      <c r="AB50" s="68">
        <f t="shared" si="11"/>
        <v>-1.3436999999999998E-2</v>
      </c>
      <c r="AC50" s="68">
        <f t="shared" si="12"/>
        <v>2.6873999999999995E-2</v>
      </c>
      <c r="AD50" s="68"/>
      <c r="AE50" s="68"/>
      <c r="AF50" s="72"/>
      <c r="AH50" s="83">
        <v>82</v>
      </c>
      <c r="AI50" s="69">
        <f t="shared" si="13"/>
        <v>78.753292000000002</v>
      </c>
      <c r="AJ50" s="69">
        <f t="shared" si="14"/>
        <v>76.5</v>
      </c>
      <c r="AK50" s="68">
        <f t="shared" si="15"/>
        <v>6.7073170731707321E-2</v>
      </c>
      <c r="AL50" s="68">
        <f t="shared" si="16"/>
        <v>3.9594000000000004E-2</v>
      </c>
      <c r="AM50" s="68"/>
      <c r="AN50" s="68"/>
      <c r="AO50" s="72"/>
    </row>
    <row r="51" spans="1:41" x14ac:dyDescent="0.25">
      <c r="A51" s="67">
        <f>'2020Data'!E54</f>
        <v>43926.958333333219</v>
      </c>
      <c r="B51" s="68">
        <f>'2020Data'!F54</f>
        <v>12066</v>
      </c>
      <c r="C51" s="69">
        <f t="shared" si="17"/>
        <v>11871.110829214744</v>
      </c>
      <c r="D51" s="69">
        <f t="shared" si="1"/>
        <v>11756.758167878788</v>
      </c>
      <c r="E51" s="68">
        <f t="shared" si="2"/>
        <v>9.632852643792475E-3</v>
      </c>
      <c r="F51" s="73">
        <f t="shared" si="18"/>
        <v>1.6151928624669038E-2</v>
      </c>
      <c r="G51" s="68"/>
      <c r="H51" s="68"/>
      <c r="I51" s="72"/>
      <c r="K51" s="80">
        <v>4369</v>
      </c>
      <c r="L51" s="69">
        <f t="shared" si="19"/>
        <v>4266.778507</v>
      </c>
      <c r="M51" s="69">
        <f t="shared" si="4"/>
        <v>4606.8</v>
      </c>
      <c r="N51" s="68">
        <f t="shared" si="5"/>
        <v>-5.442893110551613E-2</v>
      </c>
      <c r="O51" s="71">
        <f t="shared" si="20"/>
        <v>2.3397000000000001E-2</v>
      </c>
      <c r="P51" s="68"/>
      <c r="Q51" s="68"/>
      <c r="R51" s="72"/>
      <c r="V51">
        <f t="shared" si="7"/>
        <v>1.3436999999999998E-2</v>
      </c>
      <c r="W51">
        <f t="shared" si="8"/>
        <v>5.442893110551613E-2</v>
      </c>
      <c r="Y51" s="83">
        <v>731</v>
      </c>
      <c r="Z51" s="69">
        <f t="shared" si="9"/>
        <v>711.35510599999998</v>
      </c>
      <c r="AA51" s="69">
        <f t="shared" si="10"/>
        <v>740.82244700000001</v>
      </c>
      <c r="AB51" s="68">
        <f t="shared" si="11"/>
        <v>-1.3436999999999998E-2</v>
      </c>
      <c r="AC51" s="68">
        <f t="shared" si="12"/>
        <v>2.6873999999999995E-2</v>
      </c>
      <c r="AD51" s="68"/>
      <c r="AE51" s="68"/>
      <c r="AF51" s="72"/>
      <c r="AH51" s="83">
        <v>79</v>
      </c>
      <c r="AI51" s="69">
        <f t="shared" si="13"/>
        <v>75.872073999999998</v>
      </c>
      <c r="AJ51" s="69">
        <f t="shared" si="14"/>
        <v>77</v>
      </c>
      <c r="AK51" s="68">
        <f t="shared" si="15"/>
        <v>2.5316455696202531E-2</v>
      </c>
      <c r="AL51" s="68">
        <f t="shared" si="16"/>
        <v>3.9594000000000004E-2</v>
      </c>
      <c r="AM51" s="68"/>
      <c r="AN51" s="68"/>
      <c r="AO51" s="72"/>
    </row>
    <row r="52" spans="1:41" x14ac:dyDescent="0.25">
      <c r="A52" s="67">
        <f>'2020Data'!E55</f>
        <v>43926.999999999884</v>
      </c>
      <c r="B52" s="68">
        <f>'2020Data'!F55</f>
        <v>11688</v>
      </c>
      <c r="C52" s="69">
        <f t="shared" si="17"/>
        <v>11499.216258234868</v>
      </c>
      <c r="D52" s="69">
        <f t="shared" si="1"/>
        <v>11727.911742426064</v>
      </c>
      <c r="E52" s="68">
        <f t="shared" si="2"/>
        <v>-1.9887919233401778E-2</v>
      </c>
      <c r="F52" s="73">
        <f t="shared" si="18"/>
        <v>1.6151928624669038E-2</v>
      </c>
      <c r="G52" s="68"/>
      <c r="H52" s="68"/>
      <c r="I52" s="72"/>
      <c r="K52" s="80">
        <v>4217</v>
      </c>
      <c r="L52" s="69">
        <f t="shared" si="19"/>
        <v>4118.3348509999996</v>
      </c>
      <c r="M52" s="69">
        <f t="shared" si="4"/>
        <v>4167.6674254999998</v>
      </c>
      <c r="N52" s="68">
        <f t="shared" si="5"/>
        <v>1.1698500000000001E-2</v>
      </c>
      <c r="O52" s="71">
        <f t="shared" si="20"/>
        <v>2.3397000000000001E-2</v>
      </c>
      <c r="P52" s="68"/>
      <c r="Q52" s="68"/>
      <c r="R52" s="72"/>
      <c r="V52">
        <f t="shared" si="7"/>
        <v>1.3436999999999998E-2</v>
      </c>
      <c r="W52">
        <f t="shared" si="8"/>
        <v>1.1698500000000001E-2</v>
      </c>
      <c r="Y52" s="83">
        <v>699</v>
      </c>
      <c r="Z52" s="69">
        <f t="shared" si="9"/>
        <v>680.21507399999996</v>
      </c>
      <c r="AA52" s="69">
        <f t="shared" si="10"/>
        <v>708.39246300000002</v>
      </c>
      <c r="AB52" s="68">
        <f t="shared" si="11"/>
        <v>-1.3436999999999998E-2</v>
      </c>
      <c r="AC52" s="68">
        <f t="shared" si="12"/>
        <v>2.6873999999999995E-2</v>
      </c>
      <c r="AD52" s="68"/>
      <c r="AE52" s="68"/>
      <c r="AF52" s="72"/>
      <c r="AH52" s="83">
        <v>76</v>
      </c>
      <c r="AI52" s="69">
        <f t="shared" si="13"/>
        <v>72.990855999999994</v>
      </c>
      <c r="AJ52" s="69">
        <f t="shared" si="14"/>
        <v>76</v>
      </c>
      <c r="AK52" s="68">
        <f t="shared" si="15"/>
        <v>0</v>
      </c>
      <c r="AL52" s="68">
        <f t="shared" si="16"/>
        <v>3.9594000000000004E-2</v>
      </c>
      <c r="AM52" s="68"/>
      <c r="AN52" s="68"/>
      <c r="AO52" s="72"/>
    </row>
    <row r="53" spans="1:41" x14ac:dyDescent="0.25">
      <c r="A53" s="67">
        <f>'2020Data'!E56</f>
        <v>43927.041666666548</v>
      </c>
      <c r="B53" s="68">
        <f>'2020Data'!F56</f>
        <v>11552</v>
      </c>
      <c r="C53" s="69">
        <f t="shared" si="17"/>
        <v>11365.412920527824</v>
      </c>
      <c r="D53" s="69">
        <f t="shared" si="1"/>
        <v>11181.839680268493</v>
      </c>
      <c r="E53" s="68">
        <f t="shared" si="2"/>
        <v>1.615192E-2</v>
      </c>
      <c r="F53" s="73">
        <f t="shared" si="18"/>
        <v>1.6151928624669038E-2</v>
      </c>
      <c r="G53" s="68"/>
      <c r="H53" s="68"/>
      <c r="I53" s="72"/>
      <c r="K53" s="80">
        <v>4118</v>
      </c>
      <c r="L53" s="69">
        <f t="shared" si="19"/>
        <v>4021.6511540000001</v>
      </c>
      <c r="M53" s="69">
        <f t="shared" si="4"/>
        <v>4069.8255770000001</v>
      </c>
      <c r="N53" s="68">
        <f t="shared" si="5"/>
        <v>1.1698500000000001E-2</v>
      </c>
      <c r="O53" s="71">
        <f t="shared" si="20"/>
        <v>2.3397000000000001E-2</v>
      </c>
      <c r="P53" s="68"/>
      <c r="Q53" s="68"/>
      <c r="R53" s="72"/>
      <c r="V53">
        <f t="shared" si="7"/>
        <v>1.3436999999999998E-2</v>
      </c>
      <c r="W53">
        <f t="shared" si="8"/>
        <v>1.1698500000000001E-2</v>
      </c>
      <c r="Y53" s="83">
        <v>691</v>
      </c>
      <c r="Z53" s="69">
        <f t="shared" si="9"/>
        <v>672.43006600000001</v>
      </c>
      <c r="AA53" s="69">
        <f t="shared" si="10"/>
        <v>700.28496700000005</v>
      </c>
      <c r="AB53" s="68">
        <f t="shared" si="11"/>
        <v>-1.3436999999999998E-2</v>
      </c>
      <c r="AC53" s="68">
        <f t="shared" si="12"/>
        <v>2.6873999999999995E-2</v>
      </c>
      <c r="AD53" s="68"/>
      <c r="AE53" s="68"/>
      <c r="AF53" s="72"/>
      <c r="AH53" s="83">
        <v>77</v>
      </c>
      <c r="AI53" s="69">
        <f t="shared" si="13"/>
        <v>73.951262</v>
      </c>
      <c r="AJ53" s="69">
        <f t="shared" si="14"/>
        <v>75.75</v>
      </c>
      <c r="AK53" s="68">
        <f t="shared" si="15"/>
        <v>1.6233766233766232E-2</v>
      </c>
      <c r="AL53" s="68">
        <f t="shared" si="16"/>
        <v>3.9594000000000004E-2</v>
      </c>
      <c r="AM53" s="68"/>
      <c r="AN53" s="68"/>
      <c r="AO53" s="72"/>
    </row>
    <row r="54" spans="1:41" x14ac:dyDescent="0.25">
      <c r="A54" s="67">
        <f>'2020Data'!E57</f>
        <v>43927.083333333212</v>
      </c>
      <c r="B54" s="68">
        <f>'2020Data'!F57</f>
        <v>11442</v>
      </c>
      <c r="C54" s="69">
        <f t="shared" si="17"/>
        <v>11257.189632676536</v>
      </c>
      <c r="D54" s="69">
        <f t="shared" si="1"/>
        <v>11075.364406304716</v>
      </c>
      <c r="E54" s="68">
        <f t="shared" si="2"/>
        <v>1.615192E-2</v>
      </c>
      <c r="F54" s="73">
        <f t="shared" si="18"/>
        <v>1.6151928624669038E-2</v>
      </c>
      <c r="G54" s="68"/>
      <c r="H54" s="68"/>
      <c r="I54" s="72"/>
      <c r="K54" s="80">
        <v>4088</v>
      </c>
      <c r="L54" s="69">
        <f t="shared" si="19"/>
        <v>3992.3530639999999</v>
      </c>
      <c r="M54" s="69">
        <f t="shared" si="4"/>
        <v>4040.176532</v>
      </c>
      <c r="N54" s="68">
        <f t="shared" si="5"/>
        <v>1.1698500000000001E-2</v>
      </c>
      <c r="O54" s="71">
        <f t="shared" si="20"/>
        <v>2.3397000000000001E-2</v>
      </c>
      <c r="P54" s="68"/>
      <c r="Q54" s="68"/>
      <c r="R54" s="72"/>
      <c r="V54">
        <f t="shared" si="7"/>
        <v>1.3436999999999998E-2</v>
      </c>
      <c r="W54">
        <f t="shared" si="8"/>
        <v>1.1698500000000001E-2</v>
      </c>
      <c r="Y54" s="83">
        <v>688</v>
      </c>
      <c r="Z54" s="69">
        <f t="shared" si="9"/>
        <v>669.51068799999996</v>
      </c>
      <c r="AA54" s="69">
        <f t="shared" si="10"/>
        <v>697.24465599999996</v>
      </c>
      <c r="AB54" s="68">
        <f t="shared" si="11"/>
        <v>-1.3436999999999998E-2</v>
      </c>
      <c r="AC54" s="68">
        <f t="shared" si="12"/>
        <v>2.6873999999999995E-2</v>
      </c>
      <c r="AD54" s="68"/>
      <c r="AE54" s="68"/>
      <c r="AF54" s="72"/>
      <c r="AH54" s="83">
        <v>77</v>
      </c>
      <c r="AI54" s="69">
        <f t="shared" si="13"/>
        <v>73.951262</v>
      </c>
      <c r="AJ54" s="69">
        <f t="shared" si="14"/>
        <v>75.75</v>
      </c>
      <c r="AK54" s="68">
        <f t="shared" si="15"/>
        <v>1.6233766233766232E-2</v>
      </c>
      <c r="AL54" s="68">
        <f t="shared" si="16"/>
        <v>3.9594000000000004E-2</v>
      </c>
      <c r="AM54" s="68"/>
      <c r="AN54" s="68"/>
      <c r="AO54" s="72"/>
    </row>
    <row r="55" spans="1:41" x14ac:dyDescent="0.25">
      <c r="A55" s="67">
        <f>'2020Data'!E58</f>
        <v>43927.124999999876</v>
      </c>
      <c r="B55" s="68">
        <f>'2020Data'!F58</f>
        <v>11641</v>
      </c>
      <c r="C55" s="69">
        <f t="shared" si="17"/>
        <v>11452.975398880228</v>
      </c>
      <c r="D55" s="69">
        <f t="shared" si="1"/>
        <v>11681.670883071423</v>
      </c>
      <c r="E55" s="68">
        <f t="shared" si="2"/>
        <v>-1.9968215789021561E-2</v>
      </c>
      <c r="F55" s="73">
        <f t="shared" si="18"/>
        <v>1.6151928624669038E-2</v>
      </c>
      <c r="G55" s="68"/>
      <c r="H55" s="68"/>
      <c r="I55" s="72"/>
      <c r="K55" s="80">
        <v>4127</v>
      </c>
      <c r="L55" s="69">
        <f t="shared" si="19"/>
        <v>4030.4405809999998</v>
      </c>
      <c r="M55" s="69">
        <f t="shared" si="4"/>
        <v>4078.7202904999999</v>
      </c>
      <c r="N55" s="68">
        <f t="shared" si="5"/>
        <v>1.1698500000000001E-2</v>
      </c>
      <c r="O55" s="71">
        <f t="shared" si="20"/>
        <v>2.3397000000000001E-2</v>
      </c>
      <c r="P55" s="68"/>
      <c r="Q55" s="68"/>
      <c r="R55" s="72"/>
      <c r="V55">
        <f t="shared" si="7"/>
        <v>1.3436999999999998E-2</v>
      </c>
      <c r="W55">
        <f t="shared" si="8"/>
        <v>1.1698500000000001E-2</v>
      </c>
      <c r="Y55" s="83">
        <v>703</v>
      </c>
      <c r="Z55" s="69">
        <f t="shared" si="9"/>
        <v>684.10757799999999</v>
      </c>
      <c r="AA55" s="69">
        <f t="shared" si="10"/>
        <v>712.44621099999995</v>
      </c>
      <c r="AB55" s="68">
        <f t="shared" si="11"/>
        <v>-1.3436999999999998E-2</v>
      </c>
      <c r="AC55" s="68">
        <f t="shared" si="12"/>
        <v>2.6873999999999995E-2</v>
      </c>
      <c r="AD55" s="68"/>
      <c r="AE55" s="68"/>
      <c r="AF55" s="72"/>
      <c r="AH55" s="83">
        <v>78</v>
      </c>
      <c r="AI55" s="69">
        <f t="shared" si="13"/>
        <v>74.911668000000006</v>
      </c>
      <c r="AJ55" s="69">
        <f t="shared" si="14"/>
        <v>74</v>
      </c>
      <c r="AK55" s="68">
        <f t="shared" si="15"/>
        <v>5.128205128205128E-2</v>
      </c>
      <c r="AL55" s="68">
        <f t="shared" si="16"/>
        <v>3.9594000000000004E-2</v>
      </c>
      <c r="AM55" s="68"/>
      <c r="AN55" s="68"/>
      <c r="AO55" s="72"/>
    </row>
    <row r="56" spans="1:41" x14ac:dyDescent="0.25">
      <c r="A56" s="67">
        <f>'2020Data'!E59</f>
        <v>43927.166666666541</v>
      </c>
      <c r="B56" s="68">
        <f>'2020Data'!F59</f>
        <v>12111</v>
      </c>
      <c r="C56" s="69">
        <f t="shared" si="17"/>
        <v>11915.383992426634</v>
      </c>
      <c r="D56" s="69">
        <f t="shared" si="1"/>
        <v>11801.031331090679</v>
      </c>
      <c r="E56" s="68">
        <f t="shared" si="2"/>
        <v>9.5970605234910415E-3</v>
      </c>
      <c r="F56" s="73">
        <f t="shared" si="18"/>
        <v>1.6151928624669038E-2</v>
      </c>
      <c r="G56" s="68"/>
      <c r="H56" s="68"/>
      <c r="I56" s="72"/>
      <c r="K56" s="80">
        <v>4286</v>
      </c>
      <c r="L56" s="69">
        <f t="shared" si="19"/>
        <v>4185.7204579999998</v>
      </c>
      <c r="M56" s="69">
        <f t="shared" si="4"/>
        <v>4314.2</v>
      </c>
      <c r="N56" s="68">
        <f t="shared" si="5"/>
        <v>-6.579561362575829E-3</v>
      </c>
      <c r="O56" s="71">
        <f t="shared" si="20"/>
        <v>2.3397000000000001E-2</v>
      </c>
      <c r="P56" s="68"/>
      <c r="Q56" s="68"/>
      <c r="R56" s="72"/>
      <c r="V56">
        <f t="shared" si="7"/>
        <v>9.4050802139037451E-2</v>
      </c>
      <c r="W56">
        <f t="shared" si="8"/>
        <v>6.579561362575829E-3</v>
      </c>
      <c r="Y56" s="83">
        <v>748</v>
      </c>
      <c r="Z56" s="69">
        <f t="shared" si="9"/>
        <v>727.89824799999997</v>
      </c>
      <c r="AA56" s="69">
        <f t="shared" si="10"/>
        <v>818.35</v>
      </c>
      <c r="AB56" s="68">
        <f t="shared" si="11"/>
        <v>-9.4050802139037451E-2</v>
      </c>
      <c r="AC56" s="68">
        <f t="shared" si="12"/>
        <v>2.6873999999999995E-2</v>
      </c>
      <c r="AD56" s="68"/>
      <c r="AE56" s="68"/>
      <c r="AF56" s="72"/>
      <c r="AH56" s="83">
        <v>79</v>
      </c>
      <c r="AI56" s="69">
        <f t="shared" si="13"/>
        <v>75.872073999999998</v>
      </c>
      <c r="AJ56" s="69">
        <f t="shared" si="14"/>
        <v>77</v>
      </c>
      <c r="AK56" s="68">
        <f t="shared" si="15"/>
        <v>2.5316455696202531E-2</v>
      </c>
      <c r="AL56" s="68">
        <f t="shared" si="16"/>
        <v>3.9594000000000004E-2</v>
      </c>
      <c r="AM56" s="68"/>
      <c r="AN56" s="68"/>
      <c r="AO56" s="72"/>
    </row>
    <row r="57" spans="1:41" x14ac:dyDescent="0.25">
      <c r="A57" s="67">
        <f>'2020Data'!E60</f>
        <v>43927.208333333205</v>
      </c>
      <c r="B57" s="68">
        <f>'2020Data'!F60</f>
        <v>13113</v>
      </c>
      <c r="C57" s="69">
        <f t="shared" si="17"/>
        <v>12901.199759944715</v>
      </c>
      <c r="D57" s="69">
        <f t="shared" si="1"/>
        <v>12974.988365297864</v>
      </c>
      <c r="E57" s="68">
        <f t="shared" si="2"/>
        <v>-5.7195149851292613E-3</v>
      </c>
      <c r="F57" s="73">
        <f t="shared" si="18"/>
        <v>1.6151928624669038E-2</v>
      </c>
      <c r="G57" s="68"/>
      <c r="H57" s="68"/>
      <c r="I57" s="72"/>
      <c r="K57" s="80">
        <v>4529</v>
      </c>
      <c r="L57" s="69">
        <f t="shared" si="19"/>
        <v>4423.034987</v>
      </c>
      <c r="M57" s="69">
        <f t="shared" si="4"/>
        <v>4534.8</v>
      </c>
      <c r="N57" s="68">
        <f t="shared" si="5"/>
        <v>-1.2806359019651137E-3</v>
      </c>
      <c r="O57" s="71">
        <f t="shared" si="20"/>
        <v>2.3397000000000001E-2</v>
      </c>
      <c r="P57" s="68"/>
      <c r="Q57" s="68"/>
      <c r="R57" s="72"/>
      <c r="V57">
        <f t="shared" si="7"/>
        <v>1.270935960591133E-2</v>
      </c>
      <c r="W57">
        <f t="shared" si="8"/>
        <v>1.2806359019651137E-3</v>
      </c>
      <c r="Y57" s="83">
        <v>812</v>
      </c>
      <c r="Z57" s="69">
        <f t="shared" si="9"/>
        <v>790.17831200000001</v>
      </c>
      <c r="AA57" s="69">
        <f t="shared" si="10"/>
        <v>822.32</v>
      </c>
      <c r="AB57" s="68">
        <f t="shared" si="11"/>
        <v>-1.270935960591133E-2</v>
      </c>
      <c r="AC57" s="68">
        <f t="shared" si="12"/>
        <v>2.6873999999999995E-2</v>
      </c>
      <c r="AD57" s="68"/>
      <c r="AE57" s="68"/>
      <c r="AF57" s="72"/>
      <c r="AH57" s="83">
        <v>87</v>
      </c>
      <c r="AI57" s="69">
        <f t="shared" si="13"/>
        <v>83.555322000000004</v>
      </c>
      <c r="AJ57" s="69">
        <f t="shared" si="14"/>
        <v>81.5</v>
      </c>
      <c r="AK57" s="68">
        <f t="shared" si="15"/>
        <v>6.3218390804597707E-2</v>
      </c>
      <c r="AL57" s="68">
        <f t="shared" si="16"/>
        <v>3.9594000000000004E-2</v>
      </c>
      <c r="AM57" s="68"/>
      <c r="AN57" s="68"/>
      <c r="AO57" s="72"/>
    </row>
    <row r="58" spans="1:41" x14ac:dyDescent="0.25">
      <c r="A58" s="67">
        <f>'2020Data'!E61</f>
        <v>43927.249999999869</v>
      </c>
      <c r="B58" s="68">
        <f>'2020Data'!F61</f>
        <v>13759</v>
      </c>
      <c r="C58" s="69">
        <f t="shared" si="17"/>
        <v>13536.765614053178</v>
      </c>
      <c r="D58" s="69">
        <f t="shared" si="1"/>
        <v>13318.120858796241</v>
      </c>
      <c r="E58" s="68">
        <f t="shared" si="2"/>
        <v>1.615192E-2</v>
      </c>
      <c r="F58" s="73">
        <f t="shared" si="18"/>
        <v>1.6151928624669038E-2</v>
      </c>
      <c r="G58" s="68"/>
      <c r="H58" s="68"/>
      <c r="I58" s="72"/>
      <c r="K58" s="80">
        <v>4846</v>
      </c>
      <c r="L58" s="69">
        <f t="shared" si="19"/>
        <v>4732.6181379999998</v>
      </c>
      <c r="M58" s="69">
        <f t="shared" si="4"/>
        <v>4926</v>
      </c>
      <c r="N58" s="68">
        <f t="shared" si="5"/>
        <v>-1.650846058605035E-2</v>
      </c>
      <c r="O58" s="71">
        <f t="shared" si="20"/>
        <v>2.3397000000000001E-2</v>
      </c>
      <c r="P58" s="68"/>
      <c r="Q58" s="68"/>
      <c r="R58" s="72"/>
      <c r="V58">
        <f t="shared" si="7"/>
        <v>8.8757396449704144E-3</v>
      </c>
      <c r="W58">
        <f t="shared" si="8"/>
        <v>1.650846058605035E-2</v>
      </c>
      <c r="Y58" s="83">
        <v>845</v>
      </c>
      <c r="Z58" s="69">
        <f t="shared" si="9"/>
        <v>822.29147</v>
      </c>
      <c r="AA58" s="69">
        <f t="shared" si="10"/>
        <v>852.5</v>
      </c>
      <c r="AB58" s="68">
        <f t="shared" si="11"/>
        <v>-8.8757396449704144E-3</v>
      </c>
      <c r="AC58" s="68">
        <f t="shared" si="12"/>
        <v>2.6873999999999995E-2</v>
      </c>
      <c r="AD58" s="68"/>
      <c r="AE58" s="68"/>
      <c r="AF58" s="72"/>
      <c r="AH58" s="83">
        <v>93</v>
      </c>
      <c r="AI58" s="69">
        <f t="shared" si="13"/>
        <v>89.317757999999998</v>
      </c>
      <c r="AJ58" s="69">
        <f t="shared" si="14"/>
        <v>87.5</v>
      </c>
      <c r="AK58" s="68">
        <f t="shared" si="15"/>
        <v>5.9139784946236562E-2</v>
      </c>
      <c r="AL58" s="68">
        <f t="shared" si="16"/>
        <v>3.9594000000000004E-2</v>
      </c>
      <c r="AM58" s="68"/>
      <c r="AN58" s="68"/>
      <c r="AO58" s="72"/>
    </row>
    <row r="59" spans="1:41" x14ac:dyDescent="0.25">
      <c r="A59" s="67">
        <f>'2020Data'!E62</f>
        <v>43927.291666666533</v>
      </c>
      <c r="B59" s="68">
        <f>'2020Data'!F62</f>
        <v>13858</v>
      </c>
      <c r="C59" s="69">
        <f t="shared" si="17"/>
        <v>13634.166573119337</v>
      </c>
      <c r="D59" s="69">
        <f t="shared" si="1"/>
        <v>13413.948605363639</v>
      </c>
      <c r="E59" s="68">
        <f t="shared" si="2"/>
        <v>1.615192E-2</v>
      </c>
      <c r="F59" s="73">
        <f t="shared" si="18"/>
        <v>1.6151928624669038E-2</v>
      </c>
      <c r="G59" s="68"/>
      <c r="H59" s="68"/>
      <c r="I59" s="72"/>
      <c r="K59" s="80">
        <v>5098</v>
      </c>
      <c r="L59" s="69">
        <f t="shared" si="19"/>
        <v>4978.7220939999997</v>
      </c>
      <c r="M59" s="69">
        <f t="shared" si="4"/>
        <v>5158</v>
      </c>
      <c r="N59" s="68">
        <f t="shared" si="5"/>
        <v>-1.1769321302471557E-2</v>
      </c>
      <c r="O59" s="71">
        <f t="shared" si="20"/>
        <v>2.3397000000000001E-2</v>
      </c>
      <c r="P59" s="68"/>
      <c r="Q59" s="68"/>
      <c r="R59" s="72"/>
      <c r="V59">
        <f t="shared" si="7"/>
        <v>1.0688836104513063E-2</v>
      </c>
      <c r="W59">
        <f t="shared" si="8"/>
        <v>1.1769321302471557E-2</v>
      </c>
      <c r="Y59" s="83">
        <v>842</v>
      </c>
      <c r="Z59" s="69">
        <f t="shared" si="9"/>
        <v>819.37209199999995</v>
      </c>
      <c r="AA59" s="69">
        <f t="shared" si="10"/>
        <v>851</v>
      </c>
      <c r="AB59" s="68">
        <f t="shared" si="11"/>
        <v>-1.0688836104513063E-2</v>
      </c>
      <c r="AC59" s="68">
        <f t="shared" si="12"/>
        <v>2.6873999999999995E-2</v>
      </c>
      <c r="AD59" s="68"/>
      <c r="AE59" s="68"/>
      <c r="AF59" s="72"/>
      <c r="AH59" s="83">
        <v>94</v>
      </c>
      <c r="AI59" s="69">
        <f t="shared" si="13"/>
        <v>90.278164000000004</v>
      </c>
      <c r="AJ59" s="69">
        <f t="shared" si="14"/>
        <v>88.5</v>
      </c>
      <c r="AK59" s="68">
        <f t="shared" si="15"/>
        <v>5.8510638297872342E-2</v>
      </c>
      <c r="AL59" s="68">
        <f t="shared" si="16"/>
        <v>3.9594000000000004E-2</v>
      </c>
      <c r="AM59" s="68"/>
      <c r="AN59" s="68"/>
      <c r="AO59" s="72"/>
    </row>
    <row r="60" spans="1:41" x14ac:dyDescent="0.25">
      <c r="A60" s="67">
        <f>'2020Data'!E63</f>
        <v>43927.333333333198</v>
      </c>
      <c r="B60" s="68">
        <f>'2020Data'!F63</f>
        <v>13382</v>
      </c>
      <c r="C60" s="69">
        <f t="shared" si="17"/>
        <v>13165.85489114468</v>
      </c>
      <c r="D60" s="69">
        <f t="shared" si="1"/>
        <v>13239.643496497829</v>
      </c>
      <c r="E60" s="68">
        <f t="shared" si="2"/>
        <v>-5.6045434165296667E-3</v>
      </c>
      <c r="F60" s="73">
        <f t="shared" si="18"/>
        <v>1.6151928624669038E-2</v>
      </c>
      <c r="G60" s="68"/>
      <c r="H60" s="68"/>
      <c r="I60" s="72"/>
      <c r="K60" s="80">
        <v>5156</v>
      </c>
      <c r="L60" s="69">
        <f t="shared" si="19"/>
        <v>5035.3650680000001</v>
      </c>
      <c r="M60" s="69">
        <f t="shared" si="4"/>
        <v>5216</v>
      </c>
      <c r="N60" s="68">
        <f t="shared" si="5"/>
        <v>-1.1636927851047323E-2</v>
      </c>
      <c r="O60" s="71">
        <f t="shared" si="20"/>
        <v>2.3397000000000001E-2</v>
      </c>
      <c r="P60" s="68"/>
      <c r="Q60" s="68"/>
      <c r="R60" s="72"/>
      <c r="V60">
        <f t="shared" si="7"/>
        <v>1.6862745098039214E-2</v>
      </c>
      <c r="W60">
        <f t="shared" si="8"/>
        <v>1.1636927851047323E-2</v>
      </c>
      <c r="Y60" s="83">
        <v>816</v>
      </c>
      <c r="Z60" s="69">
        <f t="shared" si="9"/>
        <v>794.07081600000004</v>
      </c>
      <c r="AA60" s="69">
        <f t="shared" si="10"/>
        <v>829.76</v>
      </c>
      <c r="AB60" s="68">
        <f t="shared" si="11"/>
        <v>-1.6862745098039214E-2</v>
      </c>
      <c r="AC60" s="68">
        <f t="shared" si="12"/>
        <v>2.6873999999999995E-2</v>
      </c>
      <c r="AD60" s="68"/>
      <c r="AE60" s="68"/>
      <c r="AF60" s="72"/>
      <c r="AH60" s="83">
        <v>92</v>
      </c>
      <c r="AI60" s="69">
        <f t="shared" si="13"/>
        <v>88.357352000000006</v>
      </c>
      <c r="AJ60" s="69">
        <f t="shared" si="14"/>
        <v>86.5</v>
      </c>
      <c r="AK60" s="68">
        <f t="shared" si="15"/>
        <v>5.9782608695652176E-2</v>
      </c>
      <c r="AL60" s="68">
        <f t="shared" si="16"/>
        <v>3.9594000000000004E-2</v>
      </c>
      <c r="AM60" s="68"/>
      <c r="AN60" s="68"/>
      <c r="AO60" s="72"/>
    </row>
    <row r="61" spans="1:41" x14ac:dyDescent="0.25">
      <c r="A61" s="67">
        <f>'2020Data'!E64</f>
        <v>43927.374999999862</v>
      </c>
      <c r="B61" s="68">
        <f>'2020Data'!F64</f>
        <v>12942</v>
      </c>
      <c r="C61" s="69">
        <f t="shared" si="17"/>
        <v>12732.961739739534</v>
      </c>
      <c r="D61" s="69">
        <f t="shared" si="1"/>
        <v>12752.638701167041</v>
      </c>
      <c r="E61" s="68">
        <f t="shared" si="2"/>
        <v>-1.5453562046051615E-3</v>
      </c>
      <c r="F61" s="73">
        <f t="shared" si="18"/>
        <v>1.6151928624669038E-2</v>
      </c>
      <c r="G61" s="68"/>
      <c r="H61" s="68"/>
      <c r="I61" s="72"/>
      <c r="K61" s="80">
        <v>5175</v>
      </c>
      <c r="L61" s="69">
        <f t="shared" si="19"/>
        <v>5053.9205249999995</v>
      </c>
      <c r="M61" s="69">
        <f t="shared" si="4"/>
        <v>5235</v>
      </c>
      <c r="N61" s="68">
        <f t="shared" si="5"/>
        <v>-1.1594202898550725E-2</v>
      </c>
      <c r="O61" s="71">
        <f t="shared" si="20"/>
        <v>2.3397000000000001E-2</v>
      </c>
      <c r="P61" s="68"/>
      <c r="Q61" s="68"/>
      <c r="R61" s="72"/>
      <c r="V61">
        <f t="shared" si="7"/>
        <v>3.2129514321295144E-3</v>
      </c>
      <c r="W61">
        <f t="shared" si="8"/>
        <v>1.1594202898550725E-2</v>
      </c>
      <c r="Y61" s="83">
        <v>803</v>
      </c>
      <c r="Z61" s="69">
        <f t="shared" si="9"/>
        <v>781.42017799999996</v>
      </c>
      <c r="AA61" s="69">
        <f t="shared" si="10"/>
        <v>805.58</v>
      </c>
      <c r="AB61" s="68">
        <f t="shared" si="11"/>
        <v>-3.2129514321295144E-3</v>
      </c>
      <c r="AC61" s="68">
        <f t="shared" si="12"/>
        <v>2.6873999999999995E-2</v>
      </c>
      <c r="AD61" s="68"/>
      <c r="AE61" s="68"/>
      <c r="AF61" s="72"/>
      <c r="AH61" s="83">
        <v>88</v>
      </c>
      <c r="AI61" s="69">
        <f t="shared" si="13"/>
        <v>84.515727999999996</v>
      </c>
      <c r="AJ61" s="69">
        <f t="shared" si="14"/>
        <v>82.5</v>
      </c>
      <c r="AK61" s="68">
        <f t="shared" si="15"/>
        <v>6.25E-2</v>
      </c>
      <c r="AL61" s="68">
        <f t="shared" si="16"/>
        <v>3.9594000000000004E-2</v>
      </c>
      <c r="AM61" s="68"/>
      <c r="AN61" s="68"/>
      <c r="AO61" s="72"/>
    </row>
    <row r="62" spans="1:41" x14ac:dyDescent="0.25">
      <c r="A62" s="67">
        <f>'2020Data'!E65</f>
        <v>43927.416666666526</v>
      </c>
      <c r="B62" s="68">
        <f>'2020Data'!F65</f>
        <v>12857</v>
      </c>
      <c r="C62" s="69">
        <f t="shared" si="17"/>
        <v>12649.334653672629</v>
      </c>
      <c r="D62" s="69">
        <f t="shared" si="1"/>
        <v>12669.011615100137</v>
      </c>
      <c r="E62" s="68">
        <f t="shared" si="2"/>
        <v>-1.5555728396982188E-3</v>
      </c>
      <c r="F62" s="73">
        <f t="shared" si="18"/>
        <v>1.6151928624669038E-2</v>
      </c>
      <c r="G62" s="68"/>
      <c r="H62" s="68"/>
      <c r="I62" s="72"/>
      <c r="K62" s="80">
        <v>5316</v>
      </c>
      <c r="L62" s="69">
        <f t="shared" si="19"/>
        <v>5191.6215480000001</v>
      </c>
      <c r="M62" s="69">
        <f t="shared" si="4"/>
        <v>5286</v>
      </c>
      <c r="N62" s="68">
        <f t="shared" si="5"/>
        <v>5.6433408577878106E-3</v>
      </c>
      <c r="O62" s="71">
        <f t="shared" si="20"/>
        <v>2.3397000000000001E-2</v>
      </c>
      <c r="P62" s="68"/>
      <c r="Q62" s="68"/>
      <c r="R62" s="72"/>
      <c r="V62">
        <f t="shared" si="7"/>
        <v>0</v>
      </c>
      <c r="W62">
        <f t="shared" si="8"/>
        <v>5.6433408577878106E-3</v>
      </c>
      <c r="Y62" s="83">
        <v>800</v>
      </c>
      <c r="Z62" s="69">
        <f t="shared" si="9"/>
        <v>778.50080000000003</v>
      </c>
      <c r="AA62" s="69">
        <f t="shared" si="10"/>
        <v>800</v>
      </c>
      <c r="AB62" s="68">
        <f t="shared" si="11"/>
        <v>0</v>
      </c>
      <c r="AC62" s="68">
        <f t="shared" si="12"/>
        <v>2.6873999999999995E-2</v>
      </c>
      <c r="AD62" s="68"/>
      <c r="AE62" s="68"/>
      <c r="AF62" s="72"/>
      <c r="AH62" s="83">
        <v>72</v>
      </c>
      <c r="AI62" s="69">
        <f t="shared" si="13"/>
        <v>69.149231999999998</v>
      </c>
      <c r="AJ62" s="69">
        <f t="shared" si="14"/>
        <v>72</v>
      </c>
      <c r="AK62" s="68">
        <f t="shared" si="15"/>
        <v>0</v>
      </c>
      <c r="AL62" s="68">
        <f t="shared" si="16"/>
        <v>3.9594000000000004E-2</v>
      </c>
      <c r="AM62" s="68"/>
      <c r="AN62" s="68"/>
      <c r="AO62" s="72"/>
    </row>
    <row r="63" spans="1:41" x14ac:dyDescent="0.25">
      <c r="A63" s="67">
        <f>'2020Data'!E66</f>
        <v>43927.45833333319</v>
      </c>
      <c r="B63" s="68">
        <f>'2020Data'!F66</f>
        <v>13041</v>
      </c>
      <c r="C63" s="69">
        <f t="shared" si="17"/>
        <v>12830.362698805691</v>
      </c>
      <c r="D63" s="69">
        <f t="shared" si="1"/>
        <v>12850.039660233198</v>
      </c>
      <c r="E63" s="68">
        <f t="shared" si="2"/>
        <v>-1.5336247220305191E-3</v>
      </c>
      <c r="F63" s="73">
        <f t="shared" si="18"/>
        <v>1.6151928624669038E-2</v>
      </c>
      <c r="G63" s="68"/>
      <c r="H63" s="68"/>
      <c r="I63" s="72"/>
      <c r="K63" s="80">
        <v>5386</v>
      </c>
      <c r="L63" s="69">
        <f t="shared" si="19"/>
        <v>5259.9837580000003</v>
      </c>
      <c r="M63" s="69">
        <f t="shared" si="4"/>
        <v>5356</v>
      </c>
      <c r="N63" s="68">
        <f t="shared" si="5"/>
        <v>5.5699962866691422E-3</v>
      </c>
      <c r="O63" s="71">
        <f t="shared" si="20"/>
        <v>2.3397000000000001E-2</v>
      </c>
      <c r="P63" s="68"/>
      <c r="Q63" s="68"/>
      <c r="R63" s="72"/>
      <c r="V63">
        <f t="shared" si="7"/>
        <v>6.4019851116625314E-3</v>
      </c>
      <c r="W63">
        <f t="shared" si="8"/>
        <v>5.5699962866691422E-3</v>
      </c>
      <c r="Y63" s="83">
        <v>806</v>
      </c>
      <c r="Z63" s="69">
        <f t="shared" si="9"/>
        <v>784.33955600000002</v>
      </c>
      <c r="AA63" s="69">
        <f t="shared" si="10"/>
        <v>811.16</v>
      </c>
      <c r="AB63" s="68">
        <f t="shared" si="11"/>
        <v>-6.4019851116625314E-3</v>
      </c>
      <c r="AC63" s="68">
        <f t="shared" si="12"/>
        <v>2.6873999999999995E-2</v>
      </c>
      <c r="AD63" s="68"/>
      <c r="AE63" s="68"/>
      <c r="AF63" s="72"/>
      <c r="AH63" s="83">
        <v>69</v>
      </c>
      <c r="AI63" s="69">
        <f t="shared" si="13"/>
        <v>66.268013999999994</v>
      </c>
      <c r="AJ63" s="69">
        <f t="shared" si="14"/>
        <v>71.25</v>
      </c>
      <c r="AK63" s="68">
        <f t="shared" si="15"/>
        <v>-3.2608695652173912E-2</v>
      </c>
      <c r="AL63" s="68">
        <f t="shared" si="16"/>
        <v>3.9594000000000004E-2</v>
      </c>
      <c r="AM63" s="68"/>
      <c r="AN63" s="68"/>
      <c r="AO63" s="72"/>
    </row>
    <row r="64" spans="1:41" x14ac:dyDescent="0.25">
      <c r="A64" s="67">
        <f>'2020Data'!E67</f>
        <v>43927.499999999854</v>
      </c>
      <c r="B64" s="68">
        <f>'2020Data'!F67</f>
        <v>12894</v>
      </c>
      <c r="C64" s="69">
        <f t="shared" si="17"/>
        <v>12685.737032313518</v>
      </c>
      <c r="D64" s="69">
        <f t="shared" si="1"/>
        <v>12705.413993741025</v>
      </c>
      <c r="E64" s="68">
        <f t="shared" si="2"/>
        <v>-1.5511090429657206E-3</v>
      </c>
      <c r="F64" s="73">
        <f t="shared" si="18"/>
        <v>1.6151928624669038E-2</v>
      </c>
      <c r="G64" s="68"/>
      <c r="H64" s="68"/>
      <c r="I64" s="72"/>
      <c r="K64" s="80">
        <v>5349</v>
      </c>
      <c r="L64" s="69">
        <f t="shared" si="19"/>
        <v>5223.8494469999996</v>
      </c>
      <c r="M64" s="69">
        <f t="shared" si="4"/>
        <v>5319</v>
      </c>
      <c r="N64" s="68">
        <f t="shared" si="5"/>
        <v>5.6085249579360631E-3</v>
      </c>
      <c r="O64" s="71">
        <f t="shared" si="20"/>
        <v>2.3397000000000001E-2</v>
      </c>
      <c r="P64" s="68"/>
      <c r="Q64" s="68"/>
      <c r="R64" s="72"/>
      <c r="V64">
        <f t="shared" si="7"/>
        <v>1.3436999999999998E-2</v>
      </c>
      <c r="W64">
        <f t="shared" si="8"/>
        <v>5.6085249579360631E-3</v>
      </c>
      <c r="Y64" s="83">
        <v>782</v>
      </c>
      <c r="Z64" s="69">
        <f t="shared" si="9"/>
        <v>760.98453200000006</v>
      </c>
      <c r="AA64" s="69">
        <f t="shared" si="10"/>
        <v>792.50773400000003</v>
      </c>
      <c r="AB64" s="68">
        <f t="shared" si="11"/>
        <v>-1.3436999999999998E-2</v>
      </c>
      <c r="AC64" s="68">
        <f t="shared" si="12"/>
        <v>2.6873999999999995E-2</v>
      </c>
      <c r="AD64" s="68"/>
      <c r="AE64" s="68"/>
      <c r="AF64" s="72"/>
      <c r="AH64" s="83">
        <v>78</v>
      </c>
      <c r="AI64" s="69">
        <f t="shared" si="13"/>
        <v>74.911668000000006</v>
      </c>
      <c r="AJ64" s="69">
        <f t="shared" si="14"/>
        <v>74</v>
      </c>
      <c r="AK64" s="68">
        <f t="shared" si="15"/>
        <v>5.128205128205128E-2</v>
      </c>
      <c r="AL64" s="68">
        <f t="shared" si="16"/>
        <v>3.9594000000000004E-2</v>
      </c>
      <c r="AM64" s="68"/>
      <c r="AN64" s="68"/>
      <c r="AO64" s="72"/>
    </row>
    <row r="65" spans="1:41" x14ac:dyDescent="0.25">
      <c r="A65" s="67">
        <f>'2020Data'!E68</f>
        <v>43927.541666666519</v>
      </c>
      <c r="B65" s="68">
        <f>'2020Data'!F68</f>
        <v>12584</v>
      </c>
      <c r="C65" s="69">
        <f t="shared" si="17"/>
        <v>12380.744130187164</v>
      </c>
      <c r="D65" s="69">
        <f t="shared" si="1"/>
        <v>12266.391468851209</v>
      </c>
      <c r="E65" s="68">
        <f t="shared" si="2"/>
        <v>9.2363318499682143E-3</v>
      </c>
      <c r="F65" s="73">
        <f t="shared" si="18"/>
        <v>1.6151928624669038E-2</v>
      </c>
      <c r="G65" s="68"/>
      <c r="H65" s="68"/>
      <c r="I65" s="72"/>
      <c r="K65" s="80">
        <v>5261</v>
      </c>
      <c r="L65" s="69">
        <f t="shared" si="19"/>
        <v>5137.908383</v>
      </c>
      <c r="M65" s="69">
        <f t="shared" si="4"/>
        <v>5321</v>
      </c>
      <c r="N65" s="68">
        <f t="shared" si="5"/>
        <v>-1.1404675917126022E-2</v>
      </c>
      <c r="O65" s="71">
        <f t="shared" si="20"/>
        <v>2.3397000000000001E-2</v>
      </c>
      <c r="P65" s="68"/>
      <c r="Q65" s="68"/>
      <c r="R65" s="72"/>
      <c r="V65">
        <f t="shared" si="7"/>
        <v>1.3436999999999998E-2</v>
      </c>
      <c r="W65">
        <f t="shared" si="8"/>
        <v>1.1404675917126022E-2</v>
      </c>
      <c r="Y65" s="83">
        <v>770</v>
      </c>
      <c r="Z65" s="69">
        <f t="shared" si="9"/>
        <v>749.30701999999997</v>
      </c>
      <c r="AA65" s="69">
        <f t="shared" si="10"/>
        <v>780.34649000000002</v>
      </c>
      <c r="AB65" s="68">
        <f t="shared" si="11"/>
        <v>-1.3436999999999998E-2</v>
      </c>
      <c r="AC65" s="68">
        <f t="shared" si="12"/>
        <v>2.6873999999999995E-2</v>
      </c>
      <c r="AD65" s="68"/>
      <c r="AE65" s="68"/>
      <c r="AF65" s="72"/>
      <c r="AH65" s="83">
        <v>79</v>
      </c>
      <c r="AI65" s="69">
        <f t="shared" si="13"/>
        <v>75.872073999999998</v>
      </c>
      <c r="AJ65" s="69">
        <f t="shared" si="14"/>
        <v>77</v>
      </c>
      <c r="AK65" s="68">
        <f t="shared" si="15"/>
        <v>2.5316455696202531E-2</v>
      </c>
      <c r="AL65" s="68">
        <f t="shared" si="16"/>
        <v>3.9594000000000004E-2</v>
      </c>
      <c r="AM65" s="68"/>
      <c r="AN65" s="68"/>
      <c r="AO65" s="72"/>
    </row>
    <row r="66" spans="1:41" x14ac:dyDescent="0.25">
      <c r="A66" s="67">
        <f>'2020Data'!E69</f>
        <v>43927.583333333183</v>
      </c>
      <c r="B66" s="68">
        <f>'2020Data'!F69</f>
        <v>12568</v>
      </c>
      <c r="C66" s="69">
        <f t="shared" si="17"/>
        <v>12365.002561045159</v>
      </c>
      <c r="D66" s="69">
        <f t="shared" si="1"/>
        <v>12250.649899709204</v>
      </c>
      <c r="E66" s="68">
        <f t="shared" si="2"/>
        <v>9.248090388287715E-3</v>
      </c>
      <c r="F66" s="73">
        <f t="shared" si="18"/>
        <v>1.6151928624669038E-2</v>
      </c>
      <c r="G66" s="68"/>
      <c r="H66" s="68"/>
      <c r="I66" s="72"/>
      <c r="K66" s="80">
        <v>5205</v>
      </c>
      <c r="L66" s="69">
        <f t="shared" si="19"/>
        <v>5083.2186149999998</v>
      </c>
      <c r="M66" s="69">
        <f t="shared" si="4"/>
        <v>5265</v>
      </c>
      <c r="N66" s="68">
        <f t="shared" si="5"/>
        <v>-1.1527377521613832E-2</v>
      </c>
      <c r="O66" s="71">
        <f t="shared" si="20"/>
        <v>2.3397000000000001E-2</v>
      </c>
      <c r="P66" s="68"/>
      <c r="Q66" s="68"/>
      <c r="R66" s="72"/>
      <c r="V66">
        <f t="shared" si="7"/>
        <v>1.3436999999999998E-2</v>
      </c>
      <c r="W66">
        <f t="shared" si="8"/>
        <v>1.1527377521613832E-2</v>
      </c>
      <c r="Y66" s="83">
        <v>783</v>
      </c>
      <c r="Z66" s="69">
        <f t="shared" si="9"/>
        <v>761.95765800000004</v>
      </c>
      <c r="AA66" s="69">
        <f t="shared" si="10"/>
        <v>793.52117099999998</v>
      </c>
      <c r="AB66" s="68">
        <f t="shared" si="11"/>
        <v>-1.3436999999999998E-2</v>
      </c>
      <c r="AC66" s="68">
        <f t="shared" si="12"/>
        <v>2.6873999999999995E-2</v>
      </c>
      <c r="AD66" s="68"/>
      <c r="AE66" s="68"/>
      <c r="AF66" s="72"/>
      <c r="AH66" s="83">
        <v>82</v>
      </c>
      <c r="AI66" s="69">
        <f t="shared" si="13"/>
        <v>78.753292000000002</v>
      </c>
      <c r="AJ66" s="69">
        <f t="shared" si="14"/>
        <v>76.5</v>
      </c>
      <c r="AK66" s="68">
        <f t="shared" si="15"/>
        <v>6.7073170731707321E-2</v>
      </c>
      <c r="AL66" s="68">
        <f t="shared" si="16"/>
        <v>3.9594000000000004E-2</v>
      </c>
      <c r="AM66" s="68"/>
      <c r="AN66" s="68"/>
      <c r="AO66" s="72"/>
    </row>
    <row r="67" spans="1:41" x14ac:dyDescent="0.25">
      <c r="A67" s="67">
        <f>'2020Data'!E70</f>
        <v>43927.624999999847</v>
      </c>
      <c r="B67" s="68">
        <f>'2020Data'!F70</f>
        <v>13039</v>
      </c>
      <c r="C67" s="69">
        <f t="shared" si="17"/>
        <v>12828.395002662941</v>
      </c>
      <c r="D67" s="69">
        <f t="shared" si="1"/>
        <v>12848.071964090448</v>
      </c>
      <c r="E67" s="68">
        <f t="shared" si="2"/>
        <v>-1.5338599585857811E-3</v>
      </c>
      <c r="F67" s="73">
        <f t="shared" si="18"/>
        <v>1.6151928624669038E-2</v>
      </c>
      <c r="G67" s="68"/>
      <c r="H67" s="68"/>
      <c r="I67" s="72"/>
      <c r="K67" s="80">
        <v>5245</v>
      </c>
      <c r="L67" s="69">
        <f t="shared" si="19"/>
        <v>5122.2827349999998</v>
      </c>
      <c r="M67" s="69">
        <f t="shared" si="4"/>
        <v>5305</v>
      </c>
      <c r="N67" s="68">
        <f t="shared" si="5"/>
        <v>-1.1439466158245948E-2</v>
      </c>
      <c r="O67" s="71">
        <f t="shared" si="20"/>
        <v>2.3397000000000001E-2</v>
      </c>
      <c r="P67" s="68"/>
      <c r="Q67" s="68"/>
      <c r="R67" s="72"/>
      <c r="V67">
        <f t="shared" si="7"/>
        <v>2.1997563946406819E-2</v>
      </c>
      <c r="W67">
        <f t="shared" si="8"/>
        <v>1.1439466158245948E-2</v>
      </c>
      <c r="Y67" s="83">
        <v>821</v>
      </c>
      <c r="Z67" s="69">
        <f t="shared" si="9"/>
        <v>798.93644600000005</v>
      </c>
      <c r="AA67" s="69">
        <f t="shared" si="10"/>
        <v>839.06</v>
      </c>
      <c r="AB67" s="68">
        <f t="shared" si="11"/>
        <v>-2.1997563946406819E-2</v>
      </c>
      <c r="AC67" s="68">
        <f t="shared" si="12"/>
        <v>2.6873999999999995E-2</v>
      </c>
      <c r="AD67" s="68"/>
      <c r="AE67" s="68"/>
      <c r="AF67" s="72"/>
      <c r="AH67" s="83">
        <v>87</v>
      </c>
      <c r="AI67" s="69">
        <f t="shared" si="13"/>
        <v>83.555322000000004</v>
      </c>
      <c r="AJ67" s="69">
        <f t="shared" si="14"/>
        <v>81.5</v>
      </c>
      <c r="AK67" s="68">
        <f t="shared" si="15"/>
        <v>6.3218390804597707E-2</v>
      </c>
      <c r="AL67" s="68">
        <f t="shared" si="16"/>
        <v>3.9594000000000004E-2</v>
      </c>
      <c r="AM67" s="68"/>
      <c r="AN67" s="68"/>
      <c r="AO67" s="72"/>
    </row>
    <row r="68" spans="1:41" x14ac:dyDescent="0.25">
      <c r="A68" s="67">
        <f>'2020Data'!E71</f>
        <v>43927.666666666511</v>
      </c>
      <c r="B68" s="68">
        <f>'2020Data'!F71</f>
        <v>13897</v>
      </c>
      <c r="C68" s="69">
        <f t="shared" si="17"/>
        <v>13672.536647902974</v>
      </c>
      <c r="D68" s="69">
        <f t="shared" si="1"/>
        <v>13451.698929768978</v>
      </c>
      <c r="E68" s="68">
        <f t="shared" si="2"/>
        <v>1.615192E-2</v>
      </c>
      <c r="F68" s="73">
        <f t="shared" si="18"/>
        <v>1.6151928624669038E-2</v>
      </c>
      <c r="G68" s="68"/>
      <c r="H68" s="68"/>
      <c r="I68" s="72"/>
      <c r="K68" s="80">
        <v>5377</v>
      </c>
      <c r="L68" s="69">
        <f t="shared" ref="L68:L99" si="21">ABS(K68-(O68*K68))</f>
        <v>5251.1943309999997</v>
      </c>
      <c r="M68" s="69">
        <f t="shared" si="4"/>
        <v>5347</v>
      </c>
      <c r="N68" s="68">
        <f t="shared" si="5"/>
        <v>5.5793193230425885E-3</v>
      </c>
      <c r="O68" s="71">
        <f t="shared" ref="O68:O99" si="22">(($Q$4*COUNT($A$4:$A$171)/100))/(COUNT($A$4:$A$171))</f>
        <v>2.3397000000000001E-2</v>
      </c>
      <c r="P68" s="68"/>
      <c r="Q68" s="68"/>
      <c r="R68" s="72"/>
      <c r="V68">
        <f t="shared" si="7"/>
        <v>2.6873999999999995E-2</v>
      </c>
      <c r="W68">
        <f t="shared" si="8"/>
        <v>5.5793193230425885E-3</v>
      </c>
      <c r="Y68" s="83">
        <v>889</v>
      </c>
      <c r="Z68" s="69">
        <f t="shared" si="9"/>
        <v>865.109014</v>
      </c>
      <c r="AA68" s="69">
        <f t="shared" si="10"/>
        <v>912.890986</v>
      </c>
      <c r="AB68" s="68">
        <f t="shared" si="11"/>
        <v>-2.6873999999999995E-2</v>
      </c>
      <c r="AC68" s="68">
        <f t="shared" si="12"/>
        <v>2.6873999999999995E-2</v>
      </c>
      <c r="AD68" s="68"/>
      <c r="AE68" s="68"/>
      <c r="AF68" s="72"/>
      <c r="AH68" s="83">
        <v>87</v>
      </c>
      <c r="AI68" s="69">
        <f t="shared" si="13"/>
        <v>83.555322000000004</v>
      </c>
      <c r="AJ68" s="69">
        <f t="shared" si="14"/>
        <v>81.5</v>
      </c>
      <c r="AK68" s="68">
        <f t="shared" si="15"/>
        <v>6.3218390804597707E-2</v>
      </c>
      <c r="AL68" s="68">
        <f t="shared" si="16"/>
        <v>3.9594000000000004E-2</v>
      </c>
      <c r="AM68" s="68"/>
      <c r="AN68" s="68"/>
      <c r="AO68" s="72"/>
    </row>
    <row r="69" spans="1:41" x14ac:dyDescent="0.25">
      <c r="A69" s="67">
        <f>'2020Data'!E72</f>
        <v>43927.708333333176</v>
      </c>
      <c r="B69" s="68">
        <f>'2020Data'!F72</f>
        <v>14376</v>
      </c>
      <c r="C69" s="69">
        <f t="shared" si="17"/>
        <v>14143.799874091757</v>
      </c>
      <c r="D69" s="69">
        <f t="shared" ref="D69:D132" si="23">ABS(C69-(E69*C69))</f>
        <v>13915.350350029417</v>
      </c>
      <c r="E69" s="68">
        <f t="shared" ref="E69:E132" si="24">IF(B69&gt;=13487,0.01615192,IF(B69&gt;=13064,-75/B69,IF(B69&gt;=12640,-20/B69,IF(B69&gt;=12003,116.23/B69,IF(B69&gt;=11579,-232.45/B69,0.01615192)))))</f>
        <v>1.615192E-2</v>
      </c>
      <c r="F69" s="73">
        <f t="shared" si="18"/>
        <v>1.6151928624669038E-2</v>
      </c>
      <c r="G69" s="68"/>
      <c r="H69" s="68"/>
      <c r="I69" s="72"/>
      <c r="K69" s="80">
        <v>5445</v>
      </c>
      <c r="L69" s="69">
        <f t="shared" si="21"/>
        <v>5317.6033349999998</v>
      </c>
      <c r="M69" s="69">
        <f t="shared" ref="M69:M132" si="25">ABS(K69-(N69*K69))</f>
        <v>5317.6033349999998</v>
      </c>
      <c r="N69" s="68">
        <f t="shared" ref="N69:N132" si="26">IF(K69&gt;=5396,O69,IF(K69&gt;=5309,30/K69,IF(K69&gt;=4964,-60/K69,IF(K69&gt;=4791,-80/K69,IF(K69&gt;=4533,O69,IF(K69&gt;=4360,((K69-4533)*1.45)/K69,IF(K69&gt;=4274,((4274-K69)*2.35)/K69,IF(K69&gt;=4220,((4220-K69)*2)/K69,O69/2))))))))</f>
        <v>2.3397000000000001E-2</v>
      </c>
      <c r="O69" s="71">
        <f t="shared" si="22"/>
        <v>2.3397000000000001E-2</v>
      </c>
      <c r="P69" s="68"/>
      <c r="Q69" s="68"/>
      <c r="R69" s="72"/>
      <c r="V69">
        <f t="shared" ref="V69:V132" si="27">ABS(AB69)</f>
        <v>9.9778270509977823E-3</v>
      </c>
      <c r="W69">
        <f t="shared" ref="W69:W132" si="28">ABS(N69)</f>
        <v>2.3397000000000001E-2</v>
      </c>
      <c r="Y69" s="83">
        <v>902</v>
      </c>
      <c r="Z69" s="69">
        <f t="shared" ref="Z69:Z132" si="29">ABS(Y69-(AC69*Y69))</f>
        <v>877.75965199999996</v>
      </c>
      <c r="AA69" s="69">
        <f t="shared" ref="AA69:AA132" si="30">ABS(Y69-(AB69*Y69))</f>
        <v>911</v>
      </c>
      <c r="AB69" s="68">
        <f t="shared" ref="AB69:AB132" si="31">IF(Y69&gt;=966,20/Y69,IF(Y69&gt;=960,-AC69/2,IF(Y69&gt;=913,(Y69-960)/Y69,IF(Y69&gt;=890,(890-Y69)*0.75/Y69,IF(Y69&gt;=860,-AC69,IF(Y69&gt;=830,((Y69-860)*0.5)/Y69,IF(Y69&gt;=800,((800-Y69)*0.86)/Y69,IF(Y69&gt;=769,-AC69/2,IF(Y69&gt;=748,((Y69-769)*3.35/Y69),-AC69/2)))))))))</f>
        <v>-9.9778270509977823E-3</v>
      </c>
      <c r="AC69" s="68">
        <f t="shared" ref="AC69:AC132" si="32">(($AE$4*COUNT($A$4:$A$171)/100))/(COUNT($A$4:$A$171))</f>
        <v>2.6873999999999995E-2</v>
      </c>
      <c r="AD69" s="68"/>
      <c r="AE69" s="68"/>
      <c r="AF69" s="72"/>
      <c r="AH69" s="83">
        <v>86</v>
      </c>
      <c r="AI69" s="69">
        <f t="shared" ref="AI69:AI132" si="33">ABS(AH69-(AL69*AH69))</f>
        <v>82.594915999999998</v>
      </c>
      <c r="AJ69" s="69">
        <f t="shared" ref="AJ69:AJ132" si="34">ABS(AH69-(AK69*AH69))</f>
        <v>80.5</v>
      </c>
      <c r="AK69" s="68">
        <f t="shared" ref="AK69:AK132" si="35">IF(AH69&gt;=80,5.5/AH69,IF(AH69&gt;=78,(-AH69+80)*2/AH69,IF(AH69&gt;=76,(-76+AH69)*1.25/AH69,IF(AH69&gt;=74,(AH69-76)*0.9/AH69,IF(AH69&gt;=72,(72-AH69)/AH69,IF(AH69&gt;=68,(AH69-72)*0.75/AH69,AL69))))))</f>
        <v>6.3953488372093026E-2</v>
      </c>
      <c r="AL69" s="68">
        <f t="shared" ref="AL69:AL132" si="36">(($AN$4*COUNT($A$4:$A$171)/100))/(COUNT($A$4:$A$171))</f>
        <v>3.9594000000000004E-2</v>
      </c>
      <c r="AM69" s="68"/>
      <c r="AN69" s="68"/>
      <c r="AO69" s="72"/>
    </row>
    <row r="70" spans="1:41" x14ac:dyDescent="0.25">
      <c r="A70" s="67">
        <f>'2020Data'!E73</f>
        <v>43927.74999999984</v>
      </c>
      <c r="B70" s="68">
        <f>'2020Data'!F73</f>
        <v>14801</v>
      </c>
      <c r="C70" s="69">
        <f t="shared" si="17"/>
        <v>14561.935304426273</v>
      </c>
      <c r="D70" s="69">
        <f t="shared" si="23"/>
        <v>14326.732090344005</v>
      </c>
      <c r="E70" s="68">
        <f t="shared" si="24"/>
        <v>1.615192E-2</v>
      </c>
      <c r="F70" s="73">
        <f t="shared" si="18"/>
        <v>1.6151928624669038E-2</v>
      </c>
      <c r="G70" s="68"/>
      <c r="H70" s="68"/>
      <c r="I70" s="72"/>
      <c r="K70" s="80">
        <v>5480</v>
      </c>
      <c r="L70" s="69">
        <f t="shared" si="21"/>
        <v>5351.7844400000004</v>
      </c>
      <c r="M70" s="69">
        <f t="shared" si="25"/>
        <v>5351.7844400000004</v>
      </c>
      <c r="N70" s="68">
        <f t="shared" si="26"/>
        <v>2.3397000000000001E-2</v>
      </c>
      <c r="O70" s="71">
        <f t="shared" si="22"/>
        <v>2.3397000000000001E-2</v>
      </c>
      <c r="P70" s="68"/>
      <c r="Q70" s="68"/>
      <c r="R70" s="72"/>
      <c r="V70">
        <f t="shared" si="27"/>
        <v>3.783783783783784E-2</v>
      </c>
      <c r="W70">
        <f t="shared" si="28"/>
        <v>2.3397000000000001E-2</v>
      </c>
      <c r="Y70" s="83">
        <v>925</v>
      </c>
      <c r="Z70" s="69">
        <f t="shared" si="29"/>
        <v>900.14155000000005</v>
      </c>
      <c r="AA70" s="69">
        <f t="shared" si="30"/>
        <v>960</v>
      </c>
      <c r="AB70" s="68">
        <f t="shared" si="31"/>
        <v>-3.783783783783784E-2</v>
      </c>
      <c r="AC70" s="68">
        <f t="shared" si="32"/>
        <v>2.6873999999999995E-2</v>
      </c>
      <c r="AD70" s="68"/>
      <c r="AE70" s="68"/>
      <c r="AF70" s="72"/>
      <c r="AH70" s="83">
        <v>84</v>
      </c>
      <c r="AI70" s="69">
        <f t="shared" si="33"/>
        <v>80.674104</v>
      </c>
      <c r="AJ70" s="69">
        <f t="shared" si="34"/>
        <v>78.5</v>
      </c>
      <c r="AK70" s="68">
        <f t="shared" si="35"/>
        <v>6.5476190476190479E-2</v>
      </c>
      <c r="AL70" s="68">
        <f t="shared" si="36"/>
        <v>3.9594000000000004E-2</v>
      </c>
      <c r="AM70" s="68"/>
      <c r="AN70" s="68"/>
      <c r="AO70" s="72"/>
    </row>
    <row r="71" spans="1:41" x14ac:dyDescent="0.25">
      <c r="A71" s="67">
        <f>'2020Data'!E74</f>
        <v>43927.791666666504</v>
      </c>
      <c r="B71" s="68">
        <f>'2020Data'!F74</f>
        <v>14841</v>
      </c>
      <c r="C71" s="69">
        <f t="shared" si="17"/>
        <v>14601.289227281286</v>
      </c>
      <c r="D71" s="69">
        <f t="shared" si="23"/>
        <v>14365.450371785377</v>
      </c>
      <c r="E71" s="68">
        <f t="shared" si="24"/>
        <v>1.615192E-2</v>
      </c>
      <c r="F71" s="73">
        <f t="shared" si="18"/>
        <v>1.6151928624669038E-2</v>
      </c>
      <c r="G71" s="68"/>
      <c r="H71" s="68"/>
      <c r="I71" s="72"/>
      <c r="K71" s="80">
        <v>5486</v>
      </c>
      <c r="L71" s="69">
        <f t="shared" si="21"/>
        <v>5357.6440579999999</v>
      </c>
      <c r="M71" s="69">
        <f t="shared" si="25"/>
        <v>5357.6440579999999</v>
      </c>
      <c r="N71" s="68">
        <f t="shared" si="26"/>
        <v>2.3397000000000001E-2</v>
      </c>
      <c r="O71" s="71">
        <f t="shared" si="22"/>
        <v>2.3397000000000001E-2</v>
      </c>
      <c r="P71" s="68"/>
      <c r="Q71" s="68"/>
      <c r="R71" s="72"/>
      <c r="V71">
        <f t="shared" si="27"/>
        <v>3.0042918454935622E-2</v>
      </c>
      <c r="W71">
        <f t="shared" si="28"/>
        <v>2.3397000000000001E-2</v>
      </c>
      <c r="Y71" s="83">
        <v>932</v>
      </c>
      <c r="Z71" s="69">
        <f t="shared" si="29"/>
        <v>906.95343200000002</v>
      </c>
      <c r="AA71" s="69">
        <f t="shared" si="30"/>
        <v>960</v>
      </c>
      <c r="AB71" s="68">
        <f t="shared" si="31"/>
        <v>-3.0042918454935622E-2</v>
      </c>
      <c r="AC71" s="68">
        <f t="shared" si="32"/>
        <v>2.6873999999999995E-2</v>
      </c>
      <c r="AD71" s="68"/>
      <c r="AE71" s="68"/>
      <c r="AF71" s="72"/>
      <c r="AH71" s="83">
        <v>84</v>
      </c>
      <c r="AI71" s="69">
        <f t="shared" si="33"/>
        <v>80.674104</v>
      </c>
      <c r="AJ71" s="69">
        <f t="shared" si="34"/>
        <v>78.5</v>
      </c>
      <c r="AK71" s="68">
        <f t="shared" si="35"/>
        <v>6.5476190476190479E-2</v>
      </c>
      <c r="AL71" s="68">
        <f t="shared" si="36"/>
        <v>3.9594000000000004E-2</v>
      </c>
      <c r="AM71" s="68"/>
      <c r="AN71" s="68"/>
      <c r="AO71" s="72"/>
    </row>
    <row r="72" spans="1:41" x14ac:dyDescent="0.25">
      <c r="A72" s="67">
        <f>'2020Data'!E75</f>
        <v>43927.833333333168</v>
      </c>
      <c r="B72" s="68">
        <f>'2020Data'!F75</f>
        <v>14121</v>
      </c>
      <c r="C72" s="69">
        <f t="shared" si="17"/>
        <v>13892.918615891049</v>
      </c>
      <c r="D72" s="69">
        <f t="shared" si="23"/>
        <v>13668.521305840666</v>
      </c>
      <c r="E72" s="68">
        <f t="shared" si="24"/>
        <v>1.615192E-2</v>
      </c>
      <c r="F72" s="73">
        <f t="shared" si="18"/>
        <v>1.6151928624669038E-2</v>
      </c>
      <c r="G72" s="68"/>
      <c r="H72" s="68"/>
      <c r="I72" s="72"/>
      <c r="K72" s="80">
        <v>5246</v>
      </c>
      <c r="L72" s="69">
        <f t="shared" si="21"/>
        <v>5123.2593379999998</v>
      </c>
      <c r="M72" s="69">
        <f t="shared" si="25"/>
        <v>5306</v>
      </c>
      <c r="N72" s="68">
        <f t="shared" si="26"/>
        <v>-1.1437285550895921E-2</v>
      </c>
      <c r="O72" s="71">
        <f t="shared" si="22"/>
        <v>2.3397000000000001E-2</v>
      </c>
      <c r="P72" s="68"/>
      <c r="Q72" s="68"/>
      <c r="R72" s="72"/>
      <c r="V72">
        <f t="shared" si="27"/>
        <v>2.6873999999999995E-2</v>
      </c>
      <c r="W72">
        <f t="shared" si="28"/>
        <v>1.1437285550895921E-2</v>
      </c>
      <c r="Y72" s="83">
        <v>883</v>
      </c>
      <c r="Z72" s="69">
        <f t="shared" si="29"/>
        <v>859.27025800000001</v>
      </c>
      <c r="AA72" s="69">
        <f t="shared" si="30"/>
        <v>906.72974199999999</v>
      </c>
      <c r="AB72" s="68">
        <f t="shared" si="31"/>
        <v>-2.6873999999999995E-2</v>
      </c>
      <c r="AC72" s="68">
        <f t="shared" si="32"/>
        <v>2.6873999999999995E-2</v>
      </c>
      <c r="AD72" s="68"/>
      <c r="AE72" s="68"/>
      <c r="AF72" s="72"/>
      <c r="AH72" s="83">
        <v>82</v>
      </c>
      <c r="AI72" s="69">
        <f t="shared" si="33"/>
        <v>78.753292000000002</v>
      </c>
      <c r="AJ72" s="69">
        <f t="shared" si="34"/>
        <v>76.5</v>
      </c>
      <c r="AK72" s="68">
        <f t="shared" si="35"/>
        <v>6.7073170731707321E-2</v>
      </c>
      <c r="AL72" s="68">
        <f t="shared" si="36"/>
        <v>3.9594000000000004E-2</v>
      </c>
      <c r="AM72" s="68"/>
      <c r="AN72" s="68"/>
      <c r="AO72" s="72"/>
    </row>
    <row r="73" spans="1:41" x14ac:dyDescent="0.25">
      <c r="A73" s="67">
        <f>'2020Data'!E76</f>
        <v>43927.874999999833</v>
      </c>
      <c r="B73" s="68">
        <f>'2020Data'!F76</f>
        <v>13379</v>
      </c>
      <c r="C73" s="69">
        <f t="shared" ref="C73:C136" si="37">ABS(B73-(F73*B73))</f>
        <v>13162.903346930552</v>
      </c>
      <c r="D73" s="69">
        <f t="shared" si="23"/>
        <v>13236.691952283702</v>
      </c>
      <c r="E73" s="68">
        <f t="shared" si="24"/>
        <v>-5.6058001345392029E-3</v>
      </c>
      <c r="F73" s="73">
        <f t="shared" ref="F73:F136" si="38">(($H$4*COUNT($B$4:$B$171)/100)-SUM($F$4:$F$7))/(COUNT($B$4:$B$171)-4)</f>
        <v>1.6151928624669038E-2</v>
      </c>
      <c r="G73" s="68"/>
      <c r="H73" s="68"/>
      <c r="I73" s="72"/>
      <c r="K73" s="80">
        <v>4959</v>
      </c>
      <c r="L73" s="69">
        <f t="shared" si="21"/>
        <v>4842.9742770000003</v>
      </c>
      <c r="M73" s="69">
        <f t="shared" si="25"/>
        <v>5039</v>
      </c>
      <c r="N73" s="68">
        <f t="shared" si="26"/>
        <v>-1.6132284734825569E-2</v>
      </c>
      <c r="O73" s="71">
        <f t="shared" si="22"/>
        <v>2.3397000000000001E-2</v>
      </c>
      <c r="P73" s="68"/>
      <c r="Q73" s="68"/>
      <c r="R73" s="72"/>
      <c r="V73">
        <f t="shared" si="27"/>
        <v>3.0084439083232811E-2</v>
      </c>
      <c r="W73">
        <f t="shared" si="28"/>
        <v>1.6132284734825569E-2</v>
      </c>
      <c r="Y73" s="83">
        <v>829</v>
      </c>
      <c r="Z73" s="69">
        <f t="shared" si="29"/>
        <v>806.72145399999999</v>
      </c>
      <c r="AA73" s="69">
        <f t="shared" si="30"/>
        <v>853.94</v>
      </c>
      <c r="AB73" s="68">
        <f t="shared" si="31"/>
        <v>-3.0084439083232811E-2</v>
      </c>
      <c r="AC73" s="68">
        <f t="shared" si="32"/>
        <v>2.6873999999999995E-2</v>
      </c>
      <c r="AD73" s="68"/>
      <c r="AE73" s="68"/>
      <c r="AF73" s="72"/>
      <c r="AH73" s="83">
        <v>79</v>
      </c>
      <c r="AI73" s="69">
        <f t="shared" si="33"/>
        <v>75.872073999999998</v>
      </c>
      <c r="AJ73" s="69">
        <f t="shared" si="34"/>
        <v>77</v>
      </c>
      <c r="AK73" s="68">
        <f t="shared" si="35"/>
        <v>2.5316455696202531E-2</v>
      </c>
      <c r="AL73" s="68">
        <f t="shared" si="36"/>
        <v>3.9594000000000004E-2</v>
      </c>
      <c r="AM73" s="68"/>
      <c r="AN73" s="68"/>
      <c r="AO73" s="72"/>
    </row>
    <row r="74" spans="1:41" x14ac:dyDescent="0.25">
      <c r="A74" s="67">
        <f>'2020Data'!E77</f>
        <v>43927.916666666497</v>
      </c>
      <c r="B74" s="68">
        <f>'2020Data'!F77</f>
        <v>12598</v>
      </c>
      <c r="C74" s="69">
        <f t="shared" si="37"/>
        <v>12394.51800318642</v>
      </c>
      <c r="D74" s="69">
        <f t="shared" si="23"/>
        <v>12280.165341850465</v>
      </c>
      <c r="E74" s="68">
        <f t="shared" si="24"/>
        <v>9.2260676297825049E-3</v>
      </c>
      <c r="F74" s="73">
        <f t="shared" si="38"/>
        <v>1.6151928624669038E-2</v>
      </c>
      <c r="G74" s="68"/>
      <c r="H74" s="68"/>
      <c r="I74" s="72"/>
      <c r="K74" s="80">
        <v>4627</v>
      </c>
      <c r="L74" s="69">
        <f t="shared" si="21"/>
        <v>4518.7420810000003</v>
      </c>
      <c r="M74" s="69">
        <f t="shared" si="25"/>
        <v>4518.7420810000003</v>
      </c>
      <c r="N74" s="68">
        <f t="shared" si="26"/>
        <v>2.3397000000000001E-2</v>
      </c>
      <c r="O74" s="71">
        <f t="shared" si="22"/>
        <v>2.3397000000000001E-2</v>
      </c>
      <c r="P74" s="68"/>
      <c r="Q74" s="68"/>
      <c r="R74" s="72"/>
      <c r="V74">
        <f t="shared" si="27"/>
        <v>3.9671052631578947E-2</v>
      </c>
      <c r="W74">
        <f t="shared" si="28"/>
        <v>2.3397000000000001E-2</v>
      </c>
      <c r="Y74" s="83">
        <v>760</v>
      </c>
      <c r="Z74" s="69">
        <f t="shared" si="29"/>
        <v>739.57575999999995</v>
      </c>
      <c r="AA74" s="69">
        <f t="shared" si="30"/>
        <v>790.15</v>
      </c>
      <c r="AB74" s="68">
        <f t="shared" si="31"/>
        <v>-3.9671052631578947E-2</v>
      </c>
      <c r="AC74" s="68">
        <f t="shared" si="32"/>
        <v>2.6873999999999995E-2</v>
      </c>
      <c r="AD74" s="68"/>
      <c r="AE74" s="68"/>
      <c r="AF74" s="72"/>
      <c r="AH74" s="83">
        <v>78</v>
      </c>
      <c r="AI74" s="69">
        <f t="shared" si="33"/>
        <v>74.911668000000006</v>
      </c>
      <c r="AJ74" s="69">
        <f t="shared" si="34"/>
        <v>74</v>
      </c>
      <c r="AK74" s="68">
        <f t="shared" si="35"/>
        <v>5.128205128205128E-2</v>
      </c>
      <c r="AL74" s="68">
        <f t="shared" si="36"/>
        <v>3.9594000000000004E-2</v>
      </c>
      <c r="AM74" s="68"/>
      <c r="AN74" s="68"/>
      <c r="AO74" s="72"/>
    </row>
    <row r="75" spans="1:41" x14ac:dyDescent="0.25">
      <c r="A75" s="67">
        <f>'2020Data'!E78</f>
        <v>43927.958333333161</v>
      </c>
      <c r="B75" s="68">
        <f>'2020Data'!F78</f>
        <v>11979</v>
      </c>
      <c r="C75" s="69">
        <f t="shared" si="37"/>
        <v>11785.516047005091</v>
      </c>
      <c r="D75" s="69">
        <f t="shared" si="23"/>
        <v>12014.211531196286</v>
      </c>
      <c r="E75" s="68">
        <f t="shared" si="24"/>
        <v>-1.9404791718841304E-2</v>
      </c>
      <c r="F75" s="73">
        <f t="shared" si="38"/>
        <v>1.6151928624669038E-2</v>
      </c>
      <c r="G75" s="68"/>
      <c r="H75" s="68"/>
      <c r="I75" s="72"/>
      <c r="K75" s="80">
        <v>4370</v>
      </c>
      <c r="L75" s="69">
        <f t="shared" si="21"/>
        <v>4267.7551100000001</v>
      </c>
      <c r="M75" s="69">
        <f t="shared" si="25"/>
        <v>4606.3500000000004</v>
      </c>
      <c r="N75" s="68">
        <f t="shared" si="26"/>
        <v>-5.408466819221968E-2</v>
      </c>
      <c r="O75" s="71">
        <f t="shared" si="22"/>
        <v>2.3397000000000001E-2</v>
      </c>
      <c r="P75" s="68"/>
      <c r="Q75" s="68"/>
      <c r="R75" s="72"/>
      <c r="V75">
        <f t="shared" si="27"/>
        <v>1.3436999999999998E-2</v>
      </c>
      <c r="W75">
        <f t="shared" si="28"/>
        <v>5.408466819221968E-2</v>
      </c>
      <c r="Y75" s="83">
        <v>713</v>
      </c>
      <c r="Z75" s="69">
        <f t="shared" si="29"/>
        <v>693.83883800000001</v>
      </c>
      <c r="AA75" s="69">
        <f t="shared" si="30"/>
        <v>722.58058100000005</v>
      </c>
      <c r="AB75" s="68">
        <f t="shared" si="31"/>
        <v>-1.3436999999999998E-2</v>
      </c>
      <c r="AC75" s="68">
        <f t="shared" si="32"/>
        <v>2.6873999999999995E-2</v>
      </c>
      <c r="AD75" s="68"/>
      <c r="AE75" s="68"/>
      <c r="AF75" s="72"/>
      <c r="AH75" s="83">
        <v>76</v>
      </c>
      <c r="AI75" s="69">
        <f t="shared" si="33"/>
        <v>72.990855999999994</v>
      </c>
      <c r="AJ75" s="69">
        <f t="shared" si="34"/>
        <v>76</v>
      </c>
      <c r="AK75" s="68">
        <f t="shared" si="35"/>
        <v>0</v>
      </c>
      <c r="AL75" s="68">
        <f t="shared" si="36"/>
        <v>3.9594000000000004E-2</v>
      </c>
      <c r="AM75" s="68"/>
      <c r="AN75" s="68"/>
      <c r="AO75" s="72"/>
    </row>
    <row r="76" spans="1:41" x14ac:dyDescent="0.25">
      <c r="A76" s="67">
        <f>'2020Data'!E79</f>
        <v>43927.999999999825</v>
      </c>
      <c r="B76" s="68">
        <f>'2020Data'!F79</f>
        <v>11702</v>
      </c>
      <c r="C76" s="69">
        <f t="shared" si="37"/>
        <v>11512.990131234123</v>
      </c>
      <c r="D76" s="69">
        <f t="shared" si="23"/>
        <v>11741.685615425318</v>
      </c>
      <c r="E76" s="68">
        <f t="shared" si="24"/>
        <v>-1.9864125790463167E-2</v>
      </c>
      <c r="F76" s="73">
        <f t="shared" si="38"/>
        <v>1.6151928624669038E-2</v>
      </c>
      <c r="G76" s="68"/>
      <c r="H76" s="68"/>
      <c r="I76" s="72"/>
      <c r="K76" s="80">
        <v>4196</v>
      </c>
      <c r="L76" s="69">
        <f t="shared" si="21"/>
        <v>4097.826188</v>
      </c>
      <c r="M76" s="69">
        <f t="shared" si="25"/>
        <v>4146.9130939999995</v>
      </c>
      <c r="N76" s="68">
        <f t="shared" si="26"/>
        <v>1.1698500000000001E-2</v>
      </c>
      <c r="O76" s="71">
        <f t="shared" si="22"/>
        <v>2.3397000000000001E-2</v>
      </c>
      <c r="P76" s="68"/>
      <c r="Q76" s="68"/>
      <c r="R76" s="72"/>
      <c r="V76">
        <f t="shared" si="27"/>
        <v>1.3436999999999998E-2</v>
      </c>
      <c r="W76">
        <f t="shared" si="28"/>
        <v>1.1698500000000001E-2</v>
      </c>
      <c r="Y76" s="83">
        <v>689</v>
      </c>
      <c r="Z76" s="69">
        <f t="shared" si="29"/>
        <v>670.48381400000005</v>
      </c>
      <c r="AA76" s="69">
        <f t="shared" si="30"/>
        <v>698.25809300000003</v>
      </c>
      <c r="AB76" s="68">
        <f t="shared" si="31"/>
        <v>-1.3436999999999998E-2</v>
      </c>
      <c r="AC76" s="68">
        <f t="shared" si="32"/>
        <v>2.6873999999999995E-2</v>
      </c>
      <c r="AD76" s="68"/>
      <c r="AE76" s="68"/>
      <c r="AF76" s="72"/>
      <c r="AH76" s="83">
        <v>74</v>
      </c>
      <c r="AI76" s="69">
        <f t="shared" si="33"/>
        <v>71.070043999999996</v>
      </c>
      <c r="AJ76" s="69">
        <f t="shared" si="34"/>
        <v>75.8</v>
      </c>
      <c r="AK76" s="68">
        <f t="shared" si="35"/>
        <v>-2.4324324324324326E-2</v>
      </c>
      <c r="AL76" s="68">
        <f t="shared" si="36"/>
        <v>3.9594000000000004E-2</v>
      </c>
      <c r="AM76" s="68"/>
      <c r="AN76" s="68"/>
      <c r="AO76" s="72"/>
    </row>
    <row r="77" spans="1:41" x14ac:dyDescent="0.25">
      <c r="A77" s="67">
        <f>'2020Data'!E80</f>
        <v>43928.04166666649</v>
      </c>
      <c r="B77" s="68">
        <f>'2020Data'!F80</f>
        <v>11375</v>
      </c>
      <c r="C77" s="69">
        <f t="shared" si="37"/>
        <v>11191.27181189439</v>
      </c>
      <c r="D77" s="69">
        <f t="shared" si="23"/>
        <v>11010.511284890417</v>
      </c>
      <c r="E77" s="68">
        <f t="shared" si="24"/>
        <v>1.615192E-2</v>
      </c>
      <c r="F77" s="73">
        <f t="shared" si="38"/>
        <v>1.6151928624669038E-2</v>
      </c>
      <c r="G77" s="68"/>
      <c r="H77" s="68"/>
      <c r="I77" s="72"/>
      <c r="K77" s="80">
        <v>4093</v>
      </c>
      <c r="L77" s="69">
        <f t="shared" si="21"/>
        <v>3997.2360789999998</v>
      </c>
      <c r="M77" s="69">
        <f t="shared" si="25"/>
        <v>4045.1180395000001</v>
      </c>
      <c r="N77" s="68">
        <f t="shared" si="26"/>
        <v>1.1698500000000001E-2</v>
      </c>
      <c r="O77" s="71">
        <f t="shared" si="22"/>
        <v>2.3397000000000001E-2</v>
      </c>
      <c r="P77" s="68"/>
      <c r="Q77" s="68"/>
      <c r="R77" s="72"/>
      <c r="V77">
        <f t="shared" si="27"/>
        <v>1.3436999999999998E-2</v>
      </c>
      <c r="W77">
        <f t="shared" si="28"/>
        <v>1.1698500000000001E-2</v>
      </c>
      <c r="Y77" s="83">
        <v>676</v>
      </c>
      <c r="Z77" s="69">
        <f t="shared" si="29"/>
        <v>657.83317599999998</v>
      </c>
      <c r="AA77" s="69">
        <f t="shared" si="30"/>
        <v>685.08341199999995</v>
      </c>
      <c r="AB77" s="68">
        <f t="shared" si="31"/>
        <v>-1.3436999999999998E-2</v>
      </c>
      <c r="AC77" s="68">
        <f t="shared" si="32"/>
        <v>2.6873999999999995E-2</v>
      </c>
      <c r="AD77" s="68"/>
      <c r="AE77" s="68"/>
      <c r="AF77" s="72"/>
      <c r="AH77" s="83">
        <v>74</v>
      </c>
      <c r="AI77" s="69">
        <f t="shared" si="33"/>
        <v>71.070043999999996</v>
      </c>
      <c r="AJ77" s="69">
        <f t="shared" si="34"/>
        <v>75.8</v>
      </c>
      <c r="AK77" s="68">
        <f t="shared" si="35"/>
        <v>-2.4324324324324326E-2</v>
      </c>
      <c r="AL77" s="68">
        <f t="shared" si="36"/>
        <v>3.9594000000000004E-2</v>
      </c>
      <c r="AM77" s="68"/>
      <c r="AN77" s="68"/>
      <c r="AO77" s="72"/>
    </row>
    <row r="78" spans="1:41" x14ac:dyDescent="0.25">
      <c r="A78" s="67">
        <f>'2020Data'!E81</f>
        <v>43928.083333333154</v>
      </c>
      <c r="B78" s="68">
        <f>'2020Data'!F81</f>
        <v>11302</v>
      </c>
      <c r="C78" s="69">
        <f t="shared" si="37"/>
        <v>11119.450902683991</v>
      </c>
      <c r="D78" s="69">
        <f t="shared" si="23"/>
        <v>10939.850421259911</v>
      </c>
      <c r="E78" s="68">
        <f t="shared" si="24"/>
        <v>1.615192E-2</v>
      </c>
      <c r="F78" s="73">
        <f t="shared" si="38"/>
        <v>1.6151928624669038E-2</v>
      </c>
      <c r="G78" s="68"/>
      <c r="H78" s="68"/>
      <c r="I78" s="72"/>
      <c r="K78" s="80">
        <v>4037</v>
      </c>
      <c r="L78" s="69">
        <f t="shared" si="21"/>
        <v>3942.5463110000001</v>
      </c>
      <c r="M78" s="69">
        <f t="shared" si="25"/>
        <v>3989.7731555</v>
      </c>
      <c r="N78" s="68">
        <f t="shared" si="26"/>
        <v>1.1698500000000001E-2</v>
      </c>
      <c r="O78" s="71">
        <f t="shared" si="22"/>
        <v>2.3397000000000001E-2</v>
      </c>
      <c r="P78" s="68"/>
      <c r="Q78" s="68"/>
      <c r="R78" s="72"/>
      <c r="V78">
        <f t="shared" si="27"/>
        <v>1.3436999999999998E-2</v>
      </c>
      <c r="W78">
        <f t="shared" si="28"/>
        <v>1.1698500000000001E-2</v>
      </c>
      <c r="Y78" s="83">
        <v>678</v>
      </c>
      <c r="Z78" s="69">
        <f t="shared" si="29"/>
        <v>659.77942800000005</v>
      </c>
      <c r="AA78" s="69">
        <f t="shared" si="30"/>
        <v>687.11028599999997</v>
      </c>
      <c r="AB78" s="68">
        <f t="shared" si="31"/>
        <v>-1.3436999999999998E-2</v>
      </c>
      <c r="AC78" s="68">
        <f t="shared" si="32"/>
        <v>2.6873999999999995E-2</v>
      </c>
      <c r="AD78" s="68"/>
      <c r="AE78" s="68"/>
      <c r="AF78" s="72"/>
      <c r="AH78" s="83">
        <v>77</v>
      </c>
      <c r="AI78" s="69">
        <f t="shared" si="33"/>
        <v>73.951262</v>
      </c>
      <c r="AJ78" s="69">
        <f t="shared" si="34"/>
        <v>75.75</v>
      </c>
      <c r="AK78" s="68">
        <f t="shared" si="35"/>
        <v>1.6233766233766232E-2</v>
      </c>
      <c r="AL78" s="68">
        <f t="shared" si="36"/>
        <v>3.9594000000000004E-2</v>
      </c>
      <c r="AM78" s="68"/>
      <c r="AN78" s="68"/>
      <c r="AO78" s="72"/>
    </row>
    <row r="79" spans="1:41" x14ac:dyDescent="0.25">
      <c r="A79" s="67">
        <f>'2020Data'!E82</f>
        <v>43928.124999999818</v>
      </c>
      <c r="B79" s="68">
        <f>'2020Data'!F82</f>
        <v>11488</v>
      </c>
      <c r="C79" s="69">
        <f t="shared" si="37"/>
        <v>11302.446643959802</v>
      </c>
      <c r="D79" s="69">
        <f t="shared" si="23"/>
        <v>11119.890429962295</v>
      </c>
      <c r="E79" s="68">
        <f t="shared" si="24"/>
        <v>1.615192E-2</v>
      </c>
      <c r="F79" s="73">
        <f t="shared" si="38"/>
        <v>1.6151928624669038E-2</v>
      </c>
      <c r="G79" s="68"/>
      <c r="H79" s="68"/>
      <c r="I79" s="72"/>
      <c r="K79" s="80">
        <v>4063</v>
      </c>
      <c r="L79" s="69">
        <f t="shared" si="21"/>
        <v>3967.937989</v>
      </c>
      <c r="M79" s="69">
        <f t="shared" si="25"/>
        <v>4015.4689945</v>
      </c>
      <c r="N79" s="68">
        <f t="shared" si="26"/>
        <v>1.1698500000000001E-2</v>
      </c>
      <c r="O79" s="71">
        <f t="shared" si="22"/>
        <v>2.3397000000000001E-2</v>
      </c>
      <c r="P79" s="68"/>
      <c r="Q79" s="68"/>
      <c r="R79" s="72"/>
      <c r="V79">
        <f t="shared" si="27"/>
        <v>1.3436999999999998E-2</v>
      </c>
      <c r="W79">
        <f t="shared" si="28"/>
        <v>1.1698500000000001E-2</v>
      </c>
      <c r="Y79" s="83">
        <v>689</v>
      </c>
      <c r="Z79" s="69">
        <f t="shared" si="29"/>
        <v>670.48381400000005</v>
      </c>
      <c r="AA79" s="69">
        <f t="shared" si="30"/>
        <v>698.25809300000003</v>
      </c>
      <c r="AB79" s="68">
        <f t="shared" si="31"/>
        <v>-1.3436999999999998E-2</v>
      </c>
      <c r="AC79" s="68">
        <f t="shared" si="32"/>
        <v>2.6873999999999995E-2</v>
      </c>
      <c r="AD79" s="68"/>
      <c r="AE79" s="68"/>
      <c r="AF79" s="72"/>
      <c r="AH79" s="83">
        <v>77</v>
      </c>
      <c r="AI79" s="69">
        <f t="shared" si="33"/>
        <v>73.951262</v>
      </c>
      <c r="AJ79" s="69">
        <f t="shared" si="34"/>
        <v>75.75</v>
      </c>
      <c r="AK79" s="68">
        <f t="shared" si="35"/>
        <v>1.6233766233766232E-2</v>
      </c>
      <c r="AL79" s="68">
        <f t="shared" si="36"/>
        <v>3.9594000000000004E-2</v>
      </c>
      <c r="AM79" s="68"/>
      <c r="AN79" s="68"/>
      <c r="AO79" s="72"/>
    </row>
    <row r="80" spans="1:41" x14ac:dyDescent="0.25">
      <c r="A80" s="67">
        <f>'2020Data'!E83</f>
        <v>43928.166666666482</v>
      </c>
      <c r="B80" s="68">
        <f>'2020Data'!F83</f>
        <v>11946</v>
      </c>
      <c r="C80" s="69">
        <f t="shared" si="37"/>
        <v>11753.049060649704</v>
      </c>
      <c r="D80" s="69">
        <f t="shared" si="23"/>
        <v>11981.7445448409</v>
      </c>
      <c r="E80" s="68">
        <f t="shared" si="24"/>
        <v>-1.9458396115854679E-2</v>
      </c>
      <c r="F80" s="73">
        <f t="shared" si="38"/>
        <v>1.6151928624669038E-2</v>
      </c>
      <c r="G80" s="68"/>
      <c r="H80" s="68"/>
      <c r="I80" s="72"/>
      <c r="K80" s="80">
        <v>4197</v>
      </c>
      <c r="L80" s="69">
        <f t="shared" si="21"/>
        <v>4098.8027910000001</v>
      </c>
      <c r="M80" s="69">
        <f t="shared" si="25"/>
        <v>4147.9013955</v>
      </c>
      <c r="N80" s="68">
        <f t="shared" si="26"/>
        <v>1.1698500000000001E-2</v>
      </c>
      <c r="O80" s="71">
        <f t="shared" si="22"/>
        <v>2.3397000000000001E-2</v>
      </c>
      <c r="P80" s="68"/>
      <c r="Q80" s="68"/>
      <c r="R80" s="72"/>
      <c r="V80">
        <f t="shared" si="27"/>
        <v>1.3436999999999998E-2</v>
      </c>
      <c r="W80">
        <f t="shared" si="28"/>
        <v>1.1698500000000001E-2</v>
      </c>
      <c r="Y80" s="83">
        <v>727</v>
      </c>
      <c r="Z80" s="69">
        <f t="shared" si="29"/>
        <v>707.46260200000006</v>
      </c>
      <c r="AA80" s="69">
        <f t="shared" si="30"/>
        <v>736.76869899999997</v>
      </c>
      <c r="AB80" s="68">
        <f t="shared" si="31"/>
        <v>-1.3436999999999998E-2</v>
      </c>
      <c r="AC80" s="68">
        <f t="shared" si="32"/>
        <v>2.6873999999999995E-2</v>
      </c>
      <c r="AD80" s="68"/>
      <c r="AE80" s="68"/>
      <c r="AF80" s="72"/>
      <c r="AH80" s="83">
        <v>77</v>
      </c>
      <c r="AI80" s="69">
        <f t="shared" si="33"/>
        <v>73.951262</v>
      </c>
      <c r="AJ80" s="69">
        <f t="shared" si="34"/>
        <v>75.75</v>
      </c>
      <c r="AK80" s="68">
        <f t="shared" si="35"/>
        <v>1.6233766233766232E-2</v>
      </c>
      <c r="AL80" s="68">
        <f t="shared" si="36"/>
        <v>3.9594000000000004E-2</v>
      </c>
      <c r="AM80" s="68"/>
      <c r="AN80" s="68"/>
      <c r="AO80" s="72"/>
    </row>
    <row r="81" spans="1:41" x14ac:dyDescent="0.25">
      <c r="A81" s="67">
        <f>'2020Data'!E84</f>
        <v>43928.208333333147</v>
      </c>
      <c r="B81" s="68">
        <f>'2020Data'!F84</f>
        <v>12708</v>
      </c>
      <c r="C81" s="69">
        <f t="shared" si="37"/>
        <v>12502.741291037706</v>
      </c>
      <c r="D81" s="69">
        <f t="shared" si="23"/>
        <v>12522.418252465213</v>
      </c>
      <c r="E81" s="68">
        <f t="shared" si="24"/>
        <v>-1.5738117721120553E-3</v>
      </c>
      <c r="F81" s="73">
        <f t="shared" si="38"/>
        <v>1.6151928624669038E-2</v>
      </c>
      <c r="G81" s="68"/>
      <c r="H81" s="68"/>
      <c r="I81" s="72"/>
      <c r="K81" s="80">
        <v>4472</v>
      </c>
      <c r="L81" s="69">
        <f t="shared" si="21"/>
        <v>4367.3686159999997</v>
      </c>
      <c r="M81" s="69">
        <f t="shared" si="25"/>
        <v>4560.45</v>
      </c>
      <c r="N81" s="68">
        <f t="shared" si="26"/>
        <v>-1.9778622540250448E-2</v>
      </c>
      <c r="O81" s="71">
        <f t="shared" si="22"/>
        <v>2.3397000000000001E-2</v>
      </c>
      <c r="P81" s="68"/>
      <c r="Q81" s="68"/>
      <c r="R81" s="72"/>
      <c r="V81">
        <f t="shared" si="27"/>
        <v>1.3436999999999998E-2</v>
      </c>
      <c r="W81">
        <f t="shared" si="28"/>
        <v>1.9778622540250448E-2</v>
      </c>
      <c r="Y81" s="83">
        <v>795</v>
      </c>
      <c r="Z81" s="69">
        <f t="shared" si="29"/>
        <v>773.63517000000002</v>
      </c>
      <c r="AA81" s="69">
        <f t="shared" si="30"/>
        <v>805.68241499999999</v>
      </c>
      <c r="AB81" s="68">
        <f t="shared" si="31"/>
        <v>-1.3436999999999998E-2</v>
      </c>
      <c r="AC81" s="68">
        <f t="shared" si="32"/>
        <v>2.6873999999999995E-2</v>
      </c>
      <c r="AD81" s="68"/>
      <c r="AE81" s="68"/>
      <c r="AF81" s="72"/>
      <c r="AH81" s="83">
        <v>82</v>
      </c>
      <c r="AI81" s="69">
        <f t="shared" si="33"/>
        <v>78.753292000000002</v>
      </c>
      <c r="AJ81" s="69">
        <f t="shared" si="34"/>
        <v>76.5</v>
      </c>
      <c r="AK81" s="68">
        <f t="shared" si="35"/>
        <v>6.7073170731707321E-2</v>
      </c>
      <c r="AL81" s="68">
        <f t="shared" si="36"/>
        <v>3.9594000000000004E-2</v>
      </c>
      <c r="AM81" s="68"/>
      <c r="AN81" s="68"/>
      <c r="AO81" s="72"/>
    </row>
    <row r="82" spans="1:41" x14ac:dyDescent="0.25">
      <c r="A82" s="67">
        <f>'2020Data'!E85</f>
        <v>43928.249999999811</v>
      </c>
      <c r="B82" s="68">
        <f>'2020Data'!F85</f>
        <v>13047</v>
      </c>
      <c r="C82" s="69">
        <f t="shared" si="37"/>
        <v>12836.265787233942</v>
      </c>
      <c r="D82" s="69">
        <f t="shared" si="23"/>
        <v>12855.94274866145</v>
      </c>
      <c r="E82" s="68">
        <f t="shared" si="24"/>
        <v>-1.5329194450831609E-3</v>
      </c>
      <c r="F82" s="73">
        <f t="shared" si="38"/>
        <v>1.6151928624669038E-2</v>
      </c>
      <c r="G82" s="68"/>
      <c r="H82" s="68"/>
      <c r="I82" s="72"/>
      <c r="K82" s="80">
        <v>4719</v>
      </c>
      <c r="L82" s="69">
        <f t="shared" si="21"/>
        <v>4608.5895570000002</v>
      </c>
      <c r="M82" s="69">
        <f t="shared" si="25"/>
        <v>4608.5895570000002</v>
      </c>
      <c r="N82" s="68">
        <f t="shared" si="26"/>
        <v>2.3397000000000001E-2</v>
      </c>
      <c r="O82" s="71">
        <f t="shared" si="22"/>
        <v>2.3397000000000001E-2</v>
      </c>
      <c r="P82" s="68"/>
      <c r="Q82" s="68"/>
      <c r="R82" s="72"/>
      <c r="V82">
        <f t="shared" si="27"/>
        <v>2.7070217917675544E-2</v>
      </c>
      <c r="W82">
        <f t="shared" si="28"/>
        <v>2.3397000000000001E-2</v>
      </c>
      <c r="Y82" s="83">
        <v>826</v>
      </c>
      <c r="Z82" s="69">
        <f t="shared" si="29"/>
        <v>803.80207600000006</v>
      </c>
      <c r="AA82" s="69">
        <f t="shared" si="30"/>
        <v>848.36</v>
      </c>
      <c r="AB82" s="68">
        <f t="shared" si="31"/>
        <v>-2.7070217917675544E-2</v>
      </c>
      <c r="AC82" s="68">
        <f t="shared" si="32"/>
        <v>2.6873999999999995E-2</v>
      </c>
      <c r="AD82" s="68"/>
      <c r="AE82" s="68"/>
      <c r="AF82" s="72"/>
      <c r="AH82" s="83">
        <v>84</v>
      </c>
      <c r="AI82" s="69">
        <f t="shared" si="33"/>
        <v>80.674104</v>
      </c>
      <c r="AJ82" s="69">
        <f t="shared" si="34"/>
        <v>78.5</v>
      </c>
      <c r="AK82" s="68">
        <f t="shared" si="35"/>
        <v>6.5476190476190479E-2</v>
      </c>
      <c r="AL82" s="68">
        <f t="shared" si="36"/>
        <v>3.9594000000000004E-2</v>
      </c>
      <c r="AM82" s="68"/>
      <c r="AN82" s="68"/>
      <c r="AO82" s="72"/>
    </row>
    <row r="83" spans="1:41" x14ac:dyDescent="0.25">
      <c r="A83" s="67">
        <f>'2020Data'!E86</f>
        <v>43928.291666666475</v>
      </c>
      <c r="B83" s="68">
        <f>'2020Data'!F86</f>
        <v>13273</v>
      </c>
      <c r="C83" s="69">
        <f t="shared" si="37"/>
        <v>13058.615451364767</v>
      </c>
      <c r="D83" s="69">
        <f t="shared" si="23"/>
        <v>13132.404056717916</v>
      </c>
      <c r="E83" s="68">
        <f t="shared" si="24"/>
        <v>-5.6505688239282753E-3</v>
      </c>
      <c r="F83" s="73">
        <f t="shared" si="38"/>
        <v>1.6151928624669038E-2</v>
      </c>
      <c r="G83" s="68"/>
      <c r="H83" s="68"/>
      <c r="I83" s="72"/>
      <c r="K83" s="80">
        <v>4996</v>
      </c>
      <c r="L83" s="69">
        <f t="shared" si="21"/>
        <v>4879.1085880000001</v>
      </c>
      <c r="M83" s="69">
        <f t="shared" si="25"/>
        <v>5056</v>
      </c>
      <c r="N83" s="68">
        <f t="shared" si="26"/>
        <v>-1.2009607686148919E-2</v>
      </c>
      <c r="O83" s="71">
        <f t="shared" si="22"/>
        <v>2.3397000000000001E-2</v>
      </c>
      <c r="P83" s="68"/>
      <c r="Q83" s="68"/>
      <c r="R83" s="72"/>
      <c r="V83">
        <f t="shared" si="27"/>
        <v>1.7894736842105262E-2</v>
      </c>
      <c r="W83">
        <f t="shared" si="28"/>
        <v>1.2009607686148919E-2</v>
      </c>
      <c r="Y83" s="83">
        <v>817</v>
      </c>
      <c r="Z83" s="69">
        <f t="shared" si="29"/>
        <v>795.04394200000002</v>
      </c>
      <c r="AA83" s="69">
        <f t="shared" si="30"/>
        <v>831.62</v>
      </c>
      <c r="AB83" s="68">
        <f t="shared" si="31"/>
        <v>-1.7894736842105262E-2</v>
      </c>
      <c r="AC83" s="68">
        <f t="shared" si="32"/>
        <v>2.6873999999999995E-2</v>
      </c>
      <c r="AD83" s="68"/>
      <c r="AE83" s="68"/>
      <c r="AF83" s="72"/>
      <c r="AH83" s="83">
        <v>83</v>
      </c>
      <c r="AI83" s="69">
        <f t="shared" si="33"/>
        <v>79.713697999999994</v>
      </c>
      <c r="AJ83" s="69">
        <f t="shared" si="34"/>
        <v>77.5</v>
      </c>
      <c r="AK83" s="68">
        <f t="shared" si="35"/>
        <v>6.6265060240963861E-2</v>
      </c>
      <c r="AL83" s="68">
        <f t="shared" si="36"/>
        <v>3.9594000000000004E-2</v>
      </c>
      <c r="AM83" s="68"/>
      <c r="AN83" s="68"/>
      <c r="AO83" s="72"/>
    </row>
    <row r="84" spans="1:41" x14ac:dyDescent="0.25">
      <c r="A84" s="67">
        <f>'2020Data'!E87</f>
        <v>43928.333333333139</v>
      </c>
      <c r="B84" s="68">
        <f>'2020Data'!F87</f>
        <v>13099</v>
      </c>
      <c r="C84" s="69">
        <f t="shared" si="37"/>
        <v>12887.425886945461</v>
      </c>
      <c r="D84" s="69">
        <f t="shared" si="23"/>
        <v>12961.21449229861</v>
      </c>
      <c r="E84" s="68">
        <f t="shared" si="24"/>
        <v>-5.7256279105275211E-3</v>
      </c>
      <c r="F84" s="73">
        <f t="shared" si="38"/>
        <v>1.6151928624669038E-2</v>
      </c>
      <c r="G84" s="68"/>
      <c r="H84" s="68"/>
      <c r="I84" s="72"/>
      <c r="K84" s="80">
        <v>5076</v>
      </c>
      <c r="L84" s="69">
        <f t="shared" si="21"/>
        <v>4957.2368280000001</v>
      </c>
      <c r="M84" s="69">
        <f t="shared" si="25"/>
        <v>5136</v>
      </c>
      <c r="N84" s="68">
        <f t="shared" si="26"/>
        <v>-1.1820330969267139E-2</v>
      </c>
      <c r="O84" s="71">
        <f t="shared" si="22"/>
        <v>2.3397000000000001E-2</v>
      </c>
      <c r="P84" s="68"/>
      <c r="Q84" s="68"/>
      <c r="R84" s="72"/>
      <c r="V84">
        <f t="shared" si="27"/>
        <v>1.3436999999999998E-2</v>
      </c>
      <c r="W84">
        <f t="shared" si="28"/>
        <v>1.1820330969267139E-2</v>
      </c>
      <c r="Y84" s="83">
        <v>793</v>
      </c>
      <c r="Z84" s="69">
        <f t="shared" si="29"/>
        <v>771.68891800000006</v>
      </c>
      <c r="AA84" s="69">
        <f t="shared" si="30"/>
        <v>803.65554099999997</v>
      </c>
      <c r="AB84" s="68">
        <f t="shared" si="31"/>
        <v>-1.3436999999999998E-2</v>
      </c>
      <c r="AC84" s="68">
        <f t="shared" si="32"/>
        <v>2.6873999999999995E-2</v>
      </c>
      <c r="AD84" s="68"/>
      <c r="AE84" s="68"/>
      <c r="AF84" s="72"/>
      <c r="AH84" s="83">
        <v>85</v>
      </c>
      <c r="AI84" s="69">
        <f t="shared" si="33"/>
        <v>81.634510000000006</v>
      </c>
      <c r="AJ84" s="69">
        <f t="shared" si="34"/>
        <v>79.5</v>
      </c>
      <c r="AK84" s="68">
        <f t="shared" si="35"/>
        <v>6.4705882352941183E-2</v>
      </c>
      <c r="AL84" s="68">
        <f t="shared" si="36"/>
        <v>3.9594000000000004E-2</v>
      </c>
      <c r="AM84" s="68"/>
      <c r="AN84" s="68"/>
      <c r="AO84" s="72"/>
    </row>
    <row r="85" spans="1:41" x14ac:dyDescent="0.25">
      <c r="A85" s="67">
        <f>'2020Data'!E88</f>
        <v>43928.374999999804</v>
      </c>
      <c r="B85" s="68">
        <f>'2020Data'!F88</f>
        <v>12947</v>
      </c>
      <c r="C85" s="69">
        <f t="shared" si="37"/>
        <v>12737.88098009641</v>
      </c>
      <c r="D85" s="69">
        <f t="shared" si="23"/>
        <v>12757.557941523917</v>
      </c>
      <c r="E85" s="68">
        <f t="shared" si="24"/>
        <v>-1.5447594037228702E-3</v>
      </c>
      <c r="F85" s="73">
        <f t="shared" si="38"/>
        <v>1.6151928624669038E-2</v>
      </c>
      <c r="G85" s="68"/>
      <c r="H85" s="68"/>
      <c r="I85" s="72"/>
      <c r="K85" s="80">
        <v>5145</v>
      </c>
      <c r="L85" s="69">
        <f t="shared" si="21"/>
        <v>5024.6224350000002</v>
      </c>
      <c r="M85" s="69">
        <f t="shared" si="25"/>
        <v>5205</v>
      </c>
      <c r="N85" s="68">
        <f t="shared" si="26"/>
        <v>-1.1661807580174927E-2</v>
      </c>
      <c r="O85" s="71">
        <f t="shared" si="22"/>
        <v>2.3397000000000001E-2</v>
      </c>
      <c r="P85" s="68"/>
      <c r="Q85" s="68"/>
      <c r="R85" s="72"/>
      <c r="V85">
        <f t="shared" si="27"/>
        <v>1.3436999999999998E-2</v>
      </c>
      <c r="W85">
        <f t="shared" si="28"/>
        <v>1.1661807580174927E-2</v>
      </c>
      <c r="Y85" s="83">
        <v>779</v>
      </c>
      <c r="Z85" s="69">
        <f t="shared" si="29"/>
        <v>758.06515400000001</v>
      </c>
      <c r="AA85" s="69">
        <f t="shared" si="30"/>
        <v>789.46742300000005</v>
      </c>
      <c r="AB85" s="68">
        <f t="shared" si="31"/>
        <v>-1.3436999999999998E-2</v>
      </c>
      <c r="AC85" s="68">
        <f t="shared" si="32"/>
        <v>2.6873999999999995E-2</v>
      </c>
      <c r="AD85" s="68"/>
      <c r="AE85" s="68"/>
      <c r="AF85" s="72"/>
      <c r="AH85" s="83">
        <v>84</v>
      </c>
      <c r="AI85" s="69">
        <f t="shared" si="33"/>
        <v>80.674104</v>
      </c>
      <c r="AJ85" s="69">
        <f t="shared" si="34"/>
        <v>78.5</v>
      </c>
      <c r="AK85" s="68">
        <f t="shared" si="35"/>
        <v>6.5476190476190479E-2</v>
      </c>
      <c r="AL85" s="68">
        <f t="shared" si="36"/>
        <v>3.9594000000000004E-2</v>
      </c>
      <c r="AM85" s="68"/>
      <c r="AN85" s="68"/>
      <c r="AO85" s="72"/>
    </row>
    <row r="86" spans="1:41" x14ac:dyDescent="0.25">
      <c r="A86" s="67">
        <f>'2020Data'!E89</f>
        <v>43928.416666666468</v>
      </c>
      <c r="B86" s="68">
        <f>'2020Data'!F89</f>
        <v>13025</v>
      </c>
      <c r="C86" s="69">
        <f t="shared" si="37"/>
        <v>12814.621129663687</v>
      </c>
      <c r="D86" s="69">
        <f t="shared" si="23"/>
        <v>12834.298091091194</v>
      </c>
      <c r="E86" s="68">
        <f t="shared" si="24"/>
        <v>-1.5355086372360845E-3</v>
      </c>
      <c r="F86" s="73">
        <f t="shared" si="38"/>
        <v>1.6151928624669038E-2</v>
      </c>
      <c r="G86" s="68"/>
      <c r="H86" s="68"/>
      <c r="I86" s="72"/>
      <c r="K86" s="80">
        <v>5229</v>
      </c>
      <c r="L86" s="69">
        <f t="shared" si="21"/>
        <v>5106.6570869999996</v>
      </c>
      <c r="M86" s="69">
        <f t="shared" si="25"/>
        <v>5289</v>
      </c>
      <c r="N86" s="68">
        <f t="shared" si="26"/>
        <v>-1.1474469305794608E-2</v>
      </c>
      <c r="O86" s="71">
        <f t="shared" si="22"/>
        <v>2.3397000000000001E-2</v>
      </c>
      <c r="P86" s="68"/>
      <c r="Q86" s="68"/>
      <c r="R86" s="72"/>
      <c r="V86">
        <f t="shared" si="27"/>
        <v>1.3436999999999998E-2</v>
      </c>
      <c r="W86">
        <f t="shared" si="28"/>
        <v>1.1474469305794608E-2</v>
      </c>
      <c r="Y86" s="83">
        <v>788</v>
      </c>
      <c r="Z86" s="69">
        <f t="shared" si="29"/>
        <v>766.82328800000005</v>
      </c>
      <c r="AA86" s="69">
        <f t="shared" si="30"/>
        <v>798.58835599999998</v>
      </c>
      <c r="AB86" s="68">
        <f t="shared" si="31"/>
        <v>-1.3436999999999998E-2</v>
      </c>
      <c r="AC86" s="68">
        <f t="shared" si="32"/>
        <v>2.6873999999999995E-2</v>
      </c>
      <c r="AD86" s="68"/>
      <c r="AE86" s="68"/>
      <c r="AF86" s="72"/>
      <c r="AH86" s="83">
        <v>81</v>
      </c>
      <c r="AI86" s="69">
        <f t="shared" si="33"/>
        <v>77.792885999999996</v>
      </c>
      <c r="AJ86" s="69">
        <f t="shared" si="34"/>
        <v>75.5</v>
      </c>
      <c r="AK86" s="68">
        <f t="shared" si="35"/>
        <v>6.7901234567901231E-2</v>
      </c>
      <c r="AL86" s="68">
        <f t="shared" si="36"/>
        <v>3.9594000000000004E-2</v>
      </c>
      <c r="AM86" s="68"/>
      <c r="AN86" s="68"/>
      <c r="AO86" s="72"/>
    </row>
    <row r="87" spans="1:41" x14ac:dyDescent="0.25">
      <c r="A87" s="67">
        <f>'2020Data'!E90</f>
        <v>43928.458333333132</v>
      </c>
      <c r="B87" s="68">
        <f>'2020Data'!F90</f>
        <v>13393</v>
      </c>
      <c r="C87" s="69">
        <f t="shared" si="37"/>
        <v>13176.677219929808</v>
      </c>
      <c r="D87" s="69">
        <f t="shared" si="23"/>
        <v>13250.465825282958</v>
      </c>
      <c r="E87" s="68">
        <f t="shared" si="24"/>
        <v>-5.5999402673038157E-3</v>
      </c>
      <c r="F87" s="73">
        <f t="shared" si="38"/>
        <v>1.6151928624669038E-2</v>
      </c>
      <c r="G87" s="68"/>
      <c r="H87" s="68"/>
      <c r="I87" s="72"/>
      <c r="K87" s="80">
        <v>5338</v>
      </c>
      <c r="L87" s="69">
        <f t="shared" si="21"/>
        <v>5213.1068139999998</v>
      </c>
      <c r="M87" s="69">
        <f t="shared" si="25"/>
        <v>5308</v>
      </c>
      <c r="N87" s="68">
        <f t="shared" si="26"/>
        <v>5.6200824278756084E-3</v>
      </c>
      <c r="O87" s="71">
        <f t="shared" si="22"/>
        <v>2.3397000000000001E-2</v>
      </c>
      <c r="P87" s="68"/>
      <c r="Q87" s="68"/>
      <c r="R87" s="72"/>
      <c r="V87">
        <f t="shared" si="27"/>
        <v>1.3436999999999998E-2</v>
      </c>
      <c r="W87">
        <f t="shared" si="28"/>
        <v>5.6200824278756084E-3</v>
      </c>
      <c r="Y87" s="83">
        <v>796</v>
      </c>
      <c r="Z87" s="69">
        <f t="shared" si="29"/>
        <v>774.608296</v>
      </c>
      <c r="AA87" s="69">
        <f t="shared" si="30"/>
        <v>806.69585199999995</v>
      </c>
      <c r="AB87" s="68">
        <f t="shared" si="31"/>
        <v>-1.3436999999999998E-2</v>
      </c>
      <c r="AC87" s="68">
        <f t="shared" si="32"/>
        <v>2.6873999999999995E-2</v>
      </c>
      <c r="AD87" s="68"/>
      <c r="AE87" s="68"/>
      <c r="AF87" s="72"/>
      <c r="AH87" s="83">
        <v>80</v>
      </c>
      <c r="AI87" s="69">
        <f t="shared" si="33"/>
        <v>76.832480000000004</v>
      </c>
      <c r="AJ87" s="69">
        <f t="shared" si="34"/>
        <v>74.5</v>
      </c>
      <c r="AK87" s="68">
        <f t="shared" si="35"/>
        <v>6.8750000000000006E-2</v>
      </c>
      <c r="AL87" s="68">
        <f t="shared" si="36"/>
        <v>3.9594000000000004E-2</v>
      </c>
      <c r="AM87" s="68"/>
      <c r="AN87" s="68"/>
      <c r="AO87" s="72"/>
    </row>
    <row r="88" spans="1:41" x14ac:dyDescent="0.25">
      <c r="A88" s="67">
        <f>'2020Data'!E91</f>
        <v>43928.499999999796</v>
      </c>
      <c r="B88" s="68">
        <f>'2020Data'!F91</f>
        <v>13360</v>
      </c>
      <c r="C88" s="69">
        <f t="shared" si="37"/>
        <v>13144.210233574422</v>
      </c>
      <c r="D88" s="69">
        <f t="shared" si="23"/>
        <v>13217.998838927571</v>
      </c>
      <c r="E88" s="68">
        <f t="shared" si="24"/>
        <v>-5.6137724550898204E-3</v>
      </c>
      <c r="F88" s="73">
        <f t="shared" si="38"/>
        <v>1.6151928624669038E-2</v>
      </c>
      <c r="G88" s="68"/>
      <c r="H88" s="68"/>
      <c r="I88" s="72"/>
      <c r="K88" s="80">
        <v>5339</v>
      </c>
      <c r="L88" s="69">
        <f t="shared" si="21"/>
        <v>5214.0834169999998</v>
      </c>
      <c r="M88" s="69">
        <f t="shared" si="25"/>
        <v>5309</v>
      </c>
      <c r="N88" s="68">
        <f t="shared" si="26"/>
        <v>5.6190297808578387E-3</v>
      </c>
      <c r="O88" s="71">
        <f t="shared" si="22"/>
        <v>2.3397000000000001E-2</v>
      </c>
      <c r="P88" s="68"/>
      <c r="Q88" s="68"/>
      <c r="R88" s="72"/>
      <c r="V88">
        <f t="shared" si="27"/>
        <v>1.3436999999999998E-2</v>
      </c>
      <c r="W88">
        <f t="shared" si="28"/>
        <v>5.6190297808578387E-3</v>
      </c>
      <c r="Y88" s="83">
        <v>781</v>
      </c>
      <c r="Z88" s="69">
        <f t="shared" si="29"/>
        <v>760.01140599999997</v>
      </c>
      <c r="AA88" s="69">
        <f t="shared" si="30"/>
        <v>791.49429699999996</v>
      </c>
      <c r="AB88" s="68">
        <f t="shared" si="31"/>
        <v>-1.3436999999999998E-2</v>
      </c>
      <c r="AC88" s="68">
        <f t="shared" si="32"/>
        <v>2.6873999999999995E-2</v>
      </c>
      <c r="AD88" s="68"/>
      <c r="AE88" s="68"/>
      <c r="AF88" s="72"/>
      <c r="AH88" s="83">
        <v>91</v>
      </c>
      <c r="AI88" s="69">
        <f t="shared" si="33"/>
        <v>87.396946</v>
      </c>
      <c r="AJ88" s="69">
        <f t="shared" si="34"/>
        <v>85.5</v>
      </c>
      <c r="AK88" s="68">
        <f t="shared" si="35"/>
        <v>6.043956043956044E-2</v>
      </c>
      <c r="AL88" s="68">
        <f t="shared" si="36"/>
        <v>3.9594000000000004E-2</v>
      </c>
      <c r="AM88" s="68"/>
      <c r="AN88" s="68"/>
      <c r="AO88" s="72"/>
    </row>
    <row r="89" spans="1:41" x14ac:dyDescent="0.25">
      <c r="A89" s="67">
        <f>'2020Data'!E92</f>
        <v>43928.541666666461</v>
      </c>
      <c r="B89" s="68">
        <f>'2020Data'!F92</f>
        <v>13138</v>
      </c>
      <c r="C89" s="69">
        <f t="shared" si="37"/>
        <v>12925.795961729098</v>
      </c>
      <c r="D89" s="69">
        <f t="shared" si="23"/>
        <v>12999.584567082247</v>
      </c>
      <c r="E89" s="68">
        <f t="shared" si="24"/>
        <v>-5.7086314507535391E-3</v>
      </c>
      <c r="F89" s="73">
        <f t="shared" si="38"/>
        <v>1.6151928624669038E-2</v>
      </c>
      <c r="G89" s="68"/>
      <c r="H89" s="68"/>
      <c r="I89" s="72"/>
      <c r="K89" s="80">
        <v>5308</v>
      </c>
      <c r="L89" s="69">
        <f t="shared" si="21"/>
        <v>5183.8087240000004</v>
      </c>
      <c r="M89" s="69">
        <f t="shared" si="25"/>
        <v>5368</v>
      </c>
      <c r="N89" s="68">
        <f t="shared" si="26"/>
        <v>-1.1303692539562924E-2</v>
      </c>
      <c r="O89" s="71">
        <f t="shared" si="22"/>
        <v>2.3397000000000001E-2</v>
      </c>
      <c r="P89" s="68"/>
      <c r="Q89" s="68"/>
      <c r="R89" s="72"/>
      <c r="V89">
        <f t="shared" si="27"/>
        <v>1.3436999999999998E-2</v>
      </c>
      <c r="W89">
        <f t="shared" si="28"/>
        <v>1.1303692539562924E-2</v>
      </c>
      <c r="Y89" s="83">
        <v>773</v>
      </c>
      <c r="Z89" s="69">
        <f t="shared" si="29"/>
        <v>752.22639800000002</v>
      </c>
      <c r="AA89" s="69">
        <f t="shared" si="30"/>
        <v>783.38680099999999</v>
      </c>
      <c r="AB89" s="68">
        <f t="shared" si="31"/>
        <v>-1.3436999999999998E-2</v>
      </c>
      <c r="AC89" s="68">
        <f t="shared" si="32"/>
        <v>2.6873999999999995E-2</v>
      </c>
      <c r="AD89" s="68"/>
      <c r="AE89" s="68"/>
      <c r="AF89" s="72"/>
      <c r="AH89" s="83">
        <v>80</v>
      </c>
      <c r="AI89" s="69">
        <f t="shared" si="33"/>
        <v>76.832480000000004</v>
      </c>
      <c r="AJ89" s="69">
        <f t="shared" si="34"/>
        <v>74.5</v>
      </c>
      <c r="AK89" s="68">
        <f t="shared" si="35"/>
        <v>6.8750000000000006E-2</v>
      </c>
      <c r="AL89" s="68">
        <f t="shared" si="36"/>
        <v>3.9594000000000004E-2</v>
      </c>
      <c r="AM89" s="68"/>
      <c r="AN89" s="68"/>
      <c r="AO89" s="72"/>
    </row>
    <row r="90" spans="1:41" x14ac:dyDescent="0.25">
      <c r="A90" s="67">
        <f>'2020Data'!E93</f>
        <v>43928.583333333125</v>
      </c>
      <c r="B90" s="68">
        <f>'2020Data'!F93</f>
        <v>13092</v>
      </c>
      <c r="C90" s="69">
        <f t="shared" si="37"/>
        <v>12880.538950445833</v>
      </c>
      <c r="D90" s="69">
        <f t="shared" si="23"/>
        <v>12954.327555798982</v>
      </c>
      <c r="E90" s="68">
        <f t="shared" si="24"/>
        <v>-5.7286892758936754E-3</v>
      </c>
      <c r="F90" s="73">
        <f t="shared" si="38"/>
        <v>1.6151928624669038E-2</v>
      </c>
      <c r="G90" s="68"/>
      <c r="H90" s="68"/>
      <c r="I90" s="72"/>
      <c r="K90" s="80">
        <v>5304</v>
      </c>
      <c r="L90" s="69">
        <f t="shared" si="21"/>
        <v>5179.9023120000002</v>
      </c>
      <c r="M90" s="69">
        <f t="shared" si="25"/>
        <v>5364</v>
      </c>
      <c r="N90" s="68">
        <f t="shared" si="26"/>
        <v>-1.1312217194570135E-2</v>
      </c>
      <c r="O90" s="71">
        <f t="shared" si="22"/>
        <v>2.3397000000000001E-2</v>
      </c>
      <c r="P90" s="68"/>
      <c r="Q90" s="68"/>
      <c r="R90" s="72"/>
      <c r="V90">
        <f t="shared" si="27"/>
        <v>1.3436999999999998E-2</v>
      </c>
      <c r="W90">
        <f t="shared" si="28"/>
        <v>1.1312217194570135E-2</v>
      </c>
      <c r="Y90" s="83">
        <v>779</v>
      </c>
      <c r="Z90" s="69">
        <f t="shared" si="29"/>
        <v>758.06515400000001</v>
      </c>
      <c r="AA90" s="69">
        <f t="shared" si="30"/>
        <v>789.46742300000005</v>
      </c>
      <c r="AB90" s="68">
        <f t="shared" si="31"/>
        <v>-1.3436999999999998E-2</v>
      </c>
      <c r="AC90" s="68">
        <f t="shared" si="32"/>
        <v>2.6873999999999995E-2</v>
      </c>
      <c r="AD90" s="68"/>
      <c r="AE90" s="68"/>
      <c r="AF90" s="72"/>
      <c r="AH90" s="83">
        <v>87</v>
      </c>
      <c r="AI90" s="69">
        <f t="shared" si="33"/>
        <v>83.555322000000004</v>
      </c>
      <c r="AJ90" s="69">
        <f t="shared" si="34"/>
        <v>81.5</v>
      </c>
      <c r="AK90" s="68">
        <f t="shared" si="35"/>
        <v>6.3218390804597707E-2</v>
      </c>
      <c r="AL90" s="68">
        <f t="shared" si="36"/>
        <v>3.9594000000000004E-2</v>
      </c>
      <c r="AM90" s="68"/>
      <c r="AN90" s="68"/>
      <c r="AO90" s="72"/>
    </row>
    <row r="91" spans="1:41" x14ac:dyDescent="0.25">
      <c r="A91" s="67">
        <f>'2020Data'!E94</f>
        <v>43928.624999999789</v>
      </c>
      <c r="B91" s="68">
        <f>'2020Data'!F94</f>
        <v>13580</v>
      </c>
      <c r="C91" s="69">
        <f t="shared" si="37"/>
        <v>13360.656809276994</v>
      </c>
      <c r="D91" s="69">
        <f t="shared" si="23"/>
        <v>13144.856549346097</v>
      </c>
      <c r="E91" s="68">
        <f t="shared" si="24"/>
        <v>1.615192E-2</v>
      </c>
      <c r="F91" s="73">
        <f t="shared" si="38"/>
        <v>1.6151928624669038E-2</v>
      </c>
      <c r="G91" s="68"/>
      <c r="H91" s="68"/>
      <c r="I91" s="72"/>
      <c r="K91" s="80">
        <v>5326</v>
      </c>
      <c r="L91" s="69">
        <f t="shared" si="21"/>
        <v>5201.3875779999998</v>
      </c>
      <c r="M91" s="69">
        <f t="shared" si="25"/>
        <v>5296</v>
      </c>
      <c r="N91" s="68">
        <f t="shared" si="26"/>
        <v>5.6327450244085617E-3</v>
      </c>
      <c r="O91" s="71">
        <f t="shared" si="22"/>
        <v>2.3397000000000001E-2</v>
      </c>
      <c r="P91" s="68"/>
      <c r="Q91" s="68"/>
      <c r="R91" s="72"/>
      <c r="V91">
        <f t="shared" si="27"/>
        <v>1.479115479115479E-2</v>
      </c>
      <c r="W91">
        <f t="shared" si="28"/>
        <v>5.6327450244085617E-3</v>
      </c>
      <c r="Y91" s="83">
        <v>814</v>
      </c>
      <c r="Z91" s="69">
        <f t="shared" si="29"/>
        <v>792.12456399999996</v>
      </c>
      <c r="AA91" s="69">
        <f t="shared" si="30"/>
        <v>826.04</v>
      </c>
      <c r="AB91" s="68">
        <f t="shared" si="31"/>
        <v>-1.479115479115479E-2</v>
      </c>
      <c r="AC91" s="68">
        <f t="shared" si="32"/>
        <v>2.6873999999999995E-2</v>
      </c>
      <c r="AD91" s="68"/>
      <c r="AE91" s="68"/>
      <c r="AF91" s="72"/>
      <c r="AH91" s="83">
        <v>88</v>
      </c>
      <c r="AI91" s="69">
        <f t="shared" si="33"/>
        <v>84.515727999999996</v>
      </c>
      <c r="AJ91" s="69">
        <f t="shared" si="34"/>
        <v>82.5</v>
      </c>
      <c r="AK91" s="68">
        <f t="shared" si="35"/>
        <v>6.25E-2</v>
      </c>
      <c r="AL91" s="68">
        <f t="shared" si="36"/>
        <v>3.9594000000000004E-2</v>
      </c>
      <c r="AM91" s="68"/>
      <c r="AN91" s="68"/>
      <c r="AO91" s="72"/>
    </row>
    <row r="92" spans="1:41" x14ac:dyDescent="0.25">
      <c r="A92" s="67">
        <f>'2020Data'!E95</f>
        <v>43928.666666666453</v>
      </c>
      <c r="B92" s="68">
        <f>'2020Data'!F95</f>
        <v>14478</v>
      </c>
      <c r="C92" s="69">
        <f t="shared" si="37"/>
        <v>14244.152377372042</v>
      </c>
      <c r="D92" s="69">
        <f t="shared" si="23"/>
        <v>14014.081967704918</v>
      </c>
      <c r="E92" s="68">
        <f t="shared" si="24"/>
        <v>1.615192E-2</v>
      </c>
      <c r="F92" s="73">
        <f t="shared" si="38"/>
        <v>1.6151928624669038E-2</v>
      </c>
      <c r="G92" s="68"/>
      <c r="H92" s="68"/>
      <c r="I92" s="72"/>
      <c r="K92" s="80">
        <v>5483</v>
      </c>
      <c r="L92" s="69">
        <f t="shared" si="21"/>
        <v>5354.7142489999997</v>
      </c>
      <c r="M92" s="69">
        <f t="shared" si="25"/>
        <v>5354.7142489999997</v>
      </c>
      <c r="N92" s="68">
        <f t="shared" si="26"/>
        <v>2.3397000000000001E-2</v>
      </c>
      <c r="O92" s="71">
        <f t="shared" si="22"/>
        <v>2.3397000000000001E-2</v>
      </c>
      <c r="P92" s="68"/>
      <c r="Q92" s="68"/>
      <c r="R92" s="72"/>
      <c r="V92">
        <f t="shared" si="27"/>
        <v>2.6873999999999995E-2</v>
      </c>
      <c r="W92">
        <f t="shared" si="28"/>
        <v>2.3397000000000001E-2</v>
      </c>
      <c r="Y92" s="83">
        <v>889</v>
      </c>
      <c r="Z92" s="69">
        <f t="shared" si="29"/>
        <v>865.109014</v>
      </c>
      <c r="AA92" s="69">
        <f t="shared" si="30"/>
        <v>912.890986</v>
      </c>
      <c r="AB92" s="68">
        <f t="shared" si="31"/>
        <v>-2.6873999999999995E-2</v>
      </c>
      <c r="AC92" s="68">
        <f t="shared" si="32"/>
        <v>2.6873999999999995E-2</v>
      </c>
      <c r="AD92" s="68"/>
      <c r="AE92" s="68"/>
      <c r="AF92" s="72"/>
      <c r="AH92" s="83">
        <v>90</v>
      </c>
      <c r="AI92" s="69">
        <f t="shared" si="33"/>
        <v>86.436539999999994</v>
      </c>
      <c r="AJ92" s="69">
        <f t="shared" si="34"/>
        <v>84.5</v>
      </c>
      <c r="AK92" s="68">
        <f t="shared" si="35"/>
        <v>6.1111111111111109E-2</v>
      </c>
      <c r="AL92" s="68">
        <f t="shared" si="36"/>
        <v>3.9594000000000004E-2</v>
      </c>
      <c r="AM92" s="68"/>
      <c r="AN92" s="68"/>
      <c r="AO92" s="72"/>
    </row>
    <row r="93" spans="1:41" x14ac:dyDescent="0.25">
      <c r="A93" s="67">
        <f>'2020Data'!E96</f>
        <v>43928.708333333117</v>
      </c>
      <c r="B93" s="68">
        <f>'2020Data'!F96</f>
        <v>14807</v>
      </c>
      <c r="C93" s="69">
        <f t="shared" si="37"/>
        <v>14567.838392854526</v>
      </c>
      <c r="D93" s="69">
        <f t="shared" si="23"/>
        <v>14332.539832560211</v>
      </c>
      <c r="E93" s="68">
        <f t="shared" si="24"/>
        <v>1.615192E-2</v>
      </c>
      <c r="F93" s="73">
        <f t="shared" si="38"/>
        <v>1.6151928624669038E-2</v>
      </c>
      <c r="G93" s="68"/>
      <c r="H93" s="68"/>
      <c r="I93" s="72"/>
      <c r="K93" s="80">
        <v>5553</v>
      </c>
      <c r="L93" s="69">
        <f t="shared" si="21"/>
        <v>5423.0764589999999</v>
      </c>
      <c r="M93" s="69">
        <f t="shared" si="25"/>
        <v>5423.0764589999999</v>
      </c>
      <c r="N93" s="68">
        <f t="shared" si="26"/>
        <v>2.3397000000000001E-2</v>
      </c>
      <c r="O93" s="71">
        <f t="shared" si="22"/>
        <v>2.3397000000000001E-2</v>
      </c>
      <c r="P93" s="68"/>
      <c r="Q93" s="68"/>
      <c r="R93" s="72"/>
      <c r="V93">
        <f t="shared" si="27"/>
        <v>1.5676567656765675E-2</v>
      </c>
      <c r="W93">
        <f t="shared" si="28"/>
        <v>2.3397000000000001E-2</v>
      </c>
      <c r="Y93" s="83">
        <v>909</v>
      </c>
      <c r="Z93" s="69">
        <f t="shared" si="29"/>
        <v>884.57153400000004</v>
      </c>
      <c r="AA93" s="69">
        <f t="shared" si="30"/>
        <v>923.25</v>
      </c>
      <c r="AB93" s="68">
        <f t="shared" si="31"/>
        <v>-1.5676567656765675E-2</v>
      </c>
      <c r="AC93" s="68">
        <f t="shared" si="32"/>
        <v>2.6873999999999995E-2</v>
      </c>
      <c r="AD93" s="68"/>
      <c r="AE93" s="68"/>
      <c r="AF93" s="72"/>
      <c r="AH93" s="83">
        <v>83</v>
      </c>
      <c r="AI93" s="69">
        <f t="shared" si="33"/>
        <v>79.713697999999994</v>
      </c>
      <c r="AJ93" s="69">
        <f t="shared" si="34"/>
        <v>77.5</v>
      </c>
      <c r="AK93" s="68">
        <f t="shared" si="35"/>
        <v>6.6265060240963861E-2</v>
      </c>
      <c r="AL93" s="68">
        <f t="shared" si="36"/>
        <v>3.9594000000000004E-2</v>
      </c>
      <c r="AM93" s="68"/>
      <c r="AN93" s="68"/>
      <c r="AO93" s="72"/>
    </row>
    <row r="94" spans="1:41" x14ac:dyDescent="0.25">
      <c r="A94" s="67">
        <f>'2020Data'!E97</f>
        <v>43928.749999999782</v>
      </c>
      <c r="B94" s="68">
        <f>'2020Data'!F97</f>
        <v>14716</v>
      </c>
      <c r="C94" s="69">
        <f t="shared" si="37"/>
        <v>14478.308218359371</v>
      </c>
      <c r="D94" s="69">
        <f t="shared" si="23"/>
        <v>14244.455742281087</v>
      </c>
      <c r="E94" s="68">
        <f t="shared" si="24"/>
        <v>1.615192E-2</v>
      </c>
      <c r="F94" s="73">
        <f t="shared" si="38"/>
        <v>1.6151928624669038E-2</v>
      </c>
      <c r="G94" s="68"/>
      <c r="H94" s="68"/>
      <c r="I94" s="72"/>
      <c r="K94" s="80">
        <v>5500</v>
      </c>
      <c r="L94" s="69">
        <f t="shared" si="21"/>
        <v>5371.3164999999999</v>
      </c>
      <c r="M94" s="69">
        <f t="shared" si="25"/>
        <v>5371.3164999999999</v>
      </c>
      <c r="N94" s="68">
        <f t="shared" si="26"/>
        <v>2.3397000000000001E-2</v>
      </c>
      <c r="O94" s="71">
        <f t="shared" si="22"/>
        <v>2.3397000000000001E-2</v>
      </c>
      <c r="P94" s="68"/>
      <c r="Q94" s="68"/>
      <c r="R94" s="72"/>
      <c r="V94">
        <f t="shared" si="27"/>
        <v>4.461371055495103E-2</v>
      </c>
      <c r="W94">
        <f t="shared" si="28"/>
        <v>2.3397000000000001E-2</v>
      </c>
      <c r="Y94" s="83">
        <v>919</v>
      </c>
      <c r="Z94" s="69">
        <f t="shared" si="29"/>
        <v>894.30279399999995</v>
      </c>
      <c r="AA94" s="69">
        <f t="shared" si="30"/>
        <v>960</v>
      </c>
      <c r="AB94" s="68">
        <f t="shared" si="31"/>
        <v>-4.461371055495103E-2</v>
      </c>
      <c r="AC94" s="68">
        <f t="shared" si="32"/>
        <v>2.6873999999999995E-2</v>
      </c>
      <c r="AD94" s="68"/>
      <c r="AE94" s="68"/>
      <c r="AF94" s="72"/>
      <c r="AH94" s="83">
        <v>81</v>
      </c>
      <c r="AI94" s="69">
        <f t="shared" si="33"/>
        <v>77.792885999999996</v>
      </c>
      <c r="AJ94" s="69">
        <f t="shared" si="34"/>
        <v>75.5</v>
      </c>
      <c r="AK94" s="68">
        <f t="shared" si="35"/>
        <v>6.7901234567901231E-2</v>
      </c>
      <c r="AL94" s="68">
        <f t="shared" si="36"/>
        <v>3.9594000000000004E-2</v>
      </c>
      <c r="AM94" s="68"/>
      <c r="AN94" s="68"/>
      <c r="AO94" s="72"/>
    </row>
    <row r="95" spans="1:41" x14ac:dyDescent="0.25">
      <c r="A95" s="67">
        <f>'2020Data'!E98</f>
        <v>43928.791666666446</v>
      </c>
      <c r="B95" s="68">
        <f>'2020Data'!F98</f>
        <v>14591</v>
      </c>
      <c r="C95" s="69">
        <f t="shared" si="37"/>
        <v>14355.327209437453</v>
      </c>
      <c r="D95" s="69">
        <f t="shared" si="23"/>
        <v>14123.461112776797</v>
      </c>
      <c r="E95" s="68">
        <f t="shared" si="24"/>
        <v>1.615192E-2</v>
      </c>
      <c r="F95" s="73">
        <f t="shared" si="38"/>
        <v>1.6151928624669038E-2</v>
      </c>
      <c r="G95" s="68"/>
      <c r="H95" s="68"/>
      <c r="I95" s="72"/>
      <c r="K95" s="80">
        <v>5451</v>
      </c>
      <c r="L95" s="69">
        <f t="shared" si="21"/>
        <v>5323.4629530000002</v>
      </c>
      <c r="M95" s="69">
        <f t="shared" si="25"/>
        <v>5323.4629530000002</v>
      </c>
      <c r="N95" s="68">
        <f t="shared" si="26"/>
        <v>2.3397000000000001E-2</v>
      </c>
      <c r="O95" s="71">
        <f t="shared" si="22"/>
        <v>2.3397000000000001E-2</v>
      </c>
      <c r="P95" s="68"/>
      <c r="Q95" s="68"/>
      <c r="R95" s="72"/>
      <c r="V95">
        <f t="shared" si="27"/>
        <v>3.6717062634989202E-2</v>
      </c>
      <c r="W95">
        <f t="shared" si="28"/>
        <v>2.3397000000000001E-2</v>
      </c>
      <c r="Y95" s="83">
        <v>926</v>
      </c>
      <c r="Z95" s="69">
        <f t="shared" si="29"/>
        <v>901.11467600000003</v>
      </c>
      <c r="AA95" s="69">
        <f t="shared" si="30"/>
        <v>960</v>
      </c>
      <c r="AB95" s="68">
        <f t="shared" si="31"/>
        <v>-3.6717062634989202E-2</v>
      </c>
      <c r="AC95" s="68">
        <f t="shared" si="32"/>
        <v>2.6873999999999995E-2</v>
      </c>
      <c r="AD95" s="68"/>
      <c r="AE95" s="68"/>
      <c r="AF95" s="72"/>
      <c r="AH95" s="83">
        <v>80</v>
      </c>
      <c r="AI95" s="69">
        <f t="shared" si="33"/>
        <v>76.832480000000004</v>
      </c>
      <c r="AJ95" s="69">
        <f t="shared" si="34"/>
        <v>74.5</v>
      </c>
      <c r="AK95" s="68">
        <f t="shared" si="35"/>
        <v>6.8750000000000006E-2</v>
      </c>
      <c r="AL95" s="68">
        <f t="shared" si="36"/>
        <v>3.9594000000000004E-2</v>
      </c>
      <c r="AM95" s="68"/>
      <c r="AN95" s="68"/>
      <c r="AO95" s="72"/>
    </row>
    <row r="96" spans="1:41" x14ac:dyDescent="0.25">
      <c r="A96" s="67">
        <f>'2020Data'!E99</f>
        <v>43928.83333333311</v>
      </c>
      <c r="B96" s="68">
        <f>'2020Data'!F99</f>
        <v>14064</v>
      </c>
      <c r="C96" s="69">
        <f t="shared" si="37"/>
        <v>13836.839275822655</v>
      </c>
      <c r="D96" s="69">
        <f t="shared" si="23"/>
        <v>13613.34775478671</v>
      </c>
      <c r="E96" s="68">
        <f t="shared" si="24"/>
        <v>1.615192E-2</v>
      </c>
      <c r="F96" s="73">
        <f t="shared" si="38"/>
        <v>1.6151928624669038E-2</v>
      </c>
      <c r="G96" s="68"/>
      <c r="H96" s="68"/>
      <c r="I96" s="72"/>
      <c r="K96" s="80">
        <v>5274</v>
      </c>
      <c r="L96" s="69">
        <f t="shared" si="21"/>
        <v>5150.6042219999999</v>
      </c>
      <c r="M96" s="69">
        <f t="shared" si="25"/>
        <v>5334</v>
      </c>
      <c r="N96" s="68">
        <f t="shared" si="26"/>
        <v>-1.1376564277588168E-2</v>
      </c>
      <c r="O96" s="71">
        <f t="shared" si="22"/>
        <v>2.3397000000000001E-2</v>
      </c>
      <c r="P96" s="68"/>
      <c r="Q96" s="68"/>
      <c r="R96" s="72"/>
      <c r="V96">
        <f t="shared" si="27"/>
        <v>2.6873999999999995E-2</v>
      </c>
      <c r="W96">
        <f t="shared" si="28"/>
        <v>1.1376564277588168E-2</v>
      </c>
      <c r="Y96" s="83">
        <v>881</v>
      </c>
      <c r="Z96" s="69">
        <f t="shared" si="29"/>
        <v>857.32400600000005</v>
      </c>
      <c r="AA96" s="69">
        <f t="shared" si="30"/>
        <v>904.67599399999995</v>
      </c>
      <c r="AB96" s="68">
        <f t="shared" si="31"/>
        <v>-2.6873999999999995E-2</v>
      </c>
      <c r="AC96" s="68">
        <f t="shared" si="32"/>
        <v>2.6873999999999995E-2</v>
      </c>
      <c r="AD96" s="68"/>
      <c r="AE96" s="68"/>
      <c r="AF96" s="72"/>
      <c r="AH96" s="83">
        <v>75</v>
      </c>
      <c r="AI96" s="69">
        <f t="shared" si="33"/>
        <v>72.030450000000002</v>
      </c>
      <c r="AJ96" s="69">
        <f t="shared" si="34"/>
        <v>75.900000000000006</v>
      </c>
      <c r="AK96" s="68">
        <f t="shared" si="35"/>
        <v>-1.2E-2</v>
      </c>
      <c r="AL96" s="68">
        <f t="shared" si="36"/>
        <v>3.9594000000000004E-2</v>
      </c>
      <c r="AM96" s="68"/>
      <c r="AN96" s="68"/>
      <c r="AO96" s="72"/>
    </row>
    <row r="97" spans="1:41" x14ac:dyDescent="0.25">
      <c r="A97" s="67">
        <f>'2020Data'!E100</f>
        <v>43928.874999999774</v>
      </c>
      <c r="B97" s="68">
        <f>'2020Data'!F100</f>
        <v>13201</v>
      </c>
      <c r="C97" s="69">
        <f t="shared" si="37"/>
        <v>12987.778390225743</v>
      </c>
      <c r="D97" s="69">
        <f t="shared" si="23"/>
        <v>13061.566995578893</v>
      </c>
      <c r="E97" s="68">
        <f t="shared" si="24"/>
        <v>-5.6813877736535115E-3</v>
      </c>
      <c r="F97" s="73">
        <f t="shared" si="38"/>
        <v>1.6151928624669038E-2</v>
      </c>
      <c r="G97" s="68"/>
      <c r="H97" s="68"/>
      <c r="I97" s="72"/>
      <c r="K97" s="80">
        <v>4981</v>
      </c>
      <c r="L97" s="69">
        <f t="shared" si="21"/>
        <v>4864.4595429999999</v>
      </c>
      <c r="M97" s="69">
        <f t="shared" si="25"/>
        <v>5041</v>
      </c>
      <c r="N97" s="68">
        <f t="shared" si="26"/>
        <v>-1.2045773940975708E-2</v>
      </c>
      <c r="O97" s="71">
        <f t="shared" si="22"/>
        <v>2.3397000000000001E-2</v>
      </c>
      <c r="P97" s="68"/>
      <c r="Q97" s="68"/>
      <c r="R97" s="72"/>
      <c r="V97">
        <f t="shared" si="27"/>
        <v>2.4034021871202918E-2</v>
      </c>
      <c r="W97">
        <f t="shared" si="28"/>
        <v>1.2045773940975708E-2</v>
      </c>
      <c r="Y97" s="83">
        <v>823</v>
      </c>
      <c r="Z97" s="69">
        <f t="shared" si="29"/>
        <v>800.882698</v>
      </c>
      <c r="AA97" s="69">
        <f t="shared" si="30"/>
        <v>842.78</v>
      </c>
      <c r="AB97" s="68">
        <f t="shared" si="31"/>
        <v>-2.4034021871202918E-2</v>
      </c>
      <c r="AC97" s="68">
        <f t="shared" si="32"/>
        <v>2.6873999999999995E-2</v>
      </c>
      <c r="AD97" s="68"/>
      <c r="AE97" s="68"/>
      <c r="AF97" s="72"/>
      <c r="AH97" s="83">
        <v>70</v>
      </c>
      <c r="AI97" s="69">
        <f t="shared" si="33"/>
        <v>67.22842</v>
      </c>
      <c r="AJ97" s="69">
        <f t="shared" si="34"/>
        <v>71.5</v>
      </c>
      <c r="AK97" s="68">
        <f t="shared" si="35"/>
        <v>-2.1428571428571429E-2</v>
      </c>
      <c r="AL97" s="68">
        <f t="shared" si="36"/>
        <v>3.9594000000000004E-2</v>
      </c>
      <c r="AM97" s="68"/>
      <c r="AN97" s="68"/>
      <c r="AO97" s="72"/>
    </row>
    <row r="98" spans="1:41" x14ac:dyDescent="0.25">
      <c r="A98" s="67">
        <f>'2020Data'!E101</f>
        <v>43928.916666666439</v>
      </c>
      <c r="B98" s="68">
        <f>'2020Data'!F101</f>
        <v>12481</v>
      </c>
      <c r="C98" s="69">
        <f t="shared" si="37"/>
        <v>12279.407778835506</v>
      </c>
      <c r="D98" s="69">
        <f t="shared" si="23"/>
        <v>12165.055117499551</v>
      </c>
      <c r="E98" s="68">
        <f t="shared" si="24"/>
        <v>9.3125550837272666E-3</v>
      </c>
      <c r="F98" s="73">
        <f t="shared" si="38"/>
        <v>1.6151928624669038E-2</v>
      </c>
      <c r="G98" s="68"/>
      <c r="H98" s="68"/>
      <c r="I98" s="72"/>
      <c r="K98" s="80">
        <v>4654</v>
      </c>
      <c r="L98" s="69">
        <f t="shared" si="21"/>
        <v>4545.1103620000004</v>
      </c>
      <c r="M98" s="69">
        <f t="shared" si="25"/>
        <v>4545.1103620000004</v>
      </c>
      <c r="N98" s="68">
        <f t="shared" si="26"/>
        <v>2.3397000000000001E-2</v>
      </c>
      <c r="O98" s="71">
        <f t="shared" si="22"/>
        <v>2.3397000000000001E-2</v>
      </c>
      <c r="P98" s="68"/>
      <c r="Q98" s="68"/>
      <c r="R98" s="72"/>
      <c r="V98">
        <f t="shared" si="27"/>
        <v>7.5731382978723408E-2</v>
      </c>
      <c r="W98">
        <f t="shared" si="28"/>
        <v>2.3397000000000001E-2</v>
      </c>
      <c r="Y98" s="83">
        <v>752</v>
      </c>
      <c r="Z98" s="69">
        <f t="shared" si="29"/>
        <v>731.790752</v>
      </c>
      <c r="AA98" s="69">
        <f t="shared" si="30"/>
        <v>808.95</v>
      </c>
      <c r="AB98" s="68">
        <f t="shared" si="31"/>
        <v>-7.5731382978723408E-2</v>
      </c>
      <c r="AC98" s="68">
        <f t="shared" si="32"/>
        <v>2.6873999999999995E-2</v>
      </c>
      <c r="AD98" s="68"/>
      <c r="AE98" s="68"/>
      <c r="AF98" s="72"/>
      <c r="AH98" s="83">
        <v>68</v>
      </c>
      <c r="AI98" s="69">
        <f t="shared" si="33"/>
        <v>65.307608000000002</v>
      </c>
      <c r="AJ98" s="69">
        <f t="shared" si="34"/>
        <v>71</v>
      </c>
      <c r="AK98" s="68">
        <f t="shared" si="35"/>
        <v>-4.4117647058823532E-2</v>
      </c>
      <c r="AL98" s="68">
        <f t="shared" si="36"/>
        <v>3.9594000000000004E-2</v>
      </c>
      <c r="AM98" s="68"/>
      <c r="AN98" s="68"/>
      <c r="AO98" s="72"/>
    </row>
    <row r="99" spans="1:41" x14ac:dyDescent="0.25">
      <c r="A99" s="67">
        <f>'2020Data'!E102</f>
        <v>43928.958333333103</v>
      </c>
      <c r="B99" s="68">
        <f>'2020Data'!F102</f>
        <v>11875</v>
      </c>
      <c r="C99" s="69">
        <f t="shared" si="37"/>
        <v>11683.195847582056</v>
      </c>
      <c r="D99" s="69">
        <f t="shared" si="23"/>
        <v>11911.891331773251</v>
      </c>
      <c r="E99" s="68">
        <f t="shared" si="24"/>
        <v>-1.9574736842105263E-2</v>
      </c>
      <c r="F99" s="73">
        <f t="shared" si="38"/>
        <v>1.6151928624669038E-2</v>
      </c>
      <c r="G99" s="68"/>
      <c r="H99" s="68"/>
      <c r="I99" s="72"/>
      <c r="K99" s="80">
        <v>4390</v>
      </c>
      <c r="L99" s="69">
        <f t="shared" si="21"/>
        <v>4287.2871699999996</v>
      </c>
      <c r="M99" s="69">
        <f t="shared" si="25"/>
        <v>4597.3500000000004</v>
      </c>
      <c r="N99" s="68">
        <f t="shared" si="26"/>
        <v>-4.7232346241457855E-2</v>
      </c>
      <c r="O99" s="71">
        <f t="shared" si="22"/>
        <v>2.3397000000000001E-2</v>
      </c>
      <c r="P99" s="68"/>
      <c r="Q99" s="68"/>
      <c r="R99" s="72"/>
      <c r="V99">
        <f t="shared" si="27"/>
        <v>1.3436999999999998E-2</v>
      </c>
      <c r="W99">
        <f t="shared" si="28"/>
        <v>4.7232346241457855E-2</v>
      </c>
      <c r="Y99" s="83">
        <v>715</v>
      </c>
      <c r="Z99" s="69">
        <f t="shared" si="29"/>
        <v>695.78508999999997</v>
      </c>
      <c r="AA99" s="69">
        <f t="shared" si="30"/>
        <v>724.60745499999996</v>
      </c>
      <c r="AB99" s="68">
        <f t="shared" si="31"/>
        <v>-1.3436999999999998E-2</v>
      </c>
      <c r="AC99" s="68">
        <f t="shared" si="32"/>
        <v>2.6873999999999995E-2</v>
      </c>
      <c r="AD99" s="68"/>
      <c r="AE99" s="68"/>
      <c r="AF99" s="72"/>
      <c r="AH99" s="83">
        <v>70</v>
      </c>
      <c r="AI99" s="69">
        <f t="shared" si="33"/>
        <v>67.22842</v>
      </c>
      <c r="AJ99" s="69">
        <f t="shared" si="34"/>
        <v>71.5</v>
      </c>
      <c r="AK99" s="68">
        <f t="shared" si="35"/>
        <v>-2.1428571428571429E-2</v>
      </c>
      <c r="AL99" s="68">
        <f t="shared" si="36"/>
        <v>3.9594000000000004E-2</v>
      </c>
      <c r="AM99" s="68"/>
      <c r="AN99" s="68"/>
      <c r="AO99" s="72"/>
    </row>
    <row r="100" spans="1:41" x14ac:dyDescent="0.25">
      <c r="A100" s="67">
        <f>'2020Data'!E103</f>
        <v>43928.999999999767</v>
      </c>
      <c r="B100" s="68">
        <f>'2020Data'!F103</f>
        <v>11579</v>
      </c>
      <c r="C100" s="69">
        <f t="shared" si="37"/>
        <v>11391.976818454958</v>
      </c>
      <c r="D100" s="69">
        <f t="shared" si="23"/>
        <v>11620.672302646153</v>
      </c>
      <c r="E100" s="68">
        <f t="shared" si="24"/>
        <v>-2.0075136022108989E-2</v>
      </c>
      <c r="F100" s="73">
        <f t="shared" si="38"/>
        <v>1.6151928624669038E-2</v>
      </c>
      <c r="G100" s="68"/>
      <c r="H100" s="68"/>
      <c r="I100" s="72"/>
      <c r="K100" s="80">
        <v>4229</v>
      </c>
      <c r="L100" s="69">
        <f t="shared" ref="L100:L131" si="39">ABS(K100-(O100*K100))</f>
        <v>4130.0540870000004</v>
      </c>
      <c r="M100" s="69">
        <f t="shared" si="25"/>
        <v>4247</v>
      </c>
      <c r="N100" s="68">
        <f t="shared" si="26"/>
        <v>-4.25632537242847E-3</v>
      </c>
      <c r="O100" s="71">
        <f t="shared" ref="O100:O131" si="40">(($Q$4*COUNT($A$4:$A$171)/100))/(COUNT($A$4:$A$171))</f>
        <v>2.3397000000000001E-2</v>
      </c>
      <c r="P100" s="68"/>
      <c r="Q100" s="68"/>
      <c r="R100" s="72"/>
      <c r="V100">
        <f t="shared" si="27"/>
        <v>1.3436999999999998E-2</v>
      </c>
      <c r="W100">
        <f t="shared" si="28"/>
        <v>4.25632537242847E-3</v>
      </c>
      <c r="Y100" s="83">
        <v>693</v>
      </c>
      <c r="Z100" s="69">
        <f t="shared" si="29"/>
        <v>674.37631799999997</v>
      </c>
      <c r="AA100" s="69">
        <f t="shared" si="30"/>
        <v>702.31184099999996</v>
      </c>
      <c r="AB100" s="68">
        <f t="shared" si="31"/>
        <v>-1.3436999999999998E-2</v>
      </c>
      <c r="AC100" s="68">
        <f t="shared" si="32"/>
        <v>2.6873999999999995E-2</v>
      </c>
      <c r="AD100" s="68"/>
      <c r="AE100" s="68"/>
      <c r="AF100" s="72"/>
      <c r="AH100" s="83">
        <v>71</v>
      </c>
      <c r="AI100" s="69">
        <f t="shared" si="33"/>
        <v>68.188826000000006</v>
      </c>
      <c r="AJ100" s="69">
        <f t="shared" si="34"/>
        <v>71.75</v>
      </c>
      <c r="AK100" s="68">
        <f t="shared" si="35"/>
        <v>-1.0563380281690141E-2</v>
      </c>
      <c r="AL100" s="68">
        <f t="shared" si="36"/>
        <v>3.9594000000000004E-2</v>
      </c>
      <c r="AM100" s="68"/>
      <c r="AN100" s="68"/>
      <c r="AO100" s="72"/>
    </row>
    <row r="101" spans="1:41" x14ac:dyDescent="0.25">
      <c r="A101" s="67">
        <f>'2020Data'!E104</f>
        <v>43929.041666666431</v>
      </c>
      <c r="B101" s="68">
        <f>'2020Data'!F104</f>
        <v>11418</v>
      </c>
      <c r="C101" s="69">
        <f t="shared" si="37"/>
        <v>11233.577278963528</v>
      </c>
      <c r="D101" s="69">
        <f t="shared" si="23"/>
        <v>11052.133437439892</v>
      </c>
      <c r="E101" s="68">
        <f t="shared" si="24"/>
        <v>1.615192E-2</v>
      </c>
      <c r="F101" s="73">
        <f t="shared" si="38"/>
        <v>1.6151928624669038E-2</v>
      </c>
      <c r="G101" s="68"/>
      <c r="H101" s="68"/>
      <c r="I101" s="72"/>
      <c r="K101" s="80">
        <v>4123</v>
      </c>
      <c r="L101" s="69">
        <f t="shared" si="39"/>
        <v>4026.534169</v>
      </c>
      <c r="M101" s="69">
        <f t="shared" si="25"/>
        <v>4074.7670844999998</v>
      </c>
      <c r="N101" s="68">
        <f t="shared" si="26"/>
        <v>1.1698500000000001E-2</v>
      </c>
      <c r="O101" s="71">
        <f t="shared" si="40"/>
        <v>2.3397000000000001E-2</v>
      </c>
      <c r="P101" s="68"/>
      <c r="Q101" s="68"/>
      <c r="R101" s="72"/>
      <c r="V101">
        <f t="shared" si="27"/>
        <v>1.3436999999999998E-2</v>
      </c>
      <c r="W101">
        <f t="shared" si="28"/>
        <v>1.1698500000000001E-2</v>
      </c>
      <c r="Y101" s="83">
        <v>683</v>
      </c>
      <c r="Z101" s="69">
        <f t="shared" si="29"/>
        <v>664.64505799999995</v>
      </c>
      <c r="AA101" s="69">
        <f t="shared" si="30"/>
        <v>692.17747099999997</v>
      </c>
      <c r="AB101" s="68">
        <f t="shared" si="31"/>
        <v>-1.3436999999999998E-2</v>
      </c>
      <c r="AC101" s="68">
        <f t="shared" si="32"/>
        <v>2.6873999999999995E-2</v>
      </c>
      <c r="AD101" s="68"/>
      <c r="AE101" s="68"/>
      <c r="AF101" s="72"/>
      <c r="AH101" s="83">
        <v>70</v>
      </c>
      <c r="AI101" s="69">
        <f t="shared" si="33"/>
        <v>67.22842</v>
      </c>
      <c r="AJ101" s="69">
        <f t="shared" si="34"/>
        <v>71.5</v>
      </c>
      <c r="AK101" s="68">
        <f t="shared" si="35"/>
        <v>-2.1428571428571429E-2</v>
      </c>
      <c r="AL101" s="68">
        <f t="shared" si="36"/>
        <v>3.9594000000000004E-2</v>
      </c>
      <c r="AM101" s="68"/>
      <c r="AN101" s="68"/>
      <c r="AO101" s="72"/>
    </row>
    <row r="102" spans="1:41" x14ac:dyDescent="0.25">
      <c r="A102" s="67">
        <f>'2020Data'!E105</f>
        <v>43929.083333333096</v>
      </c>
      <c r="B102" s="68">
        <f>'2020Data'!F105</f>
        <v>11319</v>
      </c>
      <c r="C102" s="69">
        <f t="shared" si="37"/>
        <v>11136.176319897371</v>
      </c>
      <c r="D102" s="69">
        <f t="shared" si="23"/>
        <v>10956.305690872494</v>
      </c>
      <c r="E102" s="68">
        <f t="shared" si="24"/>
        <v>1.615192E-2</v>
      </c>
      <c r="F102" s="73">
        <f t="shared" si="38"/>
        <v>1.6151928624669038E-2</v>
      </c>
      <c r="G102" s="68"/>
      <c r="H102" s="68"/>
      <c r="I102" s="72"/>
      <c r="K102" s="80">
        <v>4079</v>
      </c>
      <c r="L102" s="69">
        <f t="shared" si="39"/>
        <v>3983.5636370000002</v>
      </c>
      <c r="M102" s="69">
        <f t="shared" si="25"/>
        <v>4031.2818185000001</v>
      </c>
      <c r="N102" s="68">
        <f t="shared" si="26"/>
        <v>1.1698500000000001E-2</v>
      </c>
      <c r="O102" s="71">
        <f t="shared" si="40"/>
        <v>2.3397000000000001E-2</v>
      </c>
      <c r="P102" s="68"/>
      <c r="Q102" s="68"/>
      <c r="R102" s="72"/>
      <c r="V102">
        <f t="shared" si="27"/>
        <v>1.3436999999999998E-2</v>
      </c>
      <c r="W102">
        <f t="shared" si="28"/>
        <v>1.1698500000000001E-2</v>
      </c>
      <c r="Y102" s="83">
        <v>674</v>
      </c>
      <c r="Z102" s="69">
        <f t="shared" si="29"/>
        <v>655.88692400000002</v>
      </c>
      <c r="AA102" s="69">
        <f t="shared" si="30"/>
        <v>683.05653800000005</v>
      </c>
      <c r="AB102" s="68">
        <f t="shared" si="31"/>
        <v>-1.3436999999999998E-2</v>
      </c>
      <c r="AC102" s="68">
        <f t="shared" si="32"/>
        <v>2.6873999999999995E-2</v>
      </c>
      <c r="AD102" s="68"/>
      <c r="AE102" s="68"/>
      <c r="AF102" s="72"/>
      <c r="AH102" s="83">
        <v>68</v>
      </c>
      <c r="AI102" s="69">
        <f t="shared" si="33"/>
        <v>65.307608000000002</v>
      </c>
      <c r="AJ102" s="69">
        <f t="shared" si="34"/>
        <v>71</v>
      </c>
      <c r="AK102" s="68">
        <f t="shared" si="35"/>
        <v>-4.4117647058823532E-2</v>
      </c>
      <c r="AL102" s="68">
        <f t="shared" si="36"/>
        <v>3.9594000000000004E-2</v>
      </c>
      <c r="AM102" s="68"/>
      <c r="AN102" s="68"/>
      <c r="AO102" s="72"/>
    </row>
    <row r="103" spans="1:41" x14ac:dyDescent="0.25">
      <c r="A103" s="67">
        <f>'2020Data'!E106</f>
        <v>43929.12499999976</v>
      </c>
      <c r="B103" s="68">
        <f>'2020Data'!F106</f>
        <v>11283</v>
      </c>
      <c r="C103" s="69">
        <f t="shared" si="37"/>
        <v>11100.757789327859</v>
      </c>
      <c r="D103" s="69">
        <f t="shared" si="23"/>
        <v>10921.459237575258</v>
      </c>
      <c r="E103" s="68">
        <f t="shared" si="24"/>
        <v>1.615192E-2</v>
      </c>
      <c r="F103" s="73">
        <f t="shared" si="38"/>
        <v>1.6151928624669038E-2</v>
      </c>
      <c r="G103" s="68"/>
      <c r="H103" s="68"/>
      <c r="I103" s="72"/>
      <c r="K103" s="80">
        <v>4036</v>
      </c>
      <c r="L103" s="69">
        <f t="shared" si="39"/>
        <v>3941.569708</v>
      </c>
      <c r="M103" s="69">
        <f t="shared" si="25"/>
        <v>3988.784854</v>
      </c>
      <c r="N103" s="68">
        <f t="shared" si="26"/>
        <v>1.1698500000000001E-2</v>
      </c>
      <c r="O103" s="71">
        <f t="shared" si="40"/>
        <v>2.3397000000000001E-2</v>
      </c>
      <c r="P103" s="68"/>
      <c r="Q103" s="68"/>
      <c r="R103" s="72"/>
      <c r="V103">
        <f t="shared" si="27"/>
        <v>1.3436999999999998E-2</v>
      </c>
      <c r="W103">
        <f t="shared" si="28"/>
        <v>1.1698500000000001E-2</v>
      </c>
      <c r="Y103" s="83">
        <v>697</v>
      </c>
      <c r="Z103" s="69">
        <f t="shared" si="29"/>
        <v>678.268822</v>
      </c>
      <c r="AA103" s="69">
        <f t="shared" si="30"/>
        <v>706.365589</v>
      </c>
      <c r="AB103" s="68">
        <f t="shared" si="31"/>
        <v>-1.3436999999999998E-2</v>
      </c>
      <c r="AC103" s="68">
        <f t="shared" si="32"/>
        <v>2.6873999999999995E-2</v>
      </c>
      <c r="AD103" s="68"/>
      <c r="AE103" s="68"/>
      <c r="AF103" s="72"/>
      <c r="AH103" s="83">
        <v>68</v>
      </c>
      <c r="AI103" s="69">
        <f t="shared" si="33"/>
        <v>65.307608000000002</v>
      </c>
      <c r="AJ103" s="69">
        <f t="shared" si="34"/>
        <v>71</v>
      </c>
      <c r="AK103" s="68">
        <f t="shared" si="35"/>
        <v>-4.4117647058823532E-2</v>
      </c>
      <c r="AL103" s="68">
        <f t="shared" si="36"/>
        <v>3.9594000000000004E-2</v>
      </c>
      <c r="AM103" s="68"/>
      <c r="AN103" s="68"/>
      <c r="AO103" s="72"/>
    </row>
    <row r="104" spans="1:41" x14ac:dyDescent="0.25">
      <c r="A104" s="67">
        <f>'2020Data'!E107</f>
        <v>43929.166666666424</v>
      </c>
      <c r="B104" s="68">
        <f>'2020Data'!F107</f>
        <v>11427</v>
      </c>
      <c r="C104" s="69">
        <f t="shared" si="37"/>
        <v>11242.431911605907</v>
      </c>
      <c r="D104" s="69">
        <f t="shared" si="23"/>
        <v>11060.845050764201</v>
      </c>
      <c r="E104" s="68">
        <f t="shared" si="24"/>
        <v>1.615192E-2</v>
      </c>
      <c r="F104" s="73">
        <f t="shared" si="38"/>
        <v>1.6151928624669038E-2</v>
      </c>
      <c r="G104" s="68"/>
      <c r="H104" s="68"/>
      <c r="I104" s="72"/>
      <c r="K104" s="80">
        <v>4153</v>
      </c>
      <c r="L104" s="69">
        <f t="shared" si="39"/>
        <v>4055.8322589999998</v>
      </c>
      <c r="M104" s="69">
        <f t="shared" si="25"/>
        <v>4104.4161295000004</v>
      </c>
      <c r="N104" s="68">
        <f t="shared" si="26"/>
        <v>1.1698500000000001E-2</v>
      </c>
      <c r="O104" s="71">
        <f t="shared" si="40"/>
        <v>2.3397000000000001E-2</v>
      </c>
      <c r="P104" s="68"/>
      <c r="Q104" s="68"/>
      <c r="R104" s="72"/>
      <c r="V104">
        <f t="shared" si="27"/>
        <v>1.3436999999999998E-2</v>
      </c>
      <c r="W104">
        <f t="shared" si="28"/>
        <v>1.1698500000000001E-2</v>
      </c>
      <c r="Y104" s="83">
        <v>725</v>
      </c>
      <c r="Z104" s="69">
        <f t="shared" si="29"/>
        <v>705.51634999999999</v>
      </c>
      <c r="AA104" s="69">
        <f t="shared" si="30"/>
        <v>734.74182499999995</v>
      </c>
      <c r="AB104" s="68">
        <f t="shared" si="31"/>
        <v>-1.3436999999999998E-2</v>
      </c>
      <c r="AC104" s="68">
        <f t="shared" si="32"/>
        <v>2.6873999999999995E-2</v>
      </c>
      <c r="AD104" s="68"/>
      <c r="AE104" s="68"/>
      <c r="AF104" s="72"/>
      <c r="AH104" s="83">
        <v>68</v>
      </c>
      <c r="AI104" s="69">
        <f t="shared" si="33"/>
        <v>65.307608000000002</v>
      </c>
      <c r="AJ104" s="69">
        <f t="shared" si="34"/>
        <v>71</v>
      </c>
      <c r="AK104" s="68">
        <f t="shared" si="35"/>
        <v>-4.4117647058823532E-2</v>
      </c>
      <c r="AL104" s="68">
        <f t="shared" si="36"/>
        <v>3.9594000000000004E-2</v>
      </c>
      <c r="AM104" s="68"/>
      <c r="AN104" s="68"/>
      <c r="AO104" s="72"/>
    </row>
    <row r="105" spans="1:41" x14ac:dyDescent="0.25">
      <c r="A105" s="67">
        <f>'2020Data'!E108</f>
        <v>43929.208333333088</v>
      </c>
      <c r="B105" s="68">
        <f>'2020Data'!F108</f>
        <v>12420</v>
      </c>
      <c r="C105" s="69">
        <f t="shared" si="37"/>
        <v>12219.393046481611</v>
      </c>
      <c r="D105" s="69">
        <f t="shared" si="23"/>
        <v>12105.040385145656</v>
      </c>
      <c r="E105" s="68">
        <f t="shared" si="24"/>
        <v>9.3582930756843808E-3</v>
      </c>
      <c r="F105" s="73">
        <f t="shared" si="38"/>
        <v>1.6151928624669038E-2</v>
      </c>
      <c r="G105" s="68"/>
      <c r="H105" s="68"/>
      <c r="I105" s="72"/>
      <c r="K105" s="80">
        <v>4441</v>
      </c>
      <c r="L105" s="69">
        <f t="shared" si="39"/>
        <v>4337.0939230000004</v>
      </c>
      <c r="M105" s="69">
        <f t="shared" si="25"/>
        <v>4574.3999999999996</v>
      </c>
      <c r="N105" s="68">
        <f t="shared" si="26"/>
        <v>-3.0038279666741725E-2</v>
      </c>
      <c r="O105" s="71">
        <f t="shared" si="40"/>
        <v>2.3397000000000001E-2</v>
      </c>
      <c r="P105" s="68"/>
      <c r="Q105" s="68"/>
      <c r="R105" s="72"/>
      <c r="V105">
        <f t="shared" si="27"/>
        <v>1.3436999999999998E-2</v>
      </c>
      <c r="W105">
        <f t="shared" si="28"/>
        <v>3.0038279666741725E-2</v>
      </c>
      <c r="Y105" s="83">
        <v>784</v>
      </c>
      <c r="Z105" s="69">
        <f t="shared" si="29"/>
        <v>762.93078400000002</v>
      </c>
      <c r="AA105" s="69">
        <f t="shared" si="30"/>
        <v>794.53460800000005</v>
      </c>
      <c r="AB105" s="68">
        <f t="shared" si="31"/>
        <v>-1.3436999999999998E-2</v>
      </c>
      <c r="AC105" s="68">
        <f t="shared" si="32"/>
        <v>2.6873999999999995E-2</v>
      </c>
      <c r="AD105" s="68"/>
      <c r="AE105" s="68"/>
      <c r="AF105" s="72"/>
      <c r="AH105" s="83">
        <v>78</v>
      </c>
      <c r="AI105" s="69">
        <f t="shared" si="33"/>
        <v>74.911668000000006</v>
      </c>
      <c r="AJ105" s="69">
        <f t="shared" si="34"/>
        <v>74</v>
      </c>
      <c r="AK105" s="68">
        <f t="shared" si="35"/>
        <v>5.128205128205128E-2</v>
      </c>
      <c r="AL105" s="68">
        <f t="shared" si="36"/>
        <v>3.9594000000000004E-2</v>
      </c>
      <c r="AM105" s="68"/>
      <c r="AN105" s="68"/>
      <c r="AO105" s="72"/>
    </row>
    <row r="106" spans="1:41" x14ac:dyDescent="0.25">
      <c r="A106" s="67">
        <f>'2020Data'!E109</f>
        <v>43929.249999999753</v>
      </c>
      <c r="B106" s="68">
        <f>'2020Data'!F109</f>
        <v>13404</v>
      </c>
      <c r="C106" s="69">
        <f t="shared" si="37"/>
        <v>13187.499548714935</v>
      </c>
      <c r="D106" s="69">
        <f t="shared" si="23"/>
        <v>13261.288154068085</v>
      </c>
      <c r="E106" s="68">
        <f t="shared" si="24"/>
        <v>-5.5953446732318708E-3</v>
      </c>
      <c r="F106" s="73">
        <f t="shared" si="38"/>
        <v>1.6151928624669038E-2</v>
      </c>
      <c r="G106" s="68"/>
      <c r="H106" s="68"/>
      <c r="I106" s="72"/>
      <c r="K106" s="80">
        <v>4764</v>
      </c>
      <c r="L106" s="69">
        <f t="shared" si="39"/>
        <v>4652.5366919999997</v>
      </c>
      <c r="M106" s="69">
        <f t="shared" si="25"/>
        <v>4652.5366919999997</v>
      </c>
      <c r="N106" s="68">
        <f t="shared" si="26"/>
        <v>2.3397000000000001E-2</v>
      </c>
      <c r="O106" s="71">
        <f t="shared" si="40"/>
        <v>2.3397000000000001E-2</v>
      </c>
      <c r="P106" s="68"/>
      <c r="Q106" s="68"/>
      <c r="R106" s="72"/>
      <c r="V106">
        <f t="shared" si="27"/>
        <v>1.2514898688915376E-2</v>
      </c>
      <c r="W106">
        <f t="shared" si="28"/>
        <v>2.3397000000000001E-2</v>
      </c>
      <c r="Y106" s="83">
        <v>839</v>
      </c>
      <c r="Z106" s="69">
        <f t="shared" si="29"/>
        <v>816.45271400000001</v>
      </c>
      <c r="AA106" s="69">
        <f t="shared" si="30"/>
        <v>849.5</v>
      </c>
      <c r="AB106" s="68">
        <f t="shared" si="31"/>
        <v>-1.2514898688915376E-2</v>
      </c>
      <c r="AC106" s="68">
        <f t="shared" si="32"/>
        <v>2.6873999999999995E-2</v>
      </c>
      <c r="AD106" s="68"/>
      <c r="AE106" s="68"/>
      <c r="AF106" s="72"/>
      <c r="AH106" s="83">
        <v>80</v>
      </c>
      <c r="AI106" s="69">
        <f t="shared" si="33"/>
        <v>76.832480000000004</v>
      </c>
      <c r="AJ106" s="69">
        <f t="shared" si="34"/>
        <v>74.5</v>
      </c>
      <c r="AK106" s="68">
        <f t="shared" si="35"/>
        <v>6.8750000000000006E-2</v>
      </c>
      <c r="AL106" s="68">
        <f t="shared" si="36"/>
        <v>3.9594000000000004E-2</v>
      </c>
      <c r="AM106" s="68"/>
      <c r="AN106" s="68"/>
      <c r="AO106" s="72"/>
    </row>
    <row r="107" spans="1:41" x14ac:dyDescent="0.25">
      <c r="A107" s="67">
        <f>'2020Data'!E110</f>
        <v>43929.291666666417</v>
      </c>
      <c r="B107" s="68">
        <f>'2020Data'!F110</f>
        <v>13941</v>
      </c>
      <c r="C107" s="69">
        <f t="shared" si="37"/>
        <v>13715.82596304349</v>
      </c>
      <c r="D107" s="69">
        <f t="shared" si="23"/>
        <v>13494.289039354488</v>
      </c>
      <c r="E107" s="68">
        <f t="shared" si="24"/>
        <v>1.615192E-2</v>
      </c>
      <c r="F107" s="73">
        <f t="shared" si="38"/>
        <v>1.6151928624669038E-2</v>
      </c>
      <c r="G107" s="68"/>
      <c r="H107" s="68"/>
      <c r="I107" s="72"/>
      <c r="K107" s="80">
        <v>5075</v>
      </c>
      <c r="L107" s="69">
        <f t="shared" si="39"/>
        <v>4956.260225</v>
      </c>
      <c r="M107" s="69">
        <f t="shared" si="25"/>
        <v>5135</v>
      </c>
      <c r="N107" s="68">
        <f t="shared" si="26"/>
        <v>-1.1822660098522168E-2</v>
      </c>
      <c r="O107" s="71">
        <f t="shared" si="40"/>
        <v>2.3397000000000001E-2</v>
      </c>
      <c r="P107" s="68"/>
      <c r="Q107" s="68"/>
      <c r="R107" s="72"/>
      <c r="V107">
        <f t="shared" si="27"/>
        <v>0</v>
      </c>
      <c r="W107">
        <f t="shared" si="28"/>
        <v>1.1822660098522168E-2</v>
      </c>
      <c r="Y107" s="83">
        <v>890</v>
      </c>
      <c r="Z107" s="69">
        <f t="shared" si="29"/>
        <v>866.08213999999998</v>
      </c>
      <c r="AA107" s="69">
        <f t="shared" si="30"/>
        <v>890</v>
      </c>
      <c r="AB107" s="68">
        <f t="shared" si="31"/>
        <v>0</v>
      </c>
      <c r="AC107" s="68">
        <f t="shared" si="32"/>
        <v>2.6873999999999995E-2</v>
      </c>
      <c r="AD107" s="68"/>
      <c r="AE107" s="68"/>
      <c r="AF107" s="72"/>
      <c r="AH107" s="83">
        <v>81</v>
      </c>
      <c r="AI107" s="69">
        <f t="shared" si="33"/>
        <v>77.792885999999996</v>
      </c>
      <c r="AJ107" s="69">
        <f t="shared" si="34"/>
        <v>75.5</v>
      </c>
      <c r="AK107" s="68">
        <f t="shared" si="35"/>
        <v>6.7901234567901231E-2</v>
      </c>
      <c r="AL107" s="68">
        <f t="shared" si="36"/>
        <v>3.9594000000000004E-2</v>
      </c>
      <c r="AM107" s="68"/>
      <c r="AN107" s="68"/>
      <c r="AO107" s="72"/>
    </row>
    <row r="108" spans="1:41" x14ac:dyDescent="0.25">
      <c r="A108" s="67">
        <f>'2020Data'!E111</f>
        <v>43929.333333333081</v>
      </c>
      <c r="B108" s="68">
        <f>'2020Data'!F111</f>
        <v>14188</v>
      </c>
      <c r="C108" s="69">
        <f t="shared" si="37"/>
        <v>13958.836436673195</v>
      </c>
      <c r="D108" s="69">
        <f t="shared" si="23"/>
        <v>13733.374427254965</v>
      </c>
      <c r="E108" s="68">
        <f t="shared" si="24"/>
        <v>1.615192E-2</v>
      </c>
      <c r="F108" s="73">
        <f t="shared" si="38"/>
        <v>1.6151928624669038E-2</v>
      </c>
      <c r="G108" s="68"/>
      <c r="H108" s="68"/>
      <c r="I108" s="72"/>
      <c r="K108" s="80">
        <v>5269</v>
      </c>
      <c r="L108" s="69">
        <f t="shared" si="39"/>
        <v>5145.7212069999996</v>
      </c>
      <c r="M108" s="69">
        <f t="shared" si="25"/>
        <v>5329</v>
      </c>
      <c r="N108" s="68">
        <f t="shared" si="26"/>
        <v>-1.1387360030366294E-2</v>
      </c>
      <c r="O108" s="71">
        <f t="shared" si="40"/>
        <v>2.3397000000000001E-2</v>
      </c>
      <c r="P108" s="68"/>
      <c r="Q108" s="68"/>
      <c r="R108" s="72"/>
      <c r="V108">
        <f t="shared" si="27"/>
        <v>7.508342602892102E-3</v>
      </c>
      <c r="W108">
        <f t="shared" si="28"/>
        <v>1.1387360030366294E-2</v>
      </c>
      <c r="Y108" s="83">
        <v>899</v>
      </c>
      <c r="Z108" s="69">
        <f t="shared" si="29"/>
        <v>874.84027400000002</v>
      </c>
      <c r="AA108" s="69">
        <f t="shared" si="30"/>
        <v>905.75</v>
      </c>
      <c r="AB108" s="68">
        <f t="shared" si="31"/>
        <v>-7.508342602892102E-3</v>
      </c>
      <c r="AC108" s="68">
        <f t="shared" si="32"/>
        <v>2.6873999999999995E-2</v>
      </c>
      <c r="AD108" s="68"/>
      <c r="AE108" s="68"/>
      <c r="AF108" s="72"/>
      <c r="AH108" s="83">
        <v>84</v>
      </c>
      <c r="AI108" s="69">
        <f t="shared" si="33"/>
        <v>80.674104</v>
      </c>
      <c r="AJ108" s="69">
        <f t="shared" si="34"/>
        <v>78.5</v>
      </c>
      <c r="AK108" s="68">
        <f t="shared" si="35"/>
        <v>6.5476190476190479E-2</v>
      </c>
      <c r="AL108" s="68">
        <f t="shared" si="36"/>
        <v>3.9594000000000004E-2</v>
      </c>
      <c r="AM108" s="68"/>
      <c r="AN108" s="68"/>
      <c r="AO108" s="72"/>
    </row>
    <row r="109" spans="1:41" x14ac:dyDescent="0.25">
      <c r="A109" s="67">
        <f>'2020Data'!E112</f>
        <v>43929.374999999745</v>
      </c>
      <c r="B109" s="68">
        <f>'2020Data'!F112</f>
        <v>13860</v>
      </c>
      <c r="C109" s="69">
        <f t="shared" si="37"/>
        <v>13636.134269262087</v>
      </c>
      <c r="D109" s="69">
        <f t="shared" si="23"/>
        <v>13415.884519435707</v>
      </c>
      <c r="E109" s="68">
        <f t="shared" si="24"/>
        <v>1.615192E-2</v>
      </c>
      <c r="F109" s="73">
        <f t="shared" si="38"/>
        <v>1.6151928624669038E-2</v>
      </c>
      <c r="G109" s="68"/>
      <c r="H109" s="68"/>
      <c r="I109" s="72"/>
      <c r="K109" s="80">
        <v>5365</v>
      </c>
      <c r="L109" s="69">
        <f t="shared" si="39"/>
        <v>5239.4750949999998</v>
      </c>
      <c r="M109" s="69">
        <f t="shared" si="25"/>
        <v>5335</v>
      </c>
      <c r="N109" s="68">
        <f t="shared" si="26"/>
        <v>5.5917986952469714E-3</v>
      </c>
      <c r="O109" s="71">
        <f t="shared" si="40"/>
        <v>2.3397000000000001E-2</v>
      </c>
      <c r="P109" s="68"/>
      <c r="Q109" s="68"/>
      <c r="R109" s="72"/>
      <c r="V109">
        <f t="shared" si="27"/>
        <v>9.9778270509977823E-3</v>
      </c>
      <c r="W109">
        <f t="shared" si="28"/>
        <v>5.5917986952469714E-3</v>
      </c>
      <c r="Y109" s="83">
        <v>902</v>
      </c>
      <c r="Z109" s="69">
        <f t="shared" si="29"/>
        <v>877.75965199999996</v>
      </c>
      <c r="AA109" s="69">
        <f t="shared" si="30"/>
        <v>911</v>
      </c>
      <c r="AB109" s="68">
        <f t="shared" si="31"/>
        <v>-9.9778270509977823E-3</v>
      </c>
      <c r="AC109" s="68">
        <f t="shared" si="32"/>
        <v>2.6873999999999995E-2</v>
      </c>
      <c r="AD109" s="68"/>
      <c r="AE109" s="68"/>
      <c r="AF109" s="72"/>
      <c r="AH109" s="83">
        <v>80</v>
      </c>
      <c r="AI109" s="69">
        <f t="shared" si="33"/>
        <v>76.832480000000004</v>
      </c>
      <c r="AJ109" s="69">
        <f t="shared" si="34"/>
        <v>74.5</v>
      </c>
      <c r="AK109" s="68">
        <f t="shared" si="35"/>
        <v>6.8750000000000006E-2</v>
      </c>
      <c r="AL109" s="68">
        <f t="shared" si="36"/>
        <v>3.9594000000000004E-2</v>
      </c>
      <c r="AM109" s="68"/>
      <c r="AN109" s="68"/>
      <c r="AO109" s="72"/>
    </row>
    <row r="110" spans="1:41" x14ac:dyDescent="0.25">
      <c r="A110" s="67">
        <f>'2020Data'!E113</f>
        <v>43929.41666666641</v>
      </c>
      <c r="B110" s="68">
        <f>'2020Data'!F113</f>
        <v>13863</v>
      </c>
      <c r="C110" s="69">
        <f t="shared" si="37"/>
        <v>13639.085813476213</v>
      </c>
      <c r="D110" s="69">
        <f t="shared" si="23"/>
        <v>13418.78839054381</v>
      </c>
      <c r="E110" s="68">
        <f t="shared" si="24"/>
        <v>1.615192E-2</v>
      </c>
      <c r="F110" s="73">
        <f t="shared" si="38"/>
        <v>1.6151928624669038E-2</v>
      </c>
      <c r="G110" s="68"/>
      <c r="H110" s="68"/>
      <c r="I110" s="72"/>
      <c r="K110" s="80">
        <v>5382</v>
      </c>
      <c r="L110" s="69">
        <f t="shared" si="39"/>
        <v>5256.077346</v>
      </c>
      <c r="M110" s="69">
        <f t="shared" si="25"/>
        <v>5352</v>
      </c>
      <c r="N110" s="68">
        <f t="shared" si="26"/>
        <v>5.5741360089186179E-3</v>
      </c>
      <c r="O110" s="71">
        <f t="shared" si="40"/>
        <v>2.3397000000000001E-2</v>
      </c>
      <c r="P110" s="68"/>
      <c r="Q110" s="68"/>
      <c r="R110" s="72"/>
      <c r="V110">
        <f t="shared" si="27"/>
        <v>5.0328227571115977E-2</v>
      </c>
      <c r="W110">
        <f t="shared" si="28"/>
        <v>5.5741360089186179E-3</v>
      </c>
      <c r="Y110" s="83">
        <v>914</v>
      </c>
      <c r="Z110" s="69">
        <f t="shared" si="29"/>
        <v>889.43716400000005</v>
      </c>
      <c r="AA110" s="69">
        <f t="shared" si="30"/>
        <v>960</v>
      </c>
      <c r="AB110" s="68">
        <f t="shared" si="31"/>
        <v>-5.0328227571115977E-2</v>
      </c>
      <c r="AC110" s="68">
        <f t="shared" si="32"/>
        <v>2.6873999999999995E-2</v>
      </c>
      <c r="AD110" s="68"/>
      <c r="AE110" s="68"/>
      <c r="AF110" s="72"/>
      <c r="AH110" s="83">
        <v>84</v>
      </c>
      <c r="AI110" s="69">
        <f t="shared" si="33"/>
        <v>80.674104</v>
      </c>
      <c r="AJ110" s="69">
        <f t="shared" si="34"/>
        <v>78.5</v>
      </c>
      <c r="AK110" s="68">
        <f t="shared" si="35"/>
        <v>6.5476190476190479E-2</v>
      </c>
      <c r="AL110" s="68">
        <f t="shared" si="36"/>
        <v>3.9594000000000004E-2</v>
      </c>
      <c r="AM110" s="68"/>
      <c r="AN110" s="68"/>
      <c r="AO110" s="72"/>
    </row>
    <row r="111" spans="1:41" x14ac:dyDescent="0.25">
      <c r="A111" s="67">
        <f>'2020Data'!E114</f>
        <v>43929.458333333074</v>
      </c>
      <c r="B111" s="68">
        <f>'2020Data'!F114</f>
        <v>13814</v>
      </c>
      <c r="C111" s="69">
        <f t="shared" si="37"/>
        <v>13590.877257978822</v>
      </c>
      <c r="D111" s="69">
        <f t="shared" si="23"/>
        <v>13371.35849577813</v>
      </c>
      <c r="E111" s="68">
        <f t="shared" si="24"/>
        <v>1.615192E-2</v>
      </c>
      <c r="F111" s="73">
        <f t="shared" si="38"/>
        <v>1.6151928624669038E-2</v>
      </c>
      <c r="G111" s="68"/>
      <c r="H111" s="68"/>
      <c r="I111" s="72"/>
      <c r="K111" s="80">
        <v>5421</v>
      </c>
      <c r="L111" s="69">
        <f t="shared" si="39"/>
        <v>5294.164863</v>
      </c>
      <c r="M111" s="69">
        <f t="shared" si="25"/>
        <v>5294.164863</v>
      </c>
      <c r="N111" s="68">
        <f t="shared" si="26"/>
        <v>2.3397000000000001E-2</v>
      </c>
      <c r="O111" s="71">
        <f t="shared" si="40"/>
        <v>2.3397000000000001E-2</v>
      </c>
      <c r="P111" s="68"/>
      <c r="Q111" s="68"/>
      <c r="R111" s="72"/>
      <c r="V111">
        <f t="shared" si="27"/>
        <v>3.5598705501618123E-2</v>
      </c>
      <c r="W111">
        <f t="shared" si="28"/>
        <v>2.3397000000000001E-2</v>
      </c>
      <c r="Y111" s="83">
        <v>927</v>
      </c>
      <c r="Z111" s="69">
        <f t="shared" si="29"/>
        <v>902.08780200000001</v>
      </c>
      <c r="AA111" s="69">
        <f t="shared" si="30"/>
        <v>960</v>
      </c>
      <c r="AB111" s="68">
        <f t="shared" si="31"/>
        <v>-3.5598705501618123E-2</v>
      </c>
      <c r="AC111" s="68">
        <f t="shared" si="32"/>
        <v>2.6873999999999995E-2</v>
      </c>
      <c r="AD111" s="68"/>
      <c r="AE111" s="68"/>
      <c r="AF111" s="72"/>
      <c r="AH111" s="83">
        <v>83</v>
      </c>
      <c r="AI111" s="69">
        <f t="shared" si="33"/>
        <v>79.713697999999994</v>
      </c>
      <c r="AJ111" s="69">
        <f t="shared" si="34"/>
        <v>77.5</v>
      </c>
      <c r="AK111" s="68">
        <f t="shared" si="35"/>
        <v>6.6265060240963861E-2</v>
      </c>
      <c r="AL111" s="68">
        <f t="shared" si="36"/>
        <v>3.9594000000000004E-2</v>
      </c>
      <c r="AM111" s="68"/>
      <c r="AN111" s="68"/>
      <c r="AO111" s="72"/>
    </row>
    <row r="112" spans="1:41" x14ac:dyDescent="0.25">
      <c r="A112" s="67">
        <f>'2020Data'!E115</f>
        <v>43929.499999999738</v>
      </c>
      <c r="B112" s="68">
        <f>'2020Data'!F115</f>
        <v>13347</v>
      </c>
      <c r="C112" s="69">
        <f t="shared" si="37"/>
        <v>13131.420208646543</v>
      </c>
      <c r="D112" s="69">
        <f t="shared" si="23"/>
        <v>13205.208813999692</v>
      </c>
      <c r="E112" s="68">
        <f t="shared" si="24"/>
        <v>-5.6192402787143174E-3</v>
      </c>
      <c r="F112" s="73">
        <f t="shared" si="38"/>
        <v>1.6151928624669038E-2</v>
      </c>
      <c r="G112" s="68"/>
      <c r="H112" s="68"/>
      <c r="I112" s="72"/>
      <c r="K112" s="80">
        <v>5330</v>
      </c>
      <c r="L112" s="69">
        <f t="shared" si="39"/>
        <v>5205.2939900000001</v>
      </c>
      <c r="M112" s="69">
        <f t="shared" si="25"/>
        <v>5300</v>
      </c>
      <c r="N112" s="68">
        <f t="shared" si="26"/>
        <v>5.6285178236397749E-3</v>
      </c>
      <c r="O112" s="71">
        <f t="shared" si="40"/>
        <v>2.3397000000000001E-2</v>
      </c>
      <c r="P112" s="68"/>
      <c r="Q112" s="68"/>
      <c r="R112" s="72"/>
      <c r="V112">
        <f t="shared" si="27"/>
        <v>1.6816143497757848E-3</v>
      </c>
      <c r="W112">
        <f t="shared" si="28"/>
        <v>5.6285178236397749E-3</v>
      </c>
      <c r="Y112" s="83">
        <v>892</v>
      </c>
      <c r="Z112" s="69">
        <f t="shared" si="29"/>
        <v>868.02839200000005</v>
      </c>
      <c r="AA112" s="69">
        <f t="shared" si="30"/>
        <v>893.5</v>
      </c>
      <c r="AB112" s="68">
        <f t="shared" si="31"/>
        <v>-1.6816143497757848E-3</v>
      </c>
      <c r="AC112" s="68">
        <f t="shared" si="32"/>
        <v>2.6873999999999995E-2</v>
      </c>
      <c r="AD112" s="68"/>
      <c r="AE112" s="68"/>
      <c r="AF112" s="72"/>
      <c r="AH112" s="83">
        <v>80</v>
      </c>
      <c r="AI112" s="69">
        <f t="shared" si="33"/>
        <v>76.832480000000004</v>
      </c>
      <c r="AJ112" s="69">
        <f t="shared" si="34"/>
        <v>74.5</v>
      </c>
      <c r="AK112" s="68">
        <f t="shared" si="35"/>
        <v>6.8750000000000006E-2</v>
      </c>
      <c r="AL112" s="68">
        <f t="shared" si="36"/>
        <v>3.9594000000000004E-2</v>
      </c>
      <c r="AM112" s="68"/>
      <c r="AN112" s="68"/>
      <c r="AO112" s="72"/>
    </row>
    <row r="113" spans="1:41" x14ac:dyDescent="0.25">
      <c r="A113" s="67">
        <f>'2020Data'!E116</f>
        <v>43929.541666666402</v>
      </c>
      <c r="B113" s="68">
        <f>'2020Data'!F116</f>
        <v>13023</v>
      </c>
      <c r="C113" s="69">
        <f t="shared" si="37"/>
        <v>12812.653433520934</v>
      </c>
      <c r="D113" s="69">
        <f t="shared" si="23"/>
        <v>12832.330394948442</v>
      </c>
      <c r="E113" s="68">
        <f t="shared" si="24"/>
        <v>-1.5357444521231667E-3</v>
      </c>
      <c r="F113" s="73">
        <f t="shared" si="38"/>
        <v>1.6151928624669038E-2</v>
      </c>
      <c r="G113" s="68"/>
      <c r="H113" s="68"/>
      <c r="I113" s="72"/>
      <c r="K113" s="80">
        <v>5211</v>
      </c>
      <c r="L113" s="69">
        <f t="shared" si="39"/>
        <v>5089.0782330000002</v>
      </c>
      <c r="M113" s="69">
        <f t="shared" si="25"/>
        <v>5271</v>
      </c>
      <c r="N113" s="68">
        <f t="shared" si="26"/>
        <v>-1.1514104778353483E-2</v>
      </c>
      <c r="O113" s="71">
        <f t="shared" si="40"/>
        <v>2.3397000000000001E-2</v>
      </c>
      <c r="P113" s="68"/>
      <c r="Q113" s="68"/>
      <c r="R113" s="72"/>
      <c r="V113">
        <f t="shared" si="27"/>
        <v>2.6873999999999995E-2</v>
      </c>
      <c r="W113">
        <f t="shared" si="28"/>
        <v>1.1514104778353483E-2</v>
      </c>
      <c r="Y113" s="83">
        <v>870</v>
      </c>
      <c r="Z113" s="69">
        <f t="shared" si="29"/>
        <v>846.61962000000005</v>
      </c>
      <c r="AA113" s="69">
        <f t="shared" si="30"/>
        <v>893.38037999999995</v>
      </c>
      <c r="AB113" s="68">
        <f t="shared" si="31"/>
        <v>-2.6873999999999995E-2</v>
      </c>
      <c r="AC113" s="68">
        <f t="shared" si="32"/>
        <v>2.6873999999999995E-2</v>
      </c>
      <c r="AD113" s="68"/>
      <c r="AE113" s="68"/>
      <c r="AF113" s="72"/>
      <c r="AH113" s="83">
        <v>79</v>
      </c>
      <c r="AI113" s="69">
        <f t="shared" si="33"/>
        <v>75.872073999999998</v>
      </c>
      <c r="AJ113" s="69">
        <f t="shared" si="34"/>
        <v>77</v>
      </c>
      <c r="AK113" s="68">
        <f t="shared" si="35"/>
        <v>2.5316455696202531E-2</v>
      </c>
      <c r="AL113" s="68">
        <f t="shared" si="36"/>
        <v>3.9594000000000004E-2</v>
      </c>
      <c r="AM113" s="68"/>
      <c r="AN113" s="68"/>
      <c r="AO113" s="72"/>
    </row>
    <row r="114" spans="1:41" x14ac:dyDescent="0.25">
      <c r="A114" s="67">
        <f>'2020Data'!E117</f>
        <v>43929.583333333067</v>
      </c>
      <c r="B114" s="68">
        <f>'2020Data'!F117</f>
        <v>12786</v>
      </c>
      <c r="C114" s="69">
        <f t="shared" si="37"/>
        <v>12579.481440604981</v>
      </c>
      <c r="D114" s="69">
        <f t="shared" si="23"/>
        <v>12599.158402032488</v>
      </c>
      <c r="E114" s="68">
        <f t="shared" si="24"/>
        <v>-1.5642108556233379E-3</v>
      </c>
      <c r="F114" s="73">
        <f t="shared" si="38"/>
        <v>1.6151928624669038E-2</v>
      </c>
      <c r="G114" s="68"/>
      <c r="H114" s="68"/>
      <c r="I114" s="72"/>
      <c r="K114" s="80">
        <v>5132</v>
      </c>
      <c r="L114" s="69">
        <f t="shared" si="39"/>
        <v>5011.9265960000002</v>
      </c>
      <c r="M114" s="69">
        <f t="shared" si="25"/>
        <v>5192</v>
      </c>
      <c r="N114" s="68">
        <f t="shared" si="26"/>
        <v>-1.1691348402182385E-2</v>
      </c>
      <c r="O114" s="71">
        <f t="shared" si="40"/>
        <v>2.3397000000000001E-2</v>
      </c>
      <c r="P114" s="68"/>
      <c r="Q114" s="68"/>
      <c r="R114" s="72"/>
      <c r="V114">
        <f t="shared" si="27"/>
        <v>2.6873999999999995E-2</v>
      </c>
      <c r="W114">
        <f t="shared" si="28"/>
        <v>1.1691348402182385E-2</v>
      </c>
      <c r="Y114" s="83">
        <v>882</v>
      </c>
      <c r="Z114" s="69">
        <f t="shared" si="29"/>
        <v>858.29713200000003</v>
      </c>
      <c r="AA114" s="69">
        <f t="shared" si="30"/>
        <v>905.70286799999997</v>
      </c>
      <c r="AB114" s="68">
        <f t="shared" si="31"/>
        <v>-2.6873999999999995E-2</v>
      </c>
      <c r="AC114" s="68">
        <f t="shared" si="32"/>
        <v>2.6873999999999995E-2</v>
      </c>
      <c r="AD114" s="68"/>
      <c r="AE114" s="68"/>
      <c r="AF114" s="72"/>
      <c r="AH114" s="83">
        <v>82</v>
      </c>
      <c r="AI114" s="69">
        <f t="shared" si="33"/>
        <v>78.753292000000002</v>
      </c>
      <c r="AJ114" s="69">
        <f t="shared" si="34"/>
        <v>76.5</v>
      </c>
      <c r="AK114" s="68">
        <f t="shared" si="35"/>
        <v>6.7073170731707321E-2</v>
      </c>
      <c r="AL114" s="68">
        <f t="shared" si="36"/>
        <v>3.9594000000000004E-2</v>
      </c>
      <c r="AM114" s="68"/>
      <c r="AN114" s="68"/>
      <c r="AO114" s="72"/>
    </row>
    <row r="115" spans="1:41" x14ac:dyDescent="0.25">
      <c r="A115" s="67">
        <f>'2020Data'!E118</f>
        <v>43929.624999999731</v>
      </c>
      <c r="B115" s="68">
        <f>'2020Data'!F118</f>
        <v>13034</v>
      </c>
      <c r="C115" s="69">
        <f t="shared" si="37"/>
        <v>12823.475762306063</v>
      </c>
      <c r="D115" s="69">
        <f t="shared" si="23"/>
        <v>12843.15272373357</v>
      </c>
      <c r="E115" s="68">
        <f t="shared" si="24"/>
        <v>-1.5344483658124904E-3</v>
      </c>
      <c r="F115" s="73">
        <f t="shared" si="38"/>
        <v>1.6151928624669038E-2</v>
      </c>
      <c r="G115" s="68"/>
      <c r="H115" s="68"/>
      <c r="I115" s="72"/>
      <c r="K115" s="80">
        <v>5115</v>
      </c>
      <c r="L115" s="69">
        <f t="shared" si="39"/>
        <v>4995.324345</v>
      </c>
      <c r="M115" s="69">
        <f t="shared" si="25"/>
        <v>5175</v>
      </c>
      <c r="N115" s="68">
        <f t="shared" si="26"/>
        <v>-1.1730205278592375E-2</v>
      </c>
      <c r="O115" s="71">
        <f t="shared" si="40"/>
        <v>2.3397000000000001E-2</v>
      </c>
      <c r="P115" s="68"/>
      <c r="Q115" s="68"/>
      <c r="R115" s="72"/>
      <c r="V115">
        <f t="shared" si="27"/>
        <v>4.008667388949079E-2</v>
      </c>
      <c r="W115">
        <f t="shared" si="28"/>
        <v>1.1730205278592375E-2</v>
      </c>
      <c r="Y115" s="83">
        <v>923</v>
      </c>
      <c r="Z115" s="69">
        <f t="shared" si="29"/>
        <v>898.19529799999998</v>
      </c>
      <c r="AA115" s="69">
        <f t="shared" si="30"/>
        <v>960</v>
      </c>
      <c r="AB115" s="68">
        <f t="shared" si="31"/>
        <v>-4.008667388949079E-2</v>
      </c>
      <c r="AC115" s="68">
        <f t="shared" si="32"/>
        <v>2.6873999999999995E-2</v>
      </c>
      <c r="AD115" s="68"/>
      <c r="AE115" s="68"/>
      <c r="AF115" s="72"/>
      <c r="AH115" s="83">
        <v>82</v>
      </c>
      <c r="AI115" s="69">
        <f t="shared" si="33"/>
        <v>78.753292000000002</v>
      </c>
      <c r="AJ115" s="69">
        <f t="shared" si="34"/>
        <v>76.5</v>
      </c>
      <c r="AK115" s="68">
        <f t="shared" si="35"/>
        <v>6.7073170731707321E-2</v>
      </c>
      <c r="AL115" s="68">
        <f t="shared" si="36"/>
        <v>3.9594000000000004E-2</v>
      </c>
      <c r="AM115" s="68"/>
      <c r="AN115" s="68"/>
      <c r="AO115" s="72"/>
    </row>
    <row r="116" spans="1:41" x14ac:dyDescent="0.25">
      <c r="A116" s="67">
        <f>'2020Data'!E119</f>
        <v>43929.666666666395</v>
      </c>
      <c r="B116" s="68">
        <f>'2020Data'!F119</f>
        <v>13762</v>
      </c>
      <c r="C116" s="69">
        <f t="shared" si="37"/>
        <v>13539.717158267305</v>
      </c>
      <c r="D116" s="69">
        <f t="shared" si="23"/>
        <v>13321.024729904344</v>
      </c>
      <c r="E116" s="68">
        <f t="shared" si="24"/>
        <v>1.615192E-2</v>
      </c>
      <c r="F116" s="73">
        <f t="shared" si="38"/>
        <v>1.6151928624669038E-2</v>
      </c>
      <c r="G116" s="68"/>
      <c r="H116" s="68"/>
      <c r="I116" s="72"/>
      <c r="K116" s="80">
        <v>5203</v>
      </c>
      <c r="L116" s="69">
        <f t="shared" si="39"/>
        <v>5081.2654089999996</v>
      </c>
      <c r="M116" s="69">
        <f t="shared" si="25"/>
        <v>5263</v>
      </c>
      <c r="N116" s="68">
        <f t="shared" si="26"/>
        <v>-1.1531808571977706E-2</v>
      </c>
      <c r="O116" s="71">
        <f t="shared" si="40"/>
        <v>2.3397000000000001E-2</v>
      </c>
      <c r="P116" s="68"/>
      <c r="Q116" s="68"/>
      <c r="R116" s="72"/>
      <c r="V116">
        <f t="shared" si="27"/>
        <v>2.0512820512820513E-2</v>
      </c>
      <c r="W116">
        <f t="shared" si="28"/>
        <v>1.1531808571977706E-2</v>
      </c>
      <c r="Y116" s="83">
        <v>975</v>
      </c>
      <c r="Z116" s="69">
        <f t="shared" si="29"/>
        <v>948.79785000000004</v>
      </c>
      <c r="AA116" s="69">
        <f t="shared" si="30"/>
        <v>955</v>
      </c>
      <c r="AB116" s="68">
        <f t="shared" si="31"/>
        <v>2.0512820512820513E-2</v>
      </c>
      <c r="AC116" s="68">
        <f t="shared" si="32"/>
        <v>2.6873999999999995E-2</v>
      </c>
      <c r="AD116" s="68"/>
      <c r="AE116" s="68"/>
      <c r="AF116" s="72"/>
      <c r="AH116" s="83">
        <v>86</v>
      </c>
      <c r="AI116" s="69">
        <f t="shared" si="33"/>
        <v>82.594915999999998</v>
      </c>
      <c r="AJ116" s="69">
        <f t="shared" si="34"/>
        <v>80.5</v>
      </c>
      <c r="AK116" s="68">
        <f t="shared" si="35"/>
        <v>6.3953488372093026E-2</v>
      </c>
      <c r="AL116" s="68">
        <f t="shared" si="36"/>
        <v>3.9594000000000004E-2</v>
      </c>
      <c r="AM116" s="68"/>
      <c r="AN116" s="68"/>
      <c r="AO116" s="72"/>
    </row>
    <row r="117" spans="1:41" x14ac:dyDescent="0.25">
      <c r="A117" s="67">
        <f>'2020Data'!E120</f>
        <v>43929.708333333059</v>
      </c>
      <c r="B117" s="68">
        <f>'2020Data'!F120</f>
        <v>13952</v>
      </c>
      <c r="C117" s="69">
        <f t="shared" si="37"/>
        <v>13726.648291828618</v>
      </c>
      <c r="D117" s="69">
        <f t="shared" si="23"/>
        <v>13504.936566750866</v>
      </c>
      <c r="E117" s="68">
        <f t="shared" si="24"/>
        <v>1.615192E-2</v>
      </c>
      <c r="F117" s="73">
        <f t="shared" si="38"/>
        <v>1.6151928624669038E-2</v>
      </c>
      <c r="G117" s="68"/>
      <c r="H117" s="68"/>
      <c r="I117" s="72"/>
      <c r="K117" s="80">
        <v>5219</v>
      </c>
      <c r="L117" s="69">
        <f t="shared" si="39"/>
        <v>5096.8910569999998</v>
      </c>
      <c r="M117" s="69">
        <f t="shared" si="25"/>
        <v>5279</v>
      </c>
      <c r="N117" s="68">
        <f t="shared" si="26"/>
        <v>-1.1496455259628282E-2</v>
      </c>
      <c r="O117" s="71">
        <f t="shared" si="40"/>
        <v>2.3397000000000001E-2</v>
      </c>
      <c r="P117" s="68"/>
      <c r="Q117" s="68"/>
      <c r="R117" s="72"/>
      <c r="V117">
        <f t="shared" si="27"/>
        <v>1.3436999999999998E-2</v>
      </c>
      <c r="W117">
        <f t="shared" si="28"/>
        <v>1.1496455259628282E-2</v>
      </c>
      <c r="Y117" s="83">
        <v>963</v>
      </c>
      <c r="Z117" s="69">
        <f t="shared" si="29"/>
        <v>937.12033799999995</v>
      </c>
      <c r="AA117" s="69">
        <f t="shared" si="30"/>
        <v>975.93983100000003</v>
      </c>
      <c r="AB117" s="68">
        <f t="shared" si="31"/>
        <v>-1.3436999999999998E-2</v>
      </c>
      <c r="AC117" s="68">
        <f t="shared" si="32"/>
        <v>2.6873999999999995E-2</v>
      </c>
      <c r="AD117" s="68"/>
      <c r="AE117" s="68"/>
      <c r="AF117" s="72"/>
      <c r="AH117" s="83">
        <v>82</v>
      </c>
      <c r="AI117" s="69">
        <f t="shared" si="33"/>
        <v>78.753292000000002</v>
      </c>
      <c r="AJ117" s="69">
        <f t="shared" si="34"/>
        <v>76.5</v>
      </c>
      <c r="AK117" s="68">
        <f t="shared" si="35"/>
        <v>6.7073170731707321E-2</v>
      </c>
      <c r="AL117" s="68">
        <f t="shared" si="36"/>
        <v>3.9594000000000004E-2</v>
      </c>
      <c r="AM117" s="68"/>
      <c r="AN117" s="68"/>
      <c r="AO117" s="72"/>
    </row>
    <row r="118" spans="1:41" x14ac:dyDescent="0.25">
      <c r="A118" s="67">
        <f>'2020Data'!E121</f>
        <v>43929.749999999724</v>
      </c>
      <c r="B118" s="68">
        <f>'2020Data'!F121</f>
        <v>14452</v>
      </c>
      <c r="C118" s="69">
        <f t="shared" si="37"/>
        <v>14218.572327516284</v>
      </c>
      <c r="D118" s="69">
        <f t="shared" si="23"/>
        <v>13988.915084768027</v>
      </c>
      <c r="E118" s="68">
        <f t="shared" si="24"/>
        <v>1.615192E-2</v>
      </c>
      <c r="F118" s="73">
        <f t="shared" si="38"/>
        <v>1.6151928624669038E-2</v>
      </c>
      <c r="G118" s="68"/>
      <c r="H118" s="68"/>
      <c r="I118" s="72"/>
      <c r="K118" s="80">
        <v>5233</v>
      </c>
      <c r="L118" s="69">
        <f t="shared" si="39"/>
        <v>5110.5634989999999</v>
      </c>
      <c r="M118" s="69">
        <f t="shared" si="25"/>
        <v>5293</v>
      </c>
      <c r="N118" s="68">
        <f t="shared" si="26"/>
        <v>-1.1465698452130709E-2</v>
      </c>
      <c r="O118" s="71">
        <f t="shared" si="40"/>
        <v>2.3397000000000001E-2</v>
      </c>
      <c r="P118" s="68"/>
      <c r="Q118" s="68"/>
      <c r="R118" s="72"/>
      <c r="V118">
        <f t="shared" si="27"/>
        <v>1.0427528675703858E-3</v>
      </c>
      <c r="W118">
        <f t="shared" si="28"/>
        <v>1.1465698452130709E-2</v>
      </c>
      <c r="Y118" s="83">
        <v>959</v>
      </c>
      <c r="Z118" s="69">
        <f t="shared" si="29"/>
        <v>933.22783400000003</v>
      </c>
      <c r="AA118" s="69">
        <f t="shared" si="30"/>
        <v>960</v>
      </c>
      <c r="AB118" s="68">
        <f t="shared" si="31"/>
        <v>-1.0427528675703858E-3</v>
      </c>
      <c r="AC118" s="68">
        <f t="shared" si="32"/>
        <v>2.6873999999999995E-2</v>
      </c>
      <c r="AD118" s="68"/>
      <c r="AE118" s="68"/>
      <c r="AF118" s="72"/>
      <c r="AH118" s="83">
        <v>80</v>
      </c>
      <c r="AI118" s="69">
        <f t="shared" si="33"/>
        <v>76.832480000000004</v>
      </c>
      <c r="AJ118" s="69">
        <f t="shared" si="34"/>
        <v>74.5</v>
      </c>
      <c r="AK118" s="68">
        <f t="shared" si="35"/>
        <v>6.8750000000000006E-2</v>
      </c>
      <c r="AL118" s="68">
        <f t="shared" si="36"/>
        <v>3.9594000000000004E-2</v>
      </c>
      <c r="AM118" s="68"/>
      <c r="AN118" s="68"/>
      <c r="AO118" s="72"/>
    </row>
    <row r="119" spans="1:41" x14ac:dyDescent="0.25">
      <c r="A119" s="67">
        <f>'2020Data'!E122</f>
        <v>43929.791666666388</v>
      </c>
      <c r="B119" s="68">
        <f>'2020Data'!F122</f>
        <v>14550</v>
      </c>
      <c r="C119" s="69">
        <f t="shared" si="37"/>
        <v>14314.989438511066</v>
      </c>
      <c r="D119" s="69">
        <f t="shared" si="23"/>
        <v>14083.77487429939</v>
      </c>
      <c r="E119" s="68">
        <f t="shared" si="24"/>
        <v>1.615192E-2</v>
      </c>
      <c r="F119" s="73">
        <f t="shared" si="38"/>
        <v>1.6151928624669038E-2</v>
      </c>
      <c r="G119" s="68"/>
      <c r="H119" s="68"/>
      <c r="I119" s="72"/>
      <c r="K119" s="80">
        <v>5344</v>
      </c>
      <c r="L119" s="69">
        <f t="shared" si="39"/>
        <v>5218.9664320000002</v>
      </c>
      <c r="M119" s="69">
        <f t="shared" si="25"/>
        <v>5314</v>
      </c>
      <c r="N119" s="68">
        <f t="shared" si="26"/>
        <v>5.6137724550898204E-3</v>
      </c>
      <c r="O119" s="71">
        <f t="shared" si="40"/>
        <v>2.3397000000000001E-2</v>
      </c>
      <c r="P119" s="68"/>
      <c r="Q119" s="68"/>
      <c r="R119" s="72"/>
      <c r="V119">
        <f t="shared" si="27"/>
        <v>1.4799154334038054E-2</v>
      </c>
      <c r="W119">
        <f t="shared" si="28"/>
        <v>5.6137724550898204E-3</v>
      </c>
      <c r="Y119" s="83">
        <v>946</v>
      </c>
      <c r="Z119" s="69">
        <f t="shared" si="29"/>
        <v>920.57719599999996</v>
      </c>
      <c r="AA119" s="69">
        <f t="shared" si="30"/>
        <v>960</v>
      </c>
      <c r="AB119" s="68">
        <f t="shared" si="31"/>
        <v>-1.4799154334038054E-2</v>
      </c>
      <c r="AC119" s="68">
        <f t="shared" si="32"/>
        <v>2.6873999999999995E-2</v>
      </c>
      <c r="AD119" s="68"/>
      <c r="AE119" s="68"/>
      <c r="AF119" s="72"/>
      <c r="AH119" s="83">
        <v>80</v>
      </c>
      <c r="AI119" s="69">
        <f t="shared" si="33"/>
        <v>76.832480000000004</v>
      </c>
      <c r="AJ119" s="69">
        <f t="shared" si="34"/>
        <v>74.5</v>
      </c>
      <c r="AK119" s="68">
        <f t="shared" si="35"/>
        <v>6.8750000000000006E-2</v>
      </c>
      <c r="AL119" s="68">
        <f t="shared" si="36"/>
        <v>3.9594000000000004E-2</v>
      </c>
      <c r="AM119" s="68"/>
      <c r="AN119" s="68"/>
      <c r="AO119" s="72"/>
    </row>
    <row r="120" spans="1:41" x14ac:dyDescent="0.25">
      <c r="A120" s="67">
        <f>'2020Data'!E123</f>
        <v>43929.833333333052</v>
      </c>
      <c r="B120" s="68">
        <f>'2020Data'!F123</f>
        <v>13994</v>
      </c>
      <c r="C120" s="69">
        <f t="shared" si="37"/>
        <v>13767.969910826381</v>
      </c>
      <c r="D120" s="69">
        <f t="shared" si="23"/>
        <v>13545.590762264306</v>
      </c>
      <c r="E120" s="68">
        <f t="shared" si="24"/>
        <v>1.615192E-2</v>
      </c>
      <c r="F120" s="73">
        <f t="shared" si="38"/>
        <v>1.6151928624669038E-2</v>
      </c>
      <c r="G120" s="68"/>
      <c r="H120" s="68"/>
      <c r="I120" s="72"/>
      <c r="K120" s="80">
        <v>5171</v>
      </c>
      <c r="L120" s="69">
        <f t="shared" si="39"/>
        <v>5050.0141130000002</v>
      </c>
      <c r="M120" s="69">
        <f t="shared" si="25"/>
        <v>5231</v>
      </c>
      <c r="N120" s="68">
        <f t="shared" si="26"/>
        <v>-1.1603171533552505E-2</v>
      </c>
      <c r="O120" s="71">
        <f t="shared" si="40"/>
        <v>2.3397000000000001E-2</v>
      </c>
      <c r="P120" s="68"/>
      <c r="Q120" s="68"/>
      <c r="R120" s="72"/>
      <c r="V120">
        <f t="shared" si="27"/>
        <v>4.1899441340782122E-3</v>
      </c>
      <c r="W120">
        <f t="shared" si="28"/>
        <v>1.1603171533552505E-2</v>
      </c>
      <c r="Y120" s="83">
        <v>895</v>
      </c>
      <c r="Z120" s="69">
        <f t="shared" si="29"/>
        <v>870.94776999999999</v>
      </c>
      <c r="AA120" s="69">
        <f t="shared" si="30"/>
        <v>898.75</v>
      </c>
      <c r="AB120" s="68">
        <f t="shared" si="31"/>
        <v>-4.1899441340782122E-3</v>
      </c>
      <c r="AC120" s="68">
        <f t="shared" si="32"/>
        <v>2.6873999999999995E-2</v>
      </c>
      <c r="AD120" s="68"/>
      <c r="AE120" s="68"/>
      <c r="AF120" s="72"/>
      <c r="AH120" s="83">
        <v>78</v>
      </c>
      <c r="AI120" s="69">
        <f t="shared" si="33"/>
        <v>74.911668000000006</v>
      </c>
      <c r="AJ120" s="69">
        <f t="shared" si="34"/>
        <v>74</v>
      </c>
      <c r="AK120" s="68">
        <f t="shared" si="35"/>
        <v>5.128205128205128E-2</v>
      </c>
      <c r="AL120" s="68">
        <f t="shared" si="36"/>
        <v>3.9594000000000004E-2</v>
      </c>
      <c r="AM120" s="68"/>
      <c r="AN120" s="68"/>
      <c r="AO120" s="72"/>
    </row>
    <row r="121" spans="1:41" x14ac:dyDescent="0.25">
      <c r="A121" s="67">
        <f>'2020Data'!E124</f>
        <v>43929.874999999716</v>
      </c>
      <c r="B121" s="68">
        <f>'2020Data'!F124</f>
        <v>13205</v>
      </c>
      <c r="C121" s="69">
        <f t="shared" si="37"/>
        <v>12991.713782511246</v>
      </c>
      <c r="D121" s="69">
        <f t="shared" si="23"/>
        <v>13065.502387864395</v>
      </c>
      <c r="E121" s="68">
        <f t="shared" si="24"/>
        <v>-5.6796667928814843E-3</v>
      </c>
      <c r="F121" s="73">
        <f t="shared" si="38"/>
        <v>1.6151928624669038E-2</v>
      </c>
      <c r="G121" s="68"/>
      <c r="H121" s="68"/>
      <c r="I121" s="72"/>
      <c r="K121" s="80">
        <v>4884</v>
      </c>
      <c r="L121" s="69">
        <f t="shared" si="39"/>
        <v>4769.7290519999997</v>
      </c>
      <c r="M121" s="69">
        <f t="shared" si="25"/>
        <v>4964</v>
      </c>
      <c r="N121" s="68">
        <f t="shared" si="26"/>
        <v>-1.638001638001638E-2</v>
      </c>
      <c r="O121" s="71">
        <f t="shared" si="40"/>
        <v>2.3397000000000001E-2</v>
      </c>
      <c r="P121" s="68"/>
      <c r="Q121" s="68"/>
      <c r="R121" s="72"/>
      <c r="V121">
        <f t="shared" si="27"/>
        <v>2.9082125603864733E-2</v>
      </c>
      <c r="W121">
        <f t="shared" si="28"/>
        <v>1.638001638001638E-2</v>
      </c>
      <c r="Y121" s="83">
        <v>828</v>
      </c>
      <c r="Z121" s="69">
        <f t="shared" si="29"/>
        <v>805.74832800000001</v>
      </c>
      <c r="AA121" s="69">
        <f t="shared" si="30"/>
        <v>852.08</v>
      </c>
      <c r="AB121" s="68">
        <f t="shared" si="31"/>
        <v>-2.9082125603864733E-2</v>
      </c>
      <c r="AC121" s="68">
        <f t="shared" si="32"/>
        <v>2.6873999999999995E-2</v>
      </c>
      <c r="AD121" s="68"/>
      <c r="AE121" s="68"/>
      <c r="AF121" s="72"/>
      <c r="AH121" s="83">
        <v>76</v>
      </c>
      <c r="AI121" s="69">
        <f t="shared" si="33"/>
        <v>72.990855999999994</v>
      </c>
      <c r="AJ121" s="69">
        <f t="shared" si="34"/>
        <v>76</v>
      </c>
      <c r="AK121" s="68">
        <f t="shared" si="35"/>
        <v>0</v>
      </c>
      <c r="AL121" s="68">
        <f t="shared" si="36"/>
        <v>3.9594000000000004E-2</v>
      </c>
      <c r="AM121" s="68"/>
      <c r="AN121" s="68"/>
      <c r="AO121" s="72"/>
    </row>
    <row r="122" spans="1:41" x14ac:dyDescent="0.25">
      <c r="A122" s="67">
        <f>'2020Data'!E125</f>
        <v>43929.91666666638</v>
      </c>
      <c r="B122" s="68">
        <f>'2020Data'!F125</f>
        <v>12368</v>
      </c>
      <c r="C122" s="69">
        <f t="shared" si="37"/>
        <v>12168.232946770093</v>
      </c>
      <c r="D122" s="69">
        <f t="shared" si="23"/>
        <v>12053.880285434137</v>
      </c>
      <c r="E122" s="68">
        <f t="shared" si="24"/>
        <v>9.3976390685640357E-3</v>
      </c>
      <c r="F122" s="73">
        <f t="shared" si="38"/>
        <v>1.6151928624669038E-2</v>
      </c>
      <c r="G122" s="68"/>
      <c r="H122" s="68"/>
      <c r="I122" s="72"/>
      <c r="K122" s="80">
        <v>4580</v>
      </c>
      <c r="L122" s="69">
        <f t="shared" si="39"/>
        <v>4472.8417399999998</v>
      </c>
      <c r="M122" s="69">
        <f t="shared" si="25"/>
        <v>4472.8417399999998</v>
      </c>
      <c r="N122" s="68">
        <f t="shared" si="26"/>
        <v>2.3397000000000001E-2</v>
      </c>
      <c r="O122" s="71">
        <f t="shared" si="40"/>
        <v>2.3397000000000001E-2</v>
      </c>
      <c r="P122" s="68"/>
      <c r="Q122" s="68"/>
      <c r="R122" s="72"/>
      <c r="V122">
        <f t="shared" si="27"/>
        <v>4.3619791666666668E-3</v>
      </c>
      <c r="W122">
        <f t="shared" si="28"/>
        <v>2.3397000000000001E-2</v>
      </c>
      <c r="Y122" s="83">
        <v>768</v>
      </c>
      <c r="Z122" s="69">
        <f t="shared" si="29"/>
        <v>747.36076800000001</v>
      </c>
      <c r="AA122" s="69">
        <f t="shared" si="30"/>
        <v>771.35</v>
      </c>
      <c r="AB122" s="68">
        <f t="shared" si="31"/>
        <v>-4.3619791666666668E-3</v>
      </c>
      <c r="AC122" s="68">
        <f t="shared" si="32"/>
        <v>2.6873999999999995E-2</v>
      </c>
      <c r="AD122" s="68"/>
      <c r="AE122" s="68"/>
      <c r="AF122" s="72"/>
      <c r="AH122" s="83">
        <v>75</v>
      </c>
      <c r="AI122" s="69">
        <f t="shared" si="33"/>
        <v>72.030450000000002</v>
      </c>
      <c r="AJ122" s="69">
        <f t="shared" si="34"/>
        <v>75.900000000000006</v>
      </c>
      <c r="AK122" s="68">
        <f t="shared" si="35"/>
        <v>-1.2E-2</v>
      </c>
      <c r="AL122" s="68">
        <f t="shared" si="36"/>
        <v>3.9594000000000004E-2</v>
      </c>
      <c r="AM122" s="68"/>
      <c r="AN122" s="68"/>
      <c r="AO122" s="72"/>
    </row>
    <row r="123" spans="1:41" x14ac:dyDescent="0.25">
      <c r="A123" s="67">
        <f>'2020Data'!E126</f>
        <v>43929.958333333045</v>
      </c>
      <c r="B123" s="68">
        <f>'2020Data'!F126</f>
        <v>11811</v>
      </c>
      <c r="C123" s="69">
        <f t="shared" si="37"/>
        <v>11620.229571014033</v>
      </c>
      <c r="D123" s="69">
        <f t="shared" si="23"/>
        <v>11848.925055205229</v>
      </c>
      <c r="E123" s="68">
        <f t="shared" si="24"/>
        <v>-1.9680806028278722E-2</v>
      </c>
      <c r="F123" s="73">
        <f t="shared" si="38"/>
        <v>1.6151928624669038E-2</v>
      </c>
      <c r="G123" s="68"/>
      <c r="H123" s="68"/>
      <c r="I123" s="72"/>
      <c r="K123" s="80">
        <v>4327</v>
      </c>
      <c r="L123" s="69">
        <f t="shared" si="39"/>
        <v>4225.7611809999999</v>
      </c>
      <c r="M123" s="69">
        <f t="shared" si="25"/>
        <v>4451.55</v>
      </c>
      <c r="N123" s="68">
        <f t="shared" si="26"/>
        <v>-2.8784377166628152E-2</v>
      </c>
      <c r="O123" s="71">
        <f t="shared" si="40"/>
        <v>2.3397000000000001E-2</v>
      </c>
      <c r="P123" s="68"/>
      <c r="Q123" s="68"/>
      <c r="R123" s="72"/>
      <c r="V123">
        <f t="shared" si="27"/>
        <v>1.3436999999999998E-2</v>
      </c>
      <c r="W123">
        <f t="shared" si="28"/>
        <v>2.8784377166628152E-2</v>
      </c>
      <c r="Y123" s="83">
        <v>726</v>
      </c>
      <c r="Z123" s="69">
        <f t="shared" si="29"/>
        <v>706.48947599999997</v>
      </c>
      <c r="AA123" s="69">
        <f t="shared" si="30"/>
        <v>735.75526200000002</v>
      </c>
      <c r="AB123" s="68">
        <f t="shared" si="31"/>
        <v>-1.3436999999999998E-2</v>
      </c>
      <c r="AC123" s="68">
        <f t="shared" si="32"/>
        <v>2.6873999999999995E-2</v>
      </c>
      <c r="AD123" s="68"/>
      <c r="AE123" s="68"/>
      <c r="AF123" s="72"/>
      <c r="AH123" s="83">
        <v>71</v>
      </c>
      <c r="AI123" s="69">
        <f t="shared" si="33"/>
        <v>68.188826000000006</v>
      </c>
      <c r="AJ123" s="69">
        <f t="shared" si="34"/>
        <v>71.75</v>
      </c>
      <c r="AK123" s="68">
        <f t="shared" si="35"/>
        <v>-1.0563380281690141E-2</v>
      </c>
      <c r="AL123" s="68">
        <f t="shared" si="36"/>
        <v>3.9594000000000004E-2</v>
      </c>
      <c r="AM123" s="68"/>
      <c r="AN123" s="68"/>
      <c r="AO123" s="72"/>
    </row>
    <row r="124" spans="1:41" x14ac:dyDescent="0.25">
      <c r="A124" s="67">
        <f>'2020Data'!E127</f>
        <v>43929.999999999709</v>
      </c>
      <c r="B124" s="68">
        <f>'2020Data'!F127</f>
        <v>11457</v>
      </c>
      <c r="C124" s="69">
        <f t="shared" si="37"/>
        <v>11271.947353747168</v>
      </c>
      <c r="D124" s="69">
        <f t="shared" si="23"/>
        <v>11089.883761845233</v>
      </c>
      <c r="E124" s="68">
        <f t="shared" si="24"/>
        <v>1.615192E-2</v>
      </c>
      <c r="F124" s="73">
        <f t="shared" si="38"/>
        <v>1.6151928624669038E-2</v>
      </c>
      <c r="G124" s="68"/>
      <c r="H124" s="68"/>
      <c r="I124" s="72"/>
      <c r="K124" s="80">
        <v>4131</v>
      </c>
      <c r="L124" s="69">
        <f t="shared" si="39"/>
        <v>4034.3469930000001</v>
      </c>
      <c r="M124" s="69">
        <f t="shared" si="25"/>
        <v>4082.6734965000001</v>
      </c>
      <c r="N124" s="68">
        <f t="shared" si="26"/>
        <v>1.1698500000000001E-2</v>
      </c>
      <c r="O124" s="71">
        <f t="shared" si="40"/>
        <v>2.3397000000000001E-2</v>
      </c>
      <c r="P124" s="68"/>
      <c r="Q124" s="68"/>
      <c r="R124" s="72"/>
      <c r="V124">
        <f t="shared" si="27"/>
        <v>1.3436999999999998E-2</v>
      </c>
      <c r="W124">
        <f t="shared" si="28"/>
        <v>1.1698500000000001E-2</v>
      </c>
      <c r="Y124" s="83">
        <v>697</v>
      </c>
      <c r="Z124" s="69">
        <f t="shared" si="29"/>
        <v>678.268822</v>
      </c>
      <c r="AA124" s="69">
        <f t="shared" si="30"/>
        <v>706.365589</v>
      </c>
      <c r="AB124" s="68">
        <f t="shared" si="31"/>
        <v>-1.3436999999999998E-2</v>
      </c>
      <c r="AC124" s="68">
        <f t="shared" si="32"/>
        <v>2.6873999999999995E-2</v>
      </c>
      <c r="AD124" s="68"/>
      <c r="AE124" s="68"/>
      <c r="AF124" s="72"/>
      <c r="AH124" s="83">
        <v>53</v>
      </c>
      <c r="AI124" s="69">
        <f t="shared" si="33"/>
        <v>50.901518000000003</v>
      </c>
      <c r="AJ124" s="69">
        <f t="shared" si="34"/>
        <v>50.901518000000003</v>
      </c>
      <c r="AK124" s="68">
        <f t="shared" si="35"/>
        <v>3.9594000000000004E-2</v>
      </c>
      <c r="AL124" s="68">
        <f t="shared" si="36"/>
        <v>3.9594000000000004E-2</v>
      </c>
      <c r="AM124" s="68"/>
      <c r="AN124" s="68"/>
      <c r="AO124" s="72"/>
    </row>
    <row r="125" spans="1:41" x14ac:dyDescent="0.25">
      <c r="A125" s="67">
        <f>'2020Data'!E128</f>
        <v>43930.041666666373</v>
      </c>
      <c r="B125" s="68">
        <f>'2020Data'!F128</f>
        <v>11196</v>
      </c>
      <c r="C125" s="69">
        <f t="shared" si="37"/>
        <v>11015.163007118206</v>
      </c>
      <c r="D125" s="69">
        <f t="shared" si="23"/>
        <v>10837.246975440274</v>
      </c>
      <c r="E125" s="68">
        <f t="shared" si="24"/>
        <v>1.615192E-2</v>
      </c>
      <c r="F125" s="73">
        <f t="shared" si="38"/>
        <v>1.6151928624669038E-2</v>
      </c>
      <c r="G125" s="68"/>
      <c r="H125" s="68"/>
      <c r="I125" s="72"/>
      <c r="K125" s="80">
        <v>4024</v>
      </c>
      <c r="L125" s="69">
        <f t="shared" si="39"/>
        <v>3929.8504720000001</v>
      </c>
      <c r="M125" s="69">
        <f t="shared" si="25"/>
        <v>3976.925236</v>
      </c>
      <c r="N125" s="68">
        <f t="shared" si="26"/>
        <v>1.1698500000000001E-2</v>
      </c>
      <c r="O125" s="71">
        <f t="shared" si="40"/>
        <v>2.3397000000000001E-2</v>
      </c>
      <c r="P125" s="68"/>
      <c r="Q125" s="68"/>
      <c r="R125" s="72"/>
      <c r="V125">
        <f t="shared" si="27"/>
        <v>1.3436999999999998E-2</v>
      </c>
      <c r="W125">
        <f t="shared" si="28"/>
        <v>1.1698500000000001E-2</v>
      </c>
      <c r="Y125" s="83">
        <v>680</v>
      </c>
      <c r="Z125" s="69">
        <f t="shared" si="29"/>
        <v>661.72568000000001</v>
      </c>
      <c r="AA125" s="69">
        <f t="shared" si="30"/>
        <v>689.13715999999999</v>
      </c>
      <c r="AB125" s="68">
        <f t="shared" si="31"/>
        <v>-1.3436999999999998E-2</v>
      </c>
      <c r="AC125" s="68">
        <f t="shared" si="32"/>
        <v>2.6873999999999995E-2</v>
      </c>
      <c r="AD125" s="68"/>
      <c r="AE125" s="68"/>
      <c r="AF125" s="72"/>
      <c r="AH125" s="83">
        <v>56</v>
      </c>
      <c r="AI125" s="69">
        <f t="shared" si="33"/>
        <v>53.782736</v>
      </c>
      <c r="AJ125" s="69">
        <f t="shared" si="34"/>
        <v>53.782736</v>
      </c>
      <c r="AK125" s="68">
        <f t="shared" si="35"/>
        <v>3.9594000000000004E-2</v>
      </c>
      <c r="AL125" s="68">
        <f t="shared" si="36"/>
        <v>3.9594000000000004E-2</v>
      </c>
      <c r="AM125" s="68"/>
      <c r="AN125" s="68"/>
      <c r="AO125" s="72"/>
    </row>
    <row r="126" spans="1:41" x14ac:dyDescent="0.25">
      <c r="A126" s="67">
        <f>'2020Data'!E129</f>
        <v>43930.083333333037</v>
      </c>
      <c r="B126" s="68">
        <f>'2020Data'!F129</f>
        <v>11054</v>
      </c>
      <c r="C126" s="69">
        <f t="shared" si="37"/>
        <v>10875.456580982909</v>
      </c>
      <c r="D126" s="69">
        <f t="shared" si="23"/>
        <v>10699.797076323399</v>
      </c>
      <c r="E126" s="68">
        <f t="shared" si="24"/>
        <v>1.615192E-2</v>
      </c>
      <c r="F126" s="73">
        <f t="shared" si="38"/>
        <v>1.6151928624669038E-2</v>
      </c>
      <c r="G126" s="68"/>
      <c r="H126" s="68"/>
      <c r="I126" s="72"/>
      <c r="K126" s="80">
        <v>3991</v>
      </c>
      <c r="L126" s="69">
        <f t="shared" si="39"/>
        <v>3897.6225730000001</v>
      </c>
      <c r="M126" s="69">
        <f t="shared" si="25"/>
        <v>3944.3112864999998</v>
      </c>
      <c r="N126" s="68">
        <f t="shared" si="26"/>
        <v>1.1698500000000001E-2</v>
      </c>
      <c r="O126" s="71">
        <f t="shared" si="40"/>
        <v>2.3397000000000001E-2</v>
      </c>
      <c r="P126" s="68"/>
      <c r="Q126" s="68"/>
      <c r="R126" s="72"/>
      <c r="V126">
        <f t="shared" si="27"/>
        <v>1.3436999999999998E-2</v>
      </c>
      <c r="W126">
        <f t="shared" si="28"/>
        <v>1.1698500000000001E-2</v>
      </c>
      <c r="Y126" s="83">
        <v>687</v>
      </c>
      <c r="Z126" s="69">
        <f t="shared" si="29"/>
        <v>668.53756199999998</v>
      </c>
      <c r="AA126" s="69">
        <f t="shared" si="30"/>
        <v>696.23121900000001</v>
      </c>
      <c r="AB126" s="68">
        <f t="shared" si="31"/>
        <v>-1.3436999999999998E-2</v>
      </c>
      <c r="AC126" s="68">
        <f t="shared" si="32"/>
        <v>2.6873999999999995E-2</v>
      </c>
      <c r="AD126" s="68"/>
      <c r="AE126" s="68"/>
      <c r="AF126" s="72"/>
      <c r="AH126" s="83">
        <v>68</v>
      </c>
      <c r="AI126" s="69">
        <f t="shared" si="33"/>
        <v>65.307608000000002</v>
      </c>
      <c r="AJ126" s="69">
        <f t="shared" si="34"/>
        <v>71</v>
      </c>
      <c r="AK126" s="68">
        <f t="shared" si="35"/>
        <v>-4.4117647058823532E-2</v>
      </c>
      <c r="AL126" s="68">
        <f t="shared" si="36"/>
        <v>3.9594000000000004E-2</v>
      </c>
      <c r="AM126" s="68"/>
      <c r="AN126" s="68"/>
      <c r="AO126" s="72"/>
    </row>
    <row r="127" spans="1:41" x14ac:dyDescent="0.25">
      <c r="A127" s="67">
        <f>'2020Data'!E130</f>
        <v>43930.124999999702</v>
      </c>
      <c r="B127" s="68">
        <f>'2020Data'!F130</f>
        <v>10978</v>
      </c>
      <c r="C127" s="69">
        <f t="shared" si="37"/>
        <v>10800.684127558383</v>
      </c>
      <c r="D127" s="69">
        <f t="shared" si="23"/>
        <v>10626.23234158479</v>
      </c>
      <c r="E127" s="68">
        <f t="shared" si="24"/>
        <v>1.615192E-2</v>
      </c>
      <c r="F127" s="73">
        <f t="shared" si="38"/>
        <v>1.6151928624669038E-2</v>
      </c>
      <c r="G127" s="68"/>
      <c r="H127" s="68"/>
      <c r="I127" s="72"/>
      <c r="K127" s="80">
        <v>4001</v>
      </c>
      <c r="L127" s="69">
        <f t="shared" si="39"/>
        <v>3907.3886029999999</v>
      </c>
      <c r="M127" s="69">
        <f t="shared" si="25"/>
        <v>3954.1943015000002</v>
      </c>
      <c r="N127" s="68">
        <f t="shared" si="26"/>
        <v>1.1698500000000001E-2</v>
      </c>
      <c r="O127" s="71">
        <f t="shared" si="40"/>
        <v>2.3397000000000001E-2</v>
      </c>
      <c r="P127" s="68"/>
      <c r="Q127" s="68"/>
      <c r="R127" s="72"/>
      <c r="V127">
        <f t="shared" si="27"/>
        <v>1.3436999999999998E-2</v>
      </c>
      <c r="W127">
        <f t="shared" si="28"/>
        <v>1.1698500000000001E-2</v>
      </c>
      <c r="Y127" s="83">
        <v>705</v>
      </c>
      <c r="Z127" s="69">
        <f t="shared" si="29"/>
        <v>686.05383000000006</v>
      </c>
      <c r="AA127" s="69">
        <f t="shared" si="30"/>
        <v>714.47308499999997</v>
      </c>
      <c r="AB127" s="68">
        <f t="shared" si="31"/>
        <v>-1.3436999999999998E-2</v>
      </c>
      <c r="AC127" s="68">
        <f t="shared" si="32"/>
        <v>2.6873999999999995E-2</v>
      </c>
      <c r="AD127" s="68"/>
      <c r="AE127" s="68"/>
      <c r="AF127" s="72"/>
      <c r="AH127" s="83">
        <v>72</v>
      </c>
      <c r="AI127" s="69">
        <f t="shared" si="33"/>
        <v>69.149231999999998</v>
      </c>
      <c r="AJ127" s="69">
        <f t="shared" si="34"/>
        <v>72</v>
      </c>
      <c r="AK127" s="68">
        <f t="shared" si="35"/>
        <v>0</v>
      </c>
      <c r="AL127" s="68">
        <f t="shared" si="36"/>
        <v>3.9594000000000004E-2</v>
      </c>
      <c r="AM127" s="68"/>
      <c r="AN127" s="68"/>
      <c r="AO127" s="72"/>
    </row>
    <row r="128" spans="1:41" x14ac:dyDescent="0.25">
      <c r="A128" s="67">
        <f>'2020Data'!E131</f>
        <v>43930.166666666366</v>
      </c>
      <c r="B128" s="68">
        <f>'2020Data'!F131</f>
        <v>11400</v>
      </c>
      <c r="C128" s="69">
        <f t="shared" si="37"/>
        <v>11215.868013678773</v>
      </c>
      <c r="D128" s="69">
        <f t="shared" si="23"/>
        <v>11034.710210791274</v>
      </c>
      <c r="E128" s="68">
        <f t="shared" si="24"/>
        <v>1.615192E-2</v>
      </c>
      <c r="F128" s="73">
        <f t="shared" si="38"/>
        <v>1.6151928624669038E-2</v>
      </c>
      <c r="G128" s="68"/>
      <c r="H128" s="68"/>
      <c r="I128" s="72"/>
      <c r="K128" s="80">
        <v>4178</v>
      </c>
      <c r="L128" s="69">
        <f t="shared" si="39"/>
        <v>4080.2473340000001</v>
      </c>
      <c r="M128" s="69">
        <f t="shared" si="25"/>
        <v>4129.1236669999998</v>
      </c>
      <c r="N128" s="68">
        <f t="shared" si="26"/>
        <v>1.1698500000000001E-2</v>
      </c>
      <c r="O128" s="71">
        <f t="shared" si="40"/>
        <v>2.3397000000000001E-2</v>
      </c>
      <c r="P128" s="68"/>
      <c r="Q128" s="68"/>
      <c r="R128" s="72"/>
      <c r="V128">
        <f t="shared" si="27"/>
        <v>1.3436999999999998E-2</v>
      </c>
      <c r="W128">
        <f t="shared" si="28"/>
        <v>1.1698500000000001E-2</v>
      </c>
      <c r="Y128" s="83">
        <v>735</v>
      </c>
      <c r="Z128" s="69">
        <f t="shared" si="29"/>
        <v>715.24761000000001</v>
      </c>
      <c r="AA128" s="69">
        <f t="shared" si="30"/>
        <v>744.87619500000005</v>
      </c>
      <c r="AB128" s="68">
        <f t="shared" si="31"/>
        <v>-1.3436999999999998E-2</v>
      </c>
      <c r="AC128" s="68">
        <f t="shared" si="32"/>
        <v>2.6873999999999995E-2</v>
      </c>
      <c r="AD128" s="68"/>
      <c r="AE128" s="68"/>
      <c r="AF128" s="72"/>
      <c r="AH128" s="83">
        <v>74</v>
      </c>
      <c r="AI128" s="69">
        <f t="shared" si="33"/>
        <v>71.070043999999996</v>
      </c>
      <c r="AJ128" s="69">
        <f t="shared" si="34"/>
        <v>75.8</v>
      </c>
      <c r="AK128" s="68">
        <f t="shared" si="35"/>
        <v>-2.4324324324324326E-2</v>
      </c>
      <c r="AL128" s="68">
        <f t="shared" si="36"/>
        <v>3.9594000000000004E-2</v>
      </c>
      <c r="AM128" s="68"/>
      <c r="AN128" s="68"/>
      <c r="AO128" s="72"/>
    </row>
    <row r="129" spans="1:41" x14ac:dyDescent="0.25">
      <c r="A129" s="67">
        <f>'2020Data'!E132</f>
        <v>43930.20833333303</v>
      </c>
      <c r="B129" s="68">
        <f>'2020Data'!F132</f>
        <v>12383</v>
      </c>
      <c r="C129" s="69">
        <f t="shared" si="37"/>
        <v>12182.990667840724</v>
      </c>
      <c r="D129" s="69">
        <f t="shared" si="23"/>
        <v>12068.638006504769</v>
      </c>
      <c r="E129" s="68">
        <f t="shared" si="24"/>
        <v>9.3862553500767189E-3</v>
      </c>
      <c r="F129" s="73">
        <f t="shared" si="38"/>
        <v>1.6151928624669038E-2</v>
      </c>
      <c r="G129" s="68"/>
      <c r="H129" s="68"/>
      <c r="I129" s="72"/>
      <c r="K129" s="80">
        <v>4533</v>
      </c>
      <c r="L129" s="69">
        <f t="shared" si="39"/>
        <v>4426.9413990000003</v>
      </c>
      <c r="M129" s="69">
        <f t="shared" si="25"/>
        <v>4426.9413990000003</v>
      </c>
      <c r="N129" s="68">
        <f t="shared" si="26"/>
        <v>2.3397000000000001E-2</v>
      </c>
      <c r="O129" s="71">
        <f t="shared" si="40"/>
        <v>2.3397000000000001E-2</v>
      </c>
      <c r="P129" s="68"/>
      <c r="Q129" s="68"/>
      <c r="R129" s="72"/>
      <c r="V129">
        <f t="shared" si="27"/>
        <v>1.3436999999999998E-2</v>
      </c>
      <c r="W129">
        <f t="shared" si="28"/>
        <v>2.3397000000000001E-2</v>
      </c>
      <c r="Y129" s="83">
        <v>793</v>
      </c>
      <c r="Z129" s="69">
        <f t="shared" si="29"/>
        <v>771.68891800000006</v>
      </c>
      <c r="AA129" s="69">
        <f t="shared" si="30"/>
        <v>803.65554099999997</v>
      </c>
      <c r="AB129" s="68">
        <f t="shared" si="31"/>
        <v>-1.3436999999999998E-2</v>
      </c>
      <c r="AC129" s="68">
        <f t="shared" si="32"/>
        <v>2.6873999999999995E-2</v>
      </c>
      <c r="AD129" s="68"/>
      <c r="AE129" s="68"/>
      <c r="AF129" s="72"/>
      <c r="AH129" s="83">
        <v>75</v>
      </c>
      <c r="AI129" s="69">
        <f t="shared" si="33"/>
        <v>72.030450000000002</v>
      </c>
      <c r="AJ129" s="69">
        <f t="shared" si="34"/>
        <v>75.900000000000006</v>
      </c>
      <c r="AK129" s="68">
        <f t="shared" si="35"/>
        <v>-1.2E-2</v>
      </c>
      <c r="AL129" s="68">
        <f t="shared" si="36"/>
        <v>3.9594000000000004E-2</v>
      </c>
      <c r="AM129" s="68"/>
      <c r="AN129" s="68"/>
      <c r="AO129" s="72"/>
    </row>
    <row r="130" spans="1:41" x14ac:dyDescent="0.25">
      <c r="A130" s="67">
        <f>'2020Data'!E133</f>
        <v>43930.249999999694</v>
      </c>
      <c r="B130" s="68">
        <f>'2020Data'!F133</f>
        <v>13196</v>
      </c>
      <c r="C130" s="69">
        <f t="shared" si="37"/>
        <v>12982.859149868867</v>
      </c>
      <c r="D130" s="69">
        <f t="shared" si="23"/>
        <v>13056.647755222017</v>
      </c>
      <c r="E130" s="68">
        <f t="shared" si="24"/>
        <v>-5.6835404668081234E-3</v>
      </c>
      <c r="F130" s="73">
        <f t="shared" si="38"/>
        <v>1.6151928624669038E-2</v>
      </c>
      <c r="G130" s="68"/>
      <c r="H130" s="68"/>
      <c r="I130" s="72"/>
      <c r="K130" s="80">
        <v>4857</v>
      </c>
      <c r="L130" s="69">
        <f t="shared" si="39"/>
        <v>4743.3607709999997</v>
      </c>
      <c r="M130" s="69">
        <f t="shared" si="25"/>
        <v>4937</v>
      </c>
      <c r="N130" s="68">
        <f t="shared" si="26"/>
        <v>-1.6471072678608194E-2</v>
      </c>
      <c r="O130" s="71">
        <f t="shared" si="40"/>
        <v>2.3397000000000001E-2</v>
      </c>
      <c r="P130" s="68"/>
      <c r="Q130" s="68"/>
      <c r="R130" s="72"/>
      <c r="V130">
        <f t="shared" si="27"/>
        <v>2.6873999999999995E-2</v>
      </c>
      <c r="W130">
        <f t="shared" si="28"/>
        <v>1.6471072678608194E-2</v>
      </c>
      <c r="Y130" s="83">
        <v>865</v>
      </c>
      <c r="Z130" s="69">
        <f t="shared" si="29"/>
        <v>841.75399000000004</v>
      </c>
      <c r="AA130" s="69">
        <f t="shared" si="30"/>
        <v>888.24600999999996</v>
      </c>
      <c r="AB130" s="68">
        <f t="shared" si="31"/>
        <v>-2.6873999999999995E-2</v>
      </c>
      <c r="AC130" s="68">
        <f t="shared" si="32"/>
        <v>2.6873999999999995E-2</v>
      </c>
      <c r="AD130" s="68"/>
      <c r="AE130" s="68"/>
      <c r="AF130" s="72"/>
      <c r="AH130" s="83">
        <v>75</v>
      </c>
      <c r="AI130" s="69">
        <f t="shared" si="33"/>
        <v>72.030450000000002</v>
      </c>
      <c r="AJ130" s="69">
        <f t="shared" si="34"/>
        <v>75.900000000000006</v>
      </c>
      <c r="AK130" s="68">
        <f t="shared" si="35"/>
        <v>-1.2E-2</v>
      </c>
      <c r="AL130" s="68">
        <f t="shared" si="36"/>
        <v>3.9594000000000004E-2</v>
      </c>
      <c r="AM130" s="68"/>
      <c r="AN130" s="68"/>
      <c r="AO130" s="72"/>
    </row>
    <row r="131" spans="1:41" x14ac:dyDescent="0.25">
      <c r="A131" s="67">
        <f>'2020Data'!E134</f>
        <v>43930.291666666359</v>
      </c>
      <c r="B131" s="68">
        <f>'2020Data'!F134</f>
        <v>13772</v>
      </c>
      <c r="C131" s="69">
        <f t="shared" si="37"/>
        <v>13549.555638981057</v>
      </c>
      <c r="D131" s="69">
        <f t="shared" si="23"/>
        <v>13330.704300264686</v>
      </c>
      <c r="E131" s="68">
        <f t="shared" si="24"/>
        <v>1.615192E-2</v>
      </c>
      <c r="F131" s="73">
        <f t="shared" si="38"/>
        <v>1.6151928624669038E-2</v>
      </c>
      <c r="G131" s="68"/>
      <c r="H131" s="68"/>
      <c r="I131" s="72"/>
      <c r="K131" s="80">
        <v>5106</v>
      </c>
      <c r="L131" s="69">
        <f t="shared" si="39"/>
        <v>4986.5349180000003</v>
      </c>
      <c r="M131" s="69">
        <f t="shared" si="25"/>
        <v>5166</v>
      </c>
      <c r="N131" s="68">
        <f t="shared" si="26"/>
        <v>-1.1750881316098707E-2</v>
      </c>
      <c r="O131" s="71">
        <f t="shared" si="40"/>
        <v>2.3397000000000001E-2</v>
      </c>
      <c r="P131" s="68"/>
      <c r="Q131" s="68"/>
      <c r="R131" s="72"/>
      <c r="V131">
        <f t="shared" si="27"/>
        <v>4.8034934497816595E-2</v>
      </c>
      <c r="W131">
        <f t="shared" si="28"/>
        <v>1.1750881316098707E-2</v>
      </c>
      <c r="Y131" s="83">
        <v>916</v>
      </c>
      <c r="Z131" s="69">
        <f t="shared" si="29"/>
        <v>891.38341600000001</v>
      </c>
      <c r="AA131" s="69">
        <f t="shared" si="30"/>
        <v>960</v>
      </c>
      <c r="AB131" s="68">
        <f t="shared" si="31"/>
        <v>-4.8034934497816595E-2</v>
      </c>
      <c r="AC131" s="68">
        <f t="shared" si="32"/>
        <v>2.6873999999999995E-2</v>
      </c>
      <c r="AD131" s="68"/>
      <c r="AE131" s="68"/>
      <c r="AF131" s="72"/>
      <c r="AH131" s="83">
        <v>73</v>
      </c>
      <c r="AI131" s="69">
        <f t="shared" si="33"/>
        <v>70.109638000000004</v>
      </c>
      <c r="AJ131" s="69">
        <f t="shared" si="34"/>
        <v>74</v>
      </c>
      <c r="AK131" s="68">
        <f t="shared" si="35"/>
        <v>-1.3698630136986301E-2</v>
      </c>
      <c r="AL131" s="68">
        <f t="shared" si="36"/>
        <v>3.9594000000000004E-2</v>
      </c>
      <c r="AM131" s="68"/>
      <c r="AN131" s="68"/>
      <c r="AO131" s="72"/>
    </row>
    <row r="132" spans="1:41" x14ac:dyDescent="0.25">
      <c r="A132" s="67">
        <f>'2020Data'!E135</f>
        <v>43930.333333333023</v>
      </c>
      <c r="B132" s="68">
        <f>'2020Data'!F135</f>
        <v>13745</v>
      </c>
      <c r="C132" s="69">
        <f t="shared" si="37"/>
        <v>13522.991741053924</v>
      </c>
      <c r="D132" s="69">
        <f t="shared" si="23"/>
        <v>13304.569460291759</v>
      </c>
      <c r="E132" s="68">
        <f t="shared" si="24"/>
        <v>1.615192E-2</v>
      </c>
      <c r="F132" s="73">
        <f t="shared" si="38"/>
        <v>1.6151928624669038E-2</v>
      </c>
      <c r="G132" s="68"/>
      <c r="H132" s="68"/>
      <c r="I132" s="72"/>
      <c r="K132" s="80">
        <v>5198</v>
      </c>
      <c r="L132" s="69">
        <f t="shared" ref="L132:L163" si="41">ABS(K132-(O132*K132))</f>
        <v>5076.3823940000002</v>
      </c>
      <c r="M132" s="69">
        <f t="shared" si="25"/>
        <v>5258</v>
      </c>
      <c r="N132" s="68">
        <f t="shared" si="26"/>
        <v>-1.1542901115813775E-2</v>
      </c>
      <c r="O132" s="71">
        <f t="shared" ref="O132:O163" si="42">(($Q$4*COUNT($A$4:$A$171)/100))/(COUNT($A$4:$A$171))</f>
        <v>2.3397000000000001E-2</v>
      </c>
      <c r="P132" s="68"/>
      <c r="Q132" s="68"/>
      <c r="R132" s="72"/>
      <c r="V132">
        <f t="shared" si="27"/>
        <v>1.6949152542372881E-2</v>
      </c>
      <c r="W132">
        <f t="shared" si="28"/>
        <v>1.1542901115813775E-2</v>
      </c>
      <c r="Y132" s="83">
        <v>944</v>
      </c>
      <c r="Z132" s="69">
        <f t="shared" si="29"/>
        <v>918.630944</v>
      </c>
      <c r="AA132" s="69">
        <f t="shared" si="30"/>
        <v>960</v>
      </c>
      <c r="AB132" s="68">
        <f t="shared" si="31"/>
        <v>-1.6949152542372881E-2</v>
      </c>
      <c r="AC132" s="68">
        <f t="shared" si="32"/>
        <v>2.6873999999999995E-2</v>
      </c>
      <c r="AD132" s="68"/>
      <c r="AE132" s="68"/>
      <c r="AF132" s="72"/>
      <c r="AH132" s="83">
        <v>67</v>
      </c>
      <c r="AI132" s="69">
        <f t="shared" si="33"/>
        <v>64.347201999999996</v>
      </c>
      <c r="AJ132" s="69">
        <f t="shared" si="34"/>
        <v>64.347201999999996</v>
      </c>
      <c r="AK132" s="68">
        <f t="shared" si="35"/>
        <v>3.9594000000000004E-2</v>
      </c>
      <c r="AL132" s="68">
        <f t="shared" si="36"/>
        <v>3.9594000000000004E-2</v>
      </c>
      <c r="AM132" s="68"/>
      <c r="AN132" s="68"/>
      <c r="AO132" s="72"/>
    </row>
    <row r="133" spans="1:41" x14ac:dyDescent="0.25">
      <c r="A133" s="67">
        <f>'2020Data'!E136</f>
        <v>43930.374999999687</v>
      </c>
      <c r="B133" s="68">
        <f>'2020Data'!F136</f>
        <v>13207</v>
      </c>
      <c r="C133" s="69">
        <f t="shared" si="37"/>
        <v>12993.681478653996</v>
      </c>
      <c r="D133" s="69">
        <f t="shared" ref="D133:D171" si="43">ABS(C133-(E133*C133))</f>
        <v>13067.470084007145</v>
      </c>
      <c r="E133" s="68">
        <f t="shared" ref="E133:E171" si="44">IF(B133&gt;=13487,0.01615192,IF(B133&gt;=13064,-75/B133,IF(B133&gt;=12640,-20/B133,IF(B133&gt;=12003,116.23/B133,IF(B133&gt;=11579,-232.45/B133,0.01615192)))))</f>
        <v>-5.6788066934201561E-3</v>
      </c>
      <c r="F133" s="73">
        <f t="shared" si="38"/>
        <v>1.6151928624669038E-2</v>
      </c>
      <c r="G133" s="68"/>
      <c r="H133" s="68"/>
      <c r="I133" s="72"/>
      <c r="K133" s="80">
        <v>5186</v>
      </c>
      <c r="L133" s="69">
        <f t="shared" si="41"/>
        <v>5064.6631580000003</v>
      </c>
      <c r="M133" s="69">
        <f t="shared" ref="M133:M171" si="45">ABS(K133-(N133*K133))</f>
        <v>5246</v>
      </c>
      <c r="N133" s="68">
        <f t="shared" ref="N133:N171" si="46">IF(K133&gt;=5396,O133,IF(K133&gt;=5309,30/K133,IF(K133&gt;=4964,-60/K133,IF(K133&gt;=4791,-80/K133,IF(K133&gt;=4533,O133,IF(K133&gt;=4360,((K133-4533)*1.45)/K133,IF(K133&gt;=4274,((4274-K133)*2.35)/K133,IF(K133&gt;=4220,((4220-K133)*2)/K133,O133/2))))))))</f>
        <v>-1.1569610489780177E-2</v>
      </c>
      <c r="O133" s="71">
        <f t="shared" si="42"/>
        <v>2.3397000000000001E-2</v>
      </c>
      <c r="P133" s="68"/>
      <c r="Q133" s="68"/>
      <c r="R133" s="72"/>
      <c r="V133">
        <f t="shared" ref="V133:V171" si="47">ABS(AB133)</f>
        <v>2.0429009193054137E-2</v>
      </c>
      <c r="W133">
        <f t="shared" ref="W133:W171" si="48">ABS(N133)</f>
        <v>1.1569610489780177E-2</v>
      </c>
      <c r="Y133" s="83">
        <v>979</v>
      </c>
      <c r="Z133" s="69">
        <f t="shared" ref="Z133:Z171" si="49">ABS(Y133-(AC133*Y133))</f>
        <v>952.69035399999996</v>
      </c>
      <c r="AA133" s="69">
        <f t="shared" ref="AA133:AA171" si="50">ABS(Y133-(AB133*Y133))</f>
        <v>959</v>
      </c>
      <c r="AB133" s="68">
        <f t="shared" ref="AB133:AB171" si="51">IF(Y133&gt;=966,20/Y133,IF(Y133&gt;=960,-AC133/2,IF(Y133&gt;=913,(Y133-960)/Y133,IF(Y133&gt;=890,(890-Y133)*0.75/Y133,IF(Y133&gt;=860,-AC133,IF(Y133&gt;=830,((Y133-860)*0.5)/Y133,IF(Y133&gt;=800,((800-Y133)*0.86)/Y133,IF(Y133&gt;=769,-AC133/2,IF(Y133&gt;=748,((Y133-769)*3.35/Y133),-AC133/2)))))))))</f>
        <v>2.0429009193054137E-2</v>
      </c>
      <c r="AC133" s="68">
        <f t="shared" ref="AC133:AC171" si="52">(($AE$4*COUNT($A$4:$A$171)/100))/(COUNT($A$4:$A$171))</f>
        <v>2.6873999999999995E-2</v>
      </c>
      <c r="AD133" s="68"/>
      <c r="AE133" s="68"/>
      <c r="AF133" s="72"/>
      <c r="AH133" s="83">
        <v>64</v>
      </c>
      <c r="AI133" s="69">
        <f t="shared" ref="AI133:AI171" si="53">ABS(AH133-(AL133*AH133))</f>
        <v>61.465983999999999</v>
      </c>
      <c r="AJ133" s="69">
        <f t="shared" ref="AJ133:AJ171" si="54">ABS(AH133-(AK133*AH133))</f>
        <v>61.465983999999999</v>
      </c>
      <c r="AK133" s="68">
        <f t="shared" ref="AK133:AK171" si="55">IF(AH133&gt;=80,5.5/AH133,IF(AH133&gt;=78,(-AH133+80)*2/AH133,IF(AH133&gt;=76,(-76+AH133)*1.25/AH133,IF(AH133&gt;=74,(AH133-76)*0.9/AH133,IF(AH133&gt;=72,(72-AH133)/AH133,IF(AH133&gt;=68,(AH133-72)*0.75/AH133,AL133))))))</f>
        <v>3.9594000000000004E-2</v>
      </c>
      <c r="AL133" s="68">
        <f t="shared" ref="AL133:AL171" si="56">(($AN$4*COUNT($A$4:$A$171)/100))/(COUNT($A$4:$A$171))</f>
        <v>3.9594000000000004E-2</v>
      </c>
      <c r="AM133" s="68"/>
      <c r="AN133" s="68"/>
      <c r="AO133" s="72"/>
    </row>
    <row r="134" spans="1:41" x14ac:dyDescent="0.25">
      <c r="A134" s="67">
        <f>'2020Data'!E137</f>
        <v>43930.416666666351</v>
      </c>
      <c r="B134" s="68">
        <f>'2020Data'!F137</f>
        <v>13152</v>
      </c>
      <c r="C134" s="69">
        <f t="shared" si="37"/>
        <v>12939.569834728352</v>
      </c>
      <c r="D134" s="69">
        <f t="shared" si="43"/>
        <v>13013.358440081502</v>
      </c>
      <c r="E134" s="68">
        <f t="shared" si="44"/>
        <v>-5.7025547445255474E-3</v>
      </c>
      <c r="F134" s="73">
        <f t="shared" si="38"/>
        <v>1.6151928624669038E-2</v>
      </c>
      <c r="G134" s="68"/>
      <c r="H134" s="68"/>
      <c r="I134" s="72"/>
      <c r="K134" s="80">
        <v>5308</v>
      </c>
      <c r="L134" s="69">
        <f t="shared" si="41"/>
        <v>5183.8087240000004</v>
      </c>
      <c r="M134" s="69">
        <f t="shared" si="45"/>
        <v>5368</v>
      </c>
      <c r="N134" s="68">
        <f t="shared" si="46"/>
        <v>-1.1303692539562924E-2</v>
      </c>
      <c r="O134" s="71">
        <f t="shared" si="42"/>
        <v>2.3397000000000001E-2</v>
      </c>
      <c r="P134" s="68"/>
      <c r="Q134" s="68"/>
      <c r="R134" s="72"/>
      <c r="V134">
        <f t="shared" si="47"/>
        <v>2.0080321285140562E-2</v>
      </c>
      <c r="W134">
        <f t="shared" si="48"/>
        <v>1.1303692539562924E-2</v>
      </c>
      <c r="Y134" s="83">
        <v>996</v>
      </c>
      <c r="Z134" s="69">
        <f t="shared" si="49"/>
        <v>969.23349600000006</v>
      </c>
      <c r="AA134" s="69">
        <f t="shared" si="50"/>
        <v>976</v>
      </c>
      <c r="AB134" s="68">
        <f t="shared" si="51"/>
        <v>2.0080321285140562E-2</v>
      </c>
      <c r="AC134" s="68">
        <f t="shared" si="52"/>
        <v>2.6873999999999995E-2</v>
      </c>
      <c r="AD134" s="68"/>
      <c r="AE134" s="68"/>
      <c r="AF134" s="72"/>
      <c r="AH134" s="83">
        <v>68</v>
      </c>
      <c r="AI134" s="69">
        <f t="shared" si="53"/>
        <v>65.307608000000002</v>
      </c>
      <c r="AJ134" s="69">
        <f t="shared" si="54"/>
        <v>71</v>
      </c>
      <c r="AK134" s="68">
        <f t="shared" si="55"/>
        <v>-4.4117647058823532E-2</v>
      </c>
      <c r="AL134" s="68">
        <f t="shared" si="56"/>
        <v>3.9594000000000004E-2</v>
      </c>
      <c r="AM134" s="68"/>
      <c r="AN134" s="68"/>
      <c r="AO134" s="72"/>
    </row>
    <row r="135" spans="1:41" x14ac:dyDescent="0.25">
      <c r="A135" s="67">
        <f>'2020Data'!E138</f>
        <v>43930.458333333016</v>
      </c>
      <c r="B135" s="68">
        <f>'2020Data'!F138</f>
        <v>13294</v>
      </c>
      <c r="C135" s="69">
        <f t="shared" si="37"/>
        <v>13079.276260863649</v>
      </c>
      <c r="D135" s="69">
        <f t="shared" si="43"/>
        <v>13153.064866216799</v>
      </c>
      <c r="E135" s="68">
        <f t="shared" si="44"/>
        <v>-5.6416428463968707E-3</v>
      </c>
      <c r="F135" s="73">
        <f t="shared" si="38"/>
        <v>1.6151928624669038E-2</v>
      </c>
      <c r="G135" s="68"/>
      <c r="H135" s="68"/>
      <c r="I135" s="72"/>
      <c r="K135" s="80">
        <v>5348</v>
      </c>
      <c r="L135" s="69">
        <f t="shared" si="41"/>
        <v>5222.8728440000004</v>
      </c>
      <c r="M135" s="69">
        <f t="shared" si="45"/>
        <v>5318</v>
      </c>
      <c r="N135" s="68">
        <f t="shared" si="46"/>
        <v>5.6095736724008976E-3</v>
      </c>
      <c r="O135" s="71">
        <f t="shared" si="42"/>
        <v>2.3397000000000001E-2</v>
      </c>
      <c r="P135" s="68"/>
      <c r="Q135" s="68"/>
      <c r="R135" s="72"/>
      <c r="V135">
        <f t="shared" si="47"/>
        <v>1.998001998001998E-2</v>
      </c>
      <c r="W135">
        <f t="shared" si="48"/>
        <v>5.6095736724008976E-3</v>
      </c>
      <c r="Y135" s="83">
        <v>1001</v>
      </c>
      <c r="Z135" s="69">
        <f t="shared" si="49"/>
        <v>974.09912599999996</v>
      </c>
      <c r="AA135" s="69">
        <f t="shared" si="50"/>
        <v>981</v>
      </c>
      <c r="AB135" s="68">
        <f t="shared" si="51"/>
        <v>1.998001998001998E-2</v>
      </c>
      <c r="AC135" s="68">
        <f t="shared" si="52"/>
        <v>2.6873999999999995E-2</v>
      </c>
      <c r="AD135" s="68"/>
      <c r="AE135" s="68"/>
      <c r="AF135" s="72"/>
      <c r="AH135" s="83">
        <v>68</v>
      </c>
      <c r="AI135" s="69">
        <f t="shared" si="53"/>
        <v>65.307608000000002</v>
      </c>
      <c r="AJ135" s="69">
        <f t="shared" si="54"/>
        <v>71</v>
      </c>
      <c r="AK135" s="68">
        <f t="shared" si="55"/>
        <v>-4.4117647058823532E-2</v>
      </c>
      <c r="AL135" s="68">
        <f t="shared" si="56"/>
        <v>3.9594000000000004E-2</v>
      </c>
      <c r="AM135" s="68"/>
      <c r="AN135" s="68"/>
      <c r="AO135" s="72"/>
    </row>
    <row r="136" spans="1:41" x14ac:dyDescent="0.25">
      <c r="A136" s="67">
        <f>'2020Data'!E139</f>
        <v>43930.49999999968</v>
      </c>
      <c r="B136" s="68">
        <f>'2020Data'!F139</f>
        <v>13146</v>
      </c>
      <c r="C136" s="69">
        <f t="shared" si="37"/>
        <v>12933.666746300101</v>
      </c>
      <c r="D136" s="69">
        <f t="shared" si="43"/>
        <v>13007.455351653251</v>
      </c>
      <c r="E136" s="68">
        <f t="shared" si="44"/>
        <v>-5.7051574623459608E-3</v>
      </c>
      <c r="F136" s="73">
        <f t="shared" si="38"/>
        <v>1.6151928624669038E-2</v>
      </c>
      <c r="G136" s="68"/>
      <c r="H136" s="68"/>
      <c r="I136" s="72"/>
      <c r="K136" s="80">
        <v>5282</v>
      </c>
      <c r="L136" s="69">
        <f t="shared" si="41"/>
        <v>5158.4170459999996</v>
      </c>
      <c r="M136" s="69">
        <f t="shared" si="45"/>
        <v>5342</v>
      </c>
      <c r="N136" s="68">
        <f t="shared" si="46"/>
        <v>-1.1359333585762969E-2</v>
      </c>
      <c r="O136" s="71">
        <f t="shared" si="42"/>
        <v>2.3397000000000001E-2</v>
      </c>
      <c r="P136" s="68"/>
      <c r="Q136" s="68"/>
      <c r="R136" s="72"/>
      <c r="V136">
        <f t="shared" si="47"/>
        <v>1.3436999999999998E-2</v>
      </c>
      <c r="W136">
        <f t="shared" si="48"/>
        <v>1.1359333585762969E-2</v>
      </c>
      <c r="Y136" s="83">
        <v>964</v>
      </c>
      <c r="Z136" s="69">
        <f t="shared" si="49"/>
        <v>938.09346400000004</v>
      </c>
      <c r="AA136" s="69">
        <f t="shared" si="50"/>
        <v>976.95326799999998</v>
      </c>
      <c r="AB136" s="68">
        <f t="shared" si="51"/>
        <v>-1.3436999999999998E-2</v>
      </c>
      <c r="AC136" s="68">
        <f t="shared" si="52"/>
        <v>2.6873999999999995E-2</v>
      </c>
      <c r="AD136" s="68"/>
      <c r="AE136" s="68"/>
      <c r="AF136" s="72"/>
      <c r="AH136" s="83">
        <v>68</v>
      </c>
      <c r="AI136" s="69">
        <f t="shared" si="53"/>
        <v>65.307608000000002</v>
      </c>
      <c r="AJ136" s="69">
        <f t="shared" si="54"/>
        <v>71</v>
      </c>
      <c r="AK136" s="68">
        <f t="shared" si="55"/>
        <v>-4.4117647058823532E-2</v>
      </c>
      <c r="AL136" s="68">
        <f t="shared" si="56"/>
        <v>3.9594000000000004E-2</v>
      </c>
      <c r="AM136" s="68"/>
      <c r="AN136" s="68"/>
      <c r="AO136" s="72"/>
    </row>
    <row r="137" spans="1:41" x14ac:dyDescent="0.25">
      <c r="A137" s="67">
        <f>'2020Data'!E140</f>
        <v>43930.541666666344</v>
      </c>
      <c r="B137" s="68">
        <f>'2020Data'!F140</f>
        <v>13069</v>
      </c>
      <c r="C137" s="69">
        <f t="shared" ref="C137:C171" si="57">ABS(B137-(F137*B137))</f>
        <v>12857.9104448042</v>
      </c>
      <c r="D137" s="69">
        <f t="shared" si="43"/>
        <v>12931.699050157349</v>
      </c>
      <c r="E137" s="68">
        <f t="shared" si="44"/>
        <v>-5.7387711378070246E-3</v>
      </c>
      <c r="F137" s="73">
        <f t="shared" ref="F137:F171" si="58">(($H$4*COUNT($B$4:$B$171)/100)-SUM($F$4:$F$7))/(COUNT($B$4:$B$171)-4)</f>
        <v>1.6151928624669038E-2</v>
      </c>
      <c r="G137" s="68"/>
      <c r="H137" s="68"/>
      <c r="I137" s="72"/>
      <c r="K137" s="80">
        <v>5191</v>
      </c>
      <c r="L137" s="69">
        <f t="shared" si="41"/>
        <v>5069.5461729999997</v>
      </c>
      <c r="M137" s="69">
        <f t="shared" si="45"/>
        <v>5251</v>
      </c>
      <c r="N137" s="68">
        <f t="shared" si="46"/>
        <v>-1.1558466576767483E-2</v>
      </c>
      <c r="O137" s="71">
        <f t="shared" si="42"/>
        <v>2.3397000000000001E-2</v>
      </c>
      <c r="P137" s="68"/>
      <c r="Q137" s="68"/>
      <c r="R137" s="72"/>
      <c r="V137">
        <f t="shared" si="47"/>
        <v>2.0682523267838676E-2</v>
      </c>
      <c r="W137">
        <f t="shared" si="48"/>
        <v>1.1558466576767483E-2</v>
      </c>
      <c r="Y137" s="83">
        <v>967</v>
      </c>
      <c r="Z137" s="69">
        <f t="shared" si="49"/>
        <v>941.01284199999998</v>
      </c>
      <c r="AA137" s="69">
        <f t="shared" si="50"/>
        <v>947</v>
      </c>
      <c r="AB137" s="68">
        <f t="shared" si="51"/>
        <v>2.0682523267838676E-2</v>
      </c>
      <c r="AC137" s="68">
        <f t="shared" si="52"/>
        <v>2.6873999999999995E-2</v>
      </c>
      <c r="AD137" s="68"/>
      <c r="AE137" s="68"/>
      <c r="AF137" s="72"/>
      <c r="AH137" s="83">
        <v>72</v>
      </c>
      <c r="AI137" s="69">
        <f t="shared" si="53"/>
        <v>69.149231999999998</v>
      </c>
      <c r="AJ137" s="69">
        <f t="shared" si="54"/>
        <v>72</v>
      </c>
      <c r="AK137" s="68">
        <f t="shared" si="55"/>
        <v>0</v>
      </c>
      <c r="AL137" s="68">
        <f t="shared" si="56"/>
        <v>3.9594000000000004E-2</v>
      </c>
      <c r="AM137" s="68"/>
      <c r="AN137" s="68"/>
      <c r="AO137" s="72"/>
    </row>
    <row r="138" spans="1:41" x14ac:dyDescent="0.25">
      <c r="A138" s="67">
        <f>'2020Data'!E141</f>
        <v>43930.583333333008</v>
      </c>
      <c r="B138" s="68">
        <f>'2020Data'!F141</f>
        <v>12873</v>
      </c>
      <c r="C138" s="69">
        <f t="shared" si="57"/>
        <v>12665.076222814636</v>
      </c>
      <c r="D138" s="69">
        <f t="shared" si="43"/>
        <v>12684.753184242143</v>
      </c>
      <c r="E138" s="68">
        <f t="shared" si="44"/>
        <v>-1.5536394002951914E-3</v>
      </c>
      <c r="F138" s="73">
        <f t="shared" si="58"/>
        <v>1.6151928624669038E-2</v>
      </c>
      <c r="G138" s="68"/>
      <c r="H138" s="68"/>
      <c r="I138" s="72"/>
      <c r="K138" s="80">
        <v>5123</v>
      </c>
      <c r="L138" s="69">
        <f t="shared" si="41"/>
        <v>5003.1371689999996</v>
      </c>
      <c r="M138" s="69">
        <f t="shared" si="45"/>
        <v>5183</v>
      </c>
      <c r="N138" s="68">
        <f t="shared" si="46"/>
        <v>-1.1711887565879368E-2</v>
      </c>
      <c r="O138" s="71">
        <f t="shared" si="42"/>
        <v>2.3397000000000001E-2</v>
      </c>
      <c r="P138" s="68"/>
      <c r="Q138" s="68"/>
      <c r="R138" s="72"/>
      <c r="V138">
        <f t="shared" si="47"/>
        <v>6.2893081761006293E-3</v>
      </c>
      <c r="W138">
        <f t="shared" si="48"/>
        <v>1.1711887565879368E-2</v>
      </c>
      <c r="Y138" s="83">
        <v>954</v>
      </c>
      <c r="Z138" s="69">
        <f t="shared" si="49"/>
        <v>928.36220400000002</v>
      </c>
      <c r="AA138" s="69">
        <f t="shared" si="50"/>
        <v>960</v>
      </c>
      <c r="AB138" s="68">
        <f t="shared" si="51"/>
        <v>-6.2893081761006293E-3</v>
      </c>
      <c r="AC138" s="68">
        <f t="shared" si="52"/>
        <v>2.6873999999999995E-2</v>
      </c>
      <c r="AD138" s="68"/>
      <c r="AE138" s="68"/>
      <c r="AF138" s="72"/>
      <c r="AH138" s="83">
        <v>74</v>
      </c>
      <c r="AI138" s="69">
        <f t="shared" si="53"/>
        <v>71.070043999999996</v>
      </c>
      <c r="AJ138" s="69">
        <f t="shared" si="54"/>
        <v>75.8</v>
      </c>
      <c r="AK138" s="68">
        <f t="shared" si="55"/>
        <v>-2.4324324324324326E-2</v>
      </c>
      <c r="AL138" s="68">
        <f t="shared" si="56"/>
        <v>3.9594000000000004E-2</v>
      </c>
      <c r="AM138" s="68"/>
      <c r="AN138" s="68"/>
      <c r="AO138" s="72"/>
    </row>
    <row r="139" spans="1:41" x14ac:dyDescent="0.25">
      <c r="A139" s="67">
        <f>'2020Data'!E142</f>
        <v>43930.624999999673</v>
      </c>
      <c r="B139" s="68">
        <f>'2020Data'!F142</f>
        <v>13163</v>
      </c>
      <c r="C139" s="69">
        <f t="shared" si="57"/>
        <v>12950.392163513481</v>
      </c>
      <c r="D139" s="69">
        <f t="shared" si="43"/>
        <v>13024.18076886663</v>
      </c>
      <c r="E139" s="68">
        <f t="shared" si="44"/>
        <v>-5.6977892577679858E-3</v>
      </c>
      <c r="F139" s="73">
        <f t="shared" si="58"/>
        <v>1.6151928624669038E-2</v>
      </c>
      <c r="G139" s="68"/>
      <c r="H139" s="68"/>
      <c r="I139" s="72"/>
      <c r="K139" s="80">
        <v>5126</v>
      </c>
      <c r="L139" s="69">
        <f t="shared" si="41"/>
        <v>5006.0669779999998</v>
      </c>
      <c r="M139" s="69">
        <f t="shared" si="45"/>
        <v>5186</v>
      </c>
      <c r="N139" s="68">
        <f t="shared" si="46"/>
        <v>-1.1705033164260631E-2</v>
      </c>
      <c r="O139" s="71">
        <f t="shared" si="42"/>
        <v>2.3397000000000001E-2</v>
      </c>
      <c r="P139" s="68"/>
      <c r="Q139" s="68"/>
      <c r="R139" s="72"/>
      <c r="V139">
        <f t="shared" si="47"/>
        <v>6.2893081761006293E-3</v>
      </c>
      <c r="W139">
        <f t="shared" si="48"/>
        <v>1.1705033164260631E-2</v>
      </c>
      <c r="Y139" s="83">
        <v>954</v>
      </c>
      <c r="Z139" s="69">
        <f t="shared" si="49"/>
        <v>928.36220400000002</v>
      </c>
      <c r="AA139" s="69">
        <f t="shared" si="50"/>
        <v>960</v>
      </c>
      <c r="AB139" s="68">
        <f t="shared" si="51"/>
        <v>-6.2893081761006293E-3</v>
      </c>
      <c r="AC139" s="68">
        <f t="shared" si="52"/>
        <v>2.6873999999999995E-2</v>
      </c>
      <c r="AD139" s="68"/>
      <c r="AE139" s="68"/>
      <c r="AF139" s="72"/>
      <c r="AH139" s="83">
        <v>76</v>
      </c>
      <c r="AI139" s="69">
        <f t="shared" si="53"/>
        <v>72.990855999999994</v>
      </c>
      <c r="AJ139" s="69">
        <f t="shared" si="54"/>
        <v>76</v>
      </c>
      <c r="AK139" s="68">
        <f t="shared" si="55"/>
        <v>0</v>
      </c>
      <c r="AL139" s="68">
        <f t="shared" si="56"/>
        <v>3.9594000000000004E-2</v>
      </c>
      <c r="AM139" s="68"/>
      <c r="AN139" s="68"/>
      <c r="AO139" s="72"/>
    </row>
    <row r="140" spans="1:41" x14ac:dyDescent="0.25">
      <c r="A140" s="67">
        <f>'2020Data'!E143</f>
        <v>43930.666666666337</v>
      </c>
      <c r="B140" s="68">
        <f>'2020Data'!F143</f>
        <v>13609</v>
      </c>
      <c r="C140" s="69">
        <f t="shared" si="57"/>
        <v>13389.18840334688</v>
      </c>
      <c r="D140" s="69">
        <f t="shared" si="43"/>
        <v>13172.927303391092</v>
      </c>
      <c r="E140" s="68">
        <f t="shared" si="44"/>
        <v>1.615192E-2</v>
      </c>
      <c r="F140" s="73">
        <f t="shared" si="58"/>
        <v>1.6151928624669038E-2</v>
      </c>
      <c r="G140" s="68"/>
      <c r="H140" s="68"/>
      <c r="I140" s="72"/>
      <c r="K140" s="80">
        <v>5238</v>
      </c>
      <c r="L140" s="69">
        <f t="shared" si="41"/>
        <v>5115.4465140000002</v>
      </c>
      <c r="M140" s="69">
        <f t="shared" si="45"/>
        <v>5298</v>
      </c>
      <c r="N140" s="68">
        <f t="shared" si="46"/>
        <v>-1.1454753722794959E-2</v>
      </c>
      <c r="O140" s="71">
        <f t="shared" si="42"/>
        <v>2.3397000000000001E-2</v>
      </c>
      <c r="P140" s="68"/>
      <c r="Q140" s="68"/>
      <c r="R140" s="72"/>
      <c r="V140">
        <f t="shared" si="47"/>
        <v>1.3436999999999998E-2</v>
      </c>
      <c r="W140">
        <f t="shared" si="48"/>
        <v>1.1454753722794959E-2</v>
      </c>
      <c r="Y140" s="83">
        <v>965</v>
      </c>
      <c r="Z140" s="69">
        <f t="shared" si="49"/>
        <v>939.06659000000002</v>
      </c>
      <c r="AA140" s="69">
        <f t="shared" si="50"/>
        <v>977.96670500000005</v>
      </c>
      <c r="AB140" s="68">
        <f t="shared" si="51"/>
        <v>-1.3436999999999998E-2</v>
      </c>
      <c r="AC140" s="68">
        <f t="shared" si="52"/>
        <v>2.6873999999999995E-2</v>
      </c>
      <c r="AD140" s="68"/>
      <c r="AE140" s="68"/>
      <c r="AF140" s="72"/>
      <c r="AH140" s="83">
        <v>75</v>
      </c>
      <c r="AI140" s="69">
        <f t="shared" si="53"/>
        <v>72.030450000000002</v>
      </c>
      <c r="AJ140" s="69">
        <f t="shared" si="54"/>
        <v>75.900000000000006</v>
      </c>
      <c r="AK140" s="68">
        <f t="shared" si="55"/>
        <v>-1.2E-2</v>
      </c>
      <c r="AL140" s="68">
        <f t="shared" si="56"/>
        <v>3.9594000000000004E-2</v>
      </c>
      <c r="AM140" s="68"/>
      <c r="AN140" s="68"/>
      <c r="AO140" s="72"/>
    </row>
    <row r="141" spans="1:41" x14ac:dyDescent="0.25">
      <c r="A141" s="67">
        <f>'2020Data'!E144</f>
        <v>43930.708333333001</v>
      </c>
      <c r="B141" s="68">
        <f>'2020Data'!F144</f>
        <v>13884</v>
      </c>
      <c r="C141" s="69">
        <f t="shared" si="57"/>
        <v>13659.746622975095</v>
      </c>
      <c r="D141" s="69">
        <f t="shared" si="43"/>
        <v>13439.115488300531</v>
      </c>
      <c r="E141" s="68">
        <f t="shared" si="44"/>
        <v>1.615192E-2</v>
      </c>
      <c r="F141" s="73">
        <f t="shared" si="58"/>
        <v>1.6151928624669038E-2</v>
      </c>
      <c r="G141" s="68"/>
      <c r="H141" s="68"/>
      <c r="I141" s="72"/>
      <c r="K141" s="80">
        <v>5270</v>
      </c>
      <c r="L141" s="69">
        <f t="shared" si="41"/>
        <v>5146.6978099999997</v>
      </c>
      <c r="M141" s="69">
        <f t="shared" si="45"/>
        <v>5330</v>
      </c>
      <c r="N141" s="68">
        <f t="shared" si="46"/>
        <v>-1.1385199240986717E-2</v>
      </c>
      <c r="O141" s="71">
        <f t="shared" si="42"/>
        <v>2.3397000000000001E-2</v>
      </c>
      <c r="P141" s="68"/>
      <c r="Q141" s="68"/>
      <c r="R141" s="72"/>
      <c r="V141">
        <f t="shared" si="47"/>
        <v>2.2364217252396165E-2</v>
      </c>
      <c r="W141">
        <f t="shared" si="48"/>
        <v>1.1385199240986717E-2</v>
      </c>
      <c r="Y141" s="83">
        <v>939</v>
      </c>
      <c r="Z141" s="69">
        <f t="shared" si="49"/>
        <v>913.76531399999999</v>
      </c>
      <c r="AA141" s="69">
        <f t="shared" si="50"/>
        <v>960</v>
      </c>
      <c r="AB141" s="68">
        <f t="shared" si="51"/>
        <v>-2.2364217252396165E-2</v>
      </c>
      <c r="AC141" s="68">
        <f t="shared" si="52"/>
        <v>2.6873999999999995E-2</v>
      </c>
      <c r="AD141" s="68"/>
      <c r="AE141" s="68"/>
      <c r="AF141" s="72"/>
      <c r="AH141" s="83">
        <v>65</v>
      </c>
      <c r="AI141" s="69">
        <f t="shared" si="53"/>
        <v>62.426389999999998</v>
      </c>
      <c r="AJ141" s="69">
        <f t="shared" si="54"/>
        <v>62.426389999999998</v>
      </c>
      <c r="AK141" s="68">
        <f t="shared" si="55"/>
        <v>3.9594000000000004E-2</v>
      </c>
      <c r="AL141" s="68">
        <f t="shared" si="56"/>
        <v>3.9594000000000004E-2</v>
      </c>
      <c r="AM141" s="68"/>
      <c r="AN141" s="68"/>
      <c r="AO141" s="72"/>
    </row>
    <row r="142" spans="1:41" x14ac:dyDescent="0.25">
      <c r="A142" s="67">
        <f>'2020Data'!E145</f>
        <v>43930.749999999665</v>
      </c>
      <c r="B142" s="68">
        <f>'2020Data'!F145</f>
        <v>14210</v>
      </c>
      <c r="C142" s="69">
        <f t="shared" si="57"/>
        <v>13980.481094243452</v>
      </c>
      <c r="D142" s="69">
        <f t="shared" si="43"/>
        <v>13754.669482047721</v>
      </c>
      <c r="E142" s="68">
        <f t="shared" si="44"/>
        <v>1.615192E-2</v>
      </c>
      <c r="F142" s="73">
        <f t="shared" si="58"/>
        <v>1.6151928624669038E-2</v>
      </c>
      <c r="G142" s="68"/>
      <c r="H142" s="68"/>
      <c r="I142" s="72"/>
      <c r="K142" s="80">
        <v>5279</v>
      </c>
      <c r="L142" s="69">
        <f t="shared" si="41"/>
        <v>5155.4872370000003</v>
      </c>
      <c r="M142" s="69">
        <f t="shared" si="45"/>
        <v>5339</v>
      </c>
      <c r="N142" s="68">
        <f t="shared" si="46"/>
        <v>-1.1365788975184693E-2</v>
      </c>
      <c r="O142" s="71">
        <f t="shared" si="42"/>
        <v>2.3397000000000001E-2</v>
      </c>
      <c r="P142" s="68"/>
      <c r="Q142" s="68"/>
      <c r="R142" s="72"/>
      <c r="V142">
        <f t="shared" si="47"/>
        <v>5.235602094240838E-3</v>
      </c>
      <c r="W142">
        <f t="shared" si="48"/>
        <v>1.1365788975184693E-2</v>
      </c>
      <c r="Y142" s="83">
        <v>955</v>
      </c>
      <c r="Z142" s="69">
        <f t="shared" si="49"/>
        <v>929.33533</v>
      </c>
      <c r="AA142" s="69">
        <f t="shared" si="50"/>
        <v>960</v>
      </c>
      <c r="AB142" s="68">
        <f t="shared" si="51"/>
        <v>-5.235602094240838E-3</v>
      </c>
      <c r="AC142" s="68">
        <f t="shared" si="52"/>
        <v>2.6873999999999995E-2</v>
      </c>
      <c r="AD142" s="68"/>
      <c r="AE142" s="68"/>
      <c r="AF142" s="72"/>
      <c r="AH142" s="83">
        <v>60</v>
      </c>
      <c r="AI142" s="69">
        <f t="shared" si="53"/>
        <v>57.624360000000003</v>
      </c>
      <c r="AJ142" s="69">
        <f t="shared" si="54"/>
        <v>57.624360000000003</v>
      </c>
      <c r="AK142" s="68">
        <f t="shared" si="55"/>
        <v>3.9594000000000004E-2</v>
      </c>
      <c r="AL142" s="68">
        <f t="shared" si="56"/>
        <v>3.9594000000000004E-2</v>
      </c>
      <c r="AM142" s="68"/>
      <c r="AN142" s="68"/>
      <c r="AO142" s="72"/>
    </row>
    <row r="143" spans="1:41" x14ac:dyDescent="0.25">
      <c r="A143" s="67">
        <f>'2020Data'!E146</f>
        <v>43930.79166666633</v>
      </c>
      <c r="B143" s="68">
        <f>'2020Data'!F146</f>
        <v>14454</v>
      </c>
      <c r="C143" s="69">
        <f t="shared" si="57"/>
        <v>14220.540023659034</v>
      </c>
      <c r="D143" s="69">
        <f t="shared" si="43"/>
        <v>13990.850998840095</v>
      </c>
      <c r="E143" s="68">
        <f t="shared" si="44"/>
        <v>1.615192E-2</v>
      </c>
      <c r="F143" s="73">
        <f t="shared" si="58"/>
        <v>1.6151928624669038E-2</v>
      </c>
      <c r="G143" s="68"/>
      <c r="H143" s="68"/>
      <c r="I143" s="72"/>
      <c r="K143" s="80">
        <v>5417</v>
      </c>
      <c r="L143" s="69">
        <f t="shared" si="41"/>
        <v>5290.2584509999997</v>
      </c>
      <c r="M143" s="69">
        <f t="shared" si="45"/>
        <v>5290.2584509999997</v>
      </c>
      <c r="N143" s="68">
        <f t="shared" si="46"/>
        <v>2.3397000000000001E-2</v>
      </c>
      <c r="O143" s="71">
        <f t="shared" si="42"/>
        <v>2.3397000000000001E-2</v>
      </c>
      <c r="P143" s="68"/>
      <c r="Q143" s="68"/>
      <c r="R143" s="72"/>
      <c r="V143">
        <f t="shared" si="47"/>
        <v>1.3436999999999998E-2</v>
      </c>
      <c r="W143">
        <f t="shared" si="48"/>
        <v>2.3397000000000001E-2</v>
      </c>
      <c r="Y143" s="83">
        <v>962</v>
      </c>
      <c r="Z143" s="69">
        <f t="shared" si="49"/>
        <v>936.14721199999997</v>
      </c>
      <c r="AA143" s="69">
        <f t="shared" si="50"/>
        <v>974.92639399999996</v>
      </c>
      <c r="AB143" s="68">
        <f t="shared" si="51"/>
        <v>-1.3436999999999998E-2</v>
      </c>
      <c r="AC143" s="68">
        <f t="shared" si="52"/>
        <v>2.6873999999999995E-2</v>
      </c>
      <c r="AD143" s="68"/>
      <c r="AE143" s="68"/>
      <c r="AF143" s="72"/>
      <c r="AH143" s="83">
        <v>58</v>
      </c>
      <c r="AI143" s="69">
        <f t="shared" si="53"/>
        <v>55.703547999999998</v>
      </c>
      <c r="AJ143" s="69">
        <f t="shared" si="54"/>
        <v>55.703547999999998</v>
      </c>
      <c r="AK143" s="68">
        <f t="shared" si="55"/>
        <v>3.9594000000000004E-2</v>
      </c>
      <c r="AL143" s="68">
        <f t="shared" si="56"/>
        <v>3.9594000000000004E-2</v>
      </c>
      <c r="AM143" s="68"/>
      <c r="AN143" s="68"/>
      <c r="AO143" s="72"/>
    </row>
    <row r="144" spans="1:41" x14ac:dyDescent="0.25">
      <c r="A144" s="67">
        <f>'2020Data'!E147</f>
        <v>43930.833333332994</v>
      </c>
      <c r="B144" s="68">
        <f>'2020Data'!F147</f>
        <v>13996</v>
      </c>
      <c r="C144" s="69">
        <f t="shared" si="57"/>
        <v>13769.937606969132</v>
      </c>
      <c r="D144" s="69">
        <f t="shared" si="43"/>
        <v>13547.526676336374</v>
      </c>
      <c r="E144" s="68">
        <f t="shared" si="44"/>
        <v>1.615192E-2</v>
      </c>
      <c r="F144" s="73">
        <f t="shared" si="58"/>
        <v>1.6151928624669038E-2</v>
      </c>
      <c r="G144" s="68"/>
      <c r="H144" s="68"/>
      <c r="I144" s="72"/>
      <c r="K144" s="80">
        <v>5274</v>
      </c>
      <c r="L144" s="69">
        <f t="shared" si="41"/>
        <v>5150.6042219999999</v>
      </c>
      <c r="M144" s="69">
        <f t="shared" si="45"/>
        <v>5334</v>
      </c>
      <c r="N144" s="68">
        <f t="shared" si="46"/>
        <v>-1.1376564277588168E-2</v>
      </c>
      <c r="O144" s="71">
        <f t="shared" si="42"/>
        <v>2.3397000000000001E-2</v>
      </c>
      <c r="P144" s="68"/>
      <c r="Q144" s="68"/>
      <c r="R144" s="72"/>
      <c r="V144">
        <f t="shared" si="47"/>
        <v>3.5598705501618123E-2</v>
      </c>
      <c r="W144">
        <f t="shared" si="48"/>
        <v>1.1376564277588168E-2</v>
      </c>
      <c r="Y144" s="83">
        <v>927</v>
      </c>
      <c r="Z144" s="69">
        <f t="shared" si="49"/>
        <v>902.08780200000001</v>
      </c>
      <c r="AA144" s="69">
        <f t="shared" si="50"/>
        <v>960</v>
      </c>
      <c r="AB144" s="68">
        <f t="shared" si="51"/>
        <v>-3.5598705501618123E-2</v>
      </c>
      <c r="AC144" s="68">
        <f t="shared" si="52"/>
        <v>2.6873999999999995E-2</v>
      </c>
      <c r="AD144" s="68"/>
      <c r="AE144" s="68"/>
      <c r="AF144" s="72"/>
      <c r="AH144" s="83">
        <v>57</v>
      </c>
      <c r="AI144" s="69">
        <f t="shared" si="53"/>
        <v>54.743141999999999</v>
      </c>
      <c r="AJ144" s="69">
        <f t="shared" si="54"/>
        <v>54.743141999999999</v>
      </c>
      <c r="AK144" s="68">
        <f t="shared" si="55"/>
        <v>3.9594000000000004E-2</v>
      </c>
      <c r="AL144" s="68">
        <f t="shared" si="56"/>
        <v>3.9594000000000004E-2</v>
      </c>
      <c r="AM144" s="68"/>
      <c r="AN144" s="68"/>
      <c r="AO144" s="72"/>
    </row>
    <row r="145" spans="1:41" x14ac:dyDescent="0.25">
      <c r="A145" s="67">
        <f>'2020Data'!E148</f>
        <v>43930.874999999658</v>
      </c>
      <c r="B145" s="68">
        <f>'2020Data'!F148</f>
        <v>13308</v>
      </c>
      <c r="C145" s="69">
        <f t="shared" si="57"/>
        <v>13093.050133862904</v>
      </c>
      <c r="D145" s="69">
        <f t="shared" si="43"/>
        <v>13166.838739216053</v>
      </c>
      <c r="E145" s="68">
        <f t="shared" si="44"/>
        <v>-5.6357078449053204E-3</v>
      </c>
      <c r="F145" s="73">
        <f t="shared" si="58"/>
        <v>1.6151928624669038E-2</v>
      </c>
      <c r="G145" s="68"/>
      <c r="H145" s="68"/>
      <c r="I145" s="72"/>
      <c r="K145" s="80">
        <v>5012</v>
      </c>
      <c r="L145" s="69">
        <f t="shared" si="41"/>
        <v>4894.7342360000002</v>
      </c>
      <c r="M145" s="69">
        <f t="shared" si="45"/>
        <v>5072</v>
      </c>
      <c r="N145" s="68">
        <f t="shared" si="46"/>
        <v>-1.1971268954509178E-2</v>
      </c>
      <c r="O145" s="71">
        <f t="shared" si="42"/>
        <v>2.3397000000000001E-2</v>
      </c>
      <c r="P145" s="68"/>
      <c r="Q145" s="68"/>
      <c r="R145" s="72"/>
      <c r="V145">
        <f t="shared" si="47"/>
        <v>2.6873999999999995E-2</v>
      </c>
      <c r="W145">
        <f t="shared" si="48"/>
        <v>1.1971268954509178E-2</v>
      </c>
      <c r="Y145" s="83">
        <v>875</v>
      </c>
      <c r="Z145" s="69">
        <f t="shared" si="49"/>
        <v>851.48524999999995</v>
      </c>
      <c r="AA145" s="69">
        <f t="shared" si="50"/>
        <v>898.51475000000005</v>
      </c>
      <c r="AB145" s="68">
        <f t="shared" si="51"/>
        <v>-2.6873999999999995E-2</v>
      </c>
      <c r="AC145" s="68">
        <f t="shared" si="52"/>
        <v>2.6873999999999995E-2</v>
      </c>
      <c r="AD145" s="68"/>
      <c r="AE145" s="68"/>
      <c r="AF145" s="72"/>
      <c r="AH145" s="83">
        <v>60</v>
      </c>
      <c r="AI145" s="69">
        <f t="shared" si="53"/>
        <v>57.624360000000003</v>
      </c>
      <c r="AJ145" s="69">
        <f t="shared" si="54"/>
        <v>57.624360000000003</v>
      </c>
      <c r="AK145" s="68">
        <f t="shared" si="55"/>
        <v>3.9594000000000004E-2</v>
      </c>
      <c r="AL145" s="68">
        <f t="shared" si="56"/>
        <v>3.9594000000000004E-2</v>
      </c>
      <c r="AM145" s="68"/>
      <c r="AN145" s="68"/>
      <c r="AO145" s="72"/>
    </row>
    <row r="146" spans="1:41" x14ac:dyDescent="0.25">
      <c r="A146" s="67">
        <f>'2020Data'!E149</f>
        <v>43930.916666666322</v>
      </c>
      <c r="B146" s="68">
        <f>'2020Data'!F149</f>
        <v>12541</v>
      </c>
      <c r="C146" s="69">
        <f t="shared" si="57"/>
        <v>12338.438663118026</v>
      </c>
      <c r="D146" s="69">
        <f t="shared" si="43"/>
        <v>12224.086001782071</v>
      </c>
      <c r="E146" s="68">
        <f t="shared" si="44"/>
        <v>9.2680009568614947E-3</v>
      </c>
      <c r="F146" s="73">
        <f t="shared" si="58"/>
        <v>1.6151928624669038E-2</v>
      </c>
      <c r="G146" s="68"/>
      <c r="H146" s="68"/>
      <c r="I146" s="72"/>
      <c r="K146" s="80">
        <v>4690</v>
      </c>
      <c r="L146" s="69">
        <f t="shared" si="41"/>
        <v>4580.2680700000001</v>
      </c>
      <c r="M146" s="69">
        <f t="shared" si="45"/>
        <v>4580.2680700000001</v>
      </c>
      <c r="N146" s="68">
        <f t="shared" si="46"/>
        <v>2.3397000000000001E-2</v>
      </c>
      <c r="O146" s="71">
        <f t="shared" si="42"/>
        <v>2.3397000000000001E-2</v>
      </c>
      <c r="P146" s="68"/>
      <c r="Q146" s="68"/>
      <c r="R146" s="72"/>
      <c r="V146">
        <f t="shared" si="47"/>
        <v>1.3751537515375153E-2</v>
      </c>
      <c r="W146">
        <f t="shared" si="48"/>
        <v>2.3397000000000001E-2</v>
      </c>
      <c r="Y146" s="83">
        <v>813</v>
      </c>
      <c r="Z146" s="69">
        <f t="shared" si="49"/>
        <v>791.15143799999998</v>
      </c>
      <c r="AA146" s="69">
        <f t="shared" si="50"/>
        <v>824.18</v>
      </c>
      <c r="AB146" s="68">
        <f t="shared" si="51"/>
        <v>-1.3751537515375153E-2</v>
      </c>
      <c r="AC146" s="68">
        <f t="shared" si="52"/>
        <v>2.6873999999999995E-2</v>
      </c>
      <c r="AD146" s="68"/>
      <c r="AE146" s="68"/>
      <c r="AF146" s="72"/>
      <c r="AH146" s="83">
        <v>54</v>
      </c>
      <c r="AI146" s="69">
        <f t="shared" si="53"/>
        <v>51.861924000000002</v>
      </c>
      <c r="AJ146" s="69">
        <f t="shared" si="54"/>
        <v>51.861924000000002</v>
      </c>
      <c r="AK146" s="68">
        <f t="shared" si="55"/>
        <v>3.9594000000000004E-2</v>
      </c>
      <c r="AL146" s="68">
        <f t="shared" si="56"/>
        <v>3.9594000000000004E-2</v>
      </c>
      <c r="AM146" s="68"/>
      <c r="AN146" s="68"/>
      <c r="AO146" s="72"/>
    </row>
    <row r="147" spans="1:41" x14ac:dyDescent="0.25">
      <c r="A147" s="67">
        <f>'2020Data'!E150</f>
        <v>43930.958333332987</v>
      </c>
      <c r="B147" s="68">
        <f>'2020Data'!F150</f>
        <v>11968</v>
      </c>
      <c r="C147" s="69">
        <f t="shared" si="57"/>
        <v>11774.693718219962</v>
      </c>
      <c r="D147" s="69">
        <f t="shared" si="43"/>
        <v>12003.389202411157</v>
      </c>
      <c r="E147" s="68">
        <f t="shared" si="44"/>
        <v>-1.9422627005347592E-2</v>
      </c>
      <c r="F147" s="73">
        <f t="shared" si="58"/>
        <v>1.6151928624669038E-2</v>
      </c>
      <c r="G147" s="68"/>
      <c r="H147" s="68"/>
      <c r="I147" s="72"/>
      <c r="K147" s="80">
        <v>4424</v>
      </c>
      <c r="L147" s="69">
        <f t="shared" si="41"/>
        <v>4320.4916720000001</v>
      </c>
      <c r="M147" s="69">
        <f t="shared" si="45"/>
        <v>4582.05</v>
      </c>
      <c r="N147" s="68">
        <f t="shared" si="46"/>
        <v>-3.5725587703435799E-2</v>
      </c>
      <c r="O147" s="71">
        <f t="shared" si="42"/>
        <v>2.3397000000000001E-2</v>
      </c>
      <c r="P147" s="68"/>
      <c r="Q147" s="68"/>
      <c r="R147" s="72"/>
      <c r="V147">
        <f t="shared" si="47"/>
        <v>1.3436999999999998E-2</v>
      </c>
      <c r="W147">
        <f t="shared" si="48"/>
        <v>3.5725587703435799E-2</v>
      </c>
      <c r="Y147" s="83">
        <v>778</v>
      </c>
      <c r="Z147" s="69">
        <f t="shared" si="49"/>
        <v>757.09202800000003</v>
      </c>
      <c r="AA147" s="69">
        <f t="shared" si="50"/>
        <v>788.45398599999999</v>
      </c>
      <c r="AB147" s="68">
        <f t="shared" si="51"/>
        <v>-1.3436999999999998E-2</v>
      </c>
      <c r="AC147" s="68">
        <f t="shared" si="52"/>
        <v>2.6873999999999995E-2</v>
      </c>
      <c r="AD147" s="68"/>
      <c r="AE147" s="68"/>
      <c r="AF147" s="72"/>
      <c r="AH147" s="83">
        <v>57</v>
      </c>
      <c r="AI147" s="69">
        <f t="shared" si="53"/>
        <v>54.743141999999999</v>
      </c>
      <c r="AJ147" s="69">
        <f t="shared" si="54"/>
        <v>54.743141999999999</v>
      </c>
      <c r="AK147" s="68">
        <f t="shared" si="55"/>
        <v>3.9594000000000004E-2</v>
      </c>
      <c r="AL147" s="68">
        <f t="shared" si="56"/>
        <v>3.9594000000000004E-2</v>
      </c>
      <c r="AM147" s="68"/>
      <c r="AN147" s="68"/>
      <c r="AO147" s="72"/>
    </row>
    <row r="148" spans="1:41" x14ac:dyDescent="0.25">
      <c r="A148" s="67">
        <f>'2020Data'!E151</f>
        <v>43930.999999999651</v>
      </c>
      <c r="B148" s="68">
        <f>'2020Data'!F151</f>
        <v>11535</v>
      </c>
      <c r="C148" s="69">
        <f t="shared" si="57"/>
        <v>11348.687503314442</v>
      </c>
      <c r="D148" s="69">
        <f t="shared" si="43"/>
        <v>11165.384410655908</v>
      </c>
      <c r="E148" s="68">
        <f t="shared" si="44"/>
        <v>1.615192E-2</v>
      </c>
      <c r="F148" s="73">
        <f t="shared" si="58"/>
        <v>1.6151928624669038E-2</v>
      </c>
      <c r="G148" s="68"/>
      <c r="H148" s="68"/>
      <c r="I148" s="72"/>
      <c r="K148" s="80">
        <v>4243</v>
      </c>
      <c r="L148" s="69">
        <f t="shared" si="41"/>
        <v>4143.7265289999996</v>
      </c>
      <c r="M148" s="69">
        <f t="shared" si="45"/>
        <v>4289</v>
      </c>
      <c r="N148" s="68">
        <f t="shared" si="46"/>
        <v>-1.0841385811925524E-2</v>
      </c>
      <c r="O148" s="71">
        <f t="shared" si="42"/>
        <v>2.3397000000000001E-2</v>
      </c>
      <c r="P148" s="68"/>
      <c r="Q148" s="68"/>
      <c r="R148" s="72"/>
      <c r="V148">
        <f t="shared" si="47"/>
        <v>8.486666666666666E-2</v>
      </c>
      <c r="W148">
        <f t="shared" si="48"/>
        <v>1.0841385811925524E-2</v>
      </c>
      <c r="Y148" s="83">
        <v>750</v>
      </c>
      <c r="Z148" s="69">
        <f t="shared" si="49"/>
        <v>729.84450000000004</v>
      </c>
      <c r="AA148" s="69">
        <f t="shared" si="50"/>
        <v>813.65</v>
      </c>
      <c r="AB148" s="68">
        <f t="shared" si="51"/>
        <v>-8.486666666666666E-2</v>
      </c>
      <c r="AC148" s="68">
        <f t="shared" si="52"/>
        <v>2.6873999999999995E-2</v>
      </c>
      <c r="AD148" s="68"/>
      <c r="AE148" s="68"/>
      <c r="AF148" s="72"/>
      <c r="AH148" s="83">
        <v>56</v>
      </c>
      <c r="AI148" s="69">
        <f t="shared" si="53"/>
        <v>53.782736</v>
      </c>
      <c r="AJ148" s="69">
        <f t="shared" si="54"/>
        <v>53.782736</v>
      </c>
      <c r="AK148" s="68">
        <f t="shared" si="55"/>
        <v>3.9594000000000004E-2</v>
      </c>
      <c r="AL148" s="68">
        <f t="shared" si="56"/>
        <v>3.9594000000000004E-2</v>
      </c>
      <c r="AM148" s="68"/>
      <c r="AN148" s="68"/>
      <c r="AO148" s="72"/>
    </row>
    <row r="149" spans="1:41" x14ac:dyDescent="0.25">
      <c r="A149" s="67">
        <f>'2020Data'!E152</f>
        <v>43931.041666666315</v>
      </c>
      <c r="B149" s="68">
        <f>'2020Data'!F152</f>
        <v>11278</v>
      </c>
      <c r="C149" s="69">
        <f t="shared" si="57"/>
        <v>11095.838548970982</v>
      </c>
      <c r="D149" s="69">
        <f t="shared" si="43"/>
        <v>10916.619452395087</v>
      </c>
      <c r="E149" s="68">
        <f t="shared" si="44"/>
        <v>1.615192E-2</v>
      </c>
      <c r="F149" s="73">
        <f t="shared" si="58"/>
        <v>1.6151928624669038E-2</v>
      </c>
      <c r="G149" s="68"/>
      <c r="H149" s="68"/>
      <c r="I149" s="72"/>
      <c r="K149" s="80">
        <v>4115</v>
      </c>
      <c r="L149" s="69">
        <f t="shared" si="41"/>
        <v>4018.7213449999999</v>
      </c>
      <c r="M149" s="69">
        <f t="shared" si="45"/>
        <v>4066.8606725</v>
      </c>
      <c r="N149" s="68">
        <f t="shared" si="46"/>
        <v>1.1698500000000001E-2</v>
      </c>
      <c r="O149" s="71">
        <f t="shared" si="42"/>
        <v>2.3397000000000001E-2</v>
      </c>
      <c r="P149" s="68"/>
      <c r="Q149" s="68"/>
      <c r="R149" s="72"/>
      <c r="V149">
        <f t="shared" si="47"/>
        <v>1.3436999999999998E-2</v>
      </c>
      <c r="W149">
        <f t="shared" si="48"/>
        <v>1.1698500000000001E-2</v>
      </c>
      <c r="Y149" s="83">
        <v>734</v>
      </c>
      <c r="Z149" s="69">
        <f t="shared" si="49"/>
        <v>714.27448400000003</v>
      </c>
      <c r="AA149" s="69">
        <f t="shared" si="50"/>
        <v>743.86275799999999</v>
      </c>
      <c r="AB149" s="68">
        <f t="shared" si="51"/>
        <v>-1.3436999999999998E-2</v>
      </c>
      <c r="AC149" s="68">
        <f t="shared" si="52"/>
        <v>2.6873999999999995E-2</v>
      </c>
      <c r="AD149" s="68"/>
      <c r="AE149" s="68"/>
      <c r="AF149" s="72"/>
      <c r="AH149" s="83">
        <v>57</v>
      </c>
      <c r="AI149" s="69">
        <f t="shared" si="53"/>
        <v>54.743141999999999</v>
      </c>
      <c r="AJ149" s="69">
        <f t="shared" si="54"/>
        <v>54.743141999999999</v>
      </c>
      <c r="AK149" s="68">
        <f t="shared" si="55"/>
        <v>3.9594000000000004E-2</v>
      </c>
      <c r="AL149" s="68">
        <f t="shared" si="56"/>
        <v>3.9594000000000004E-2</v>
      </c>
      <c r="AM149" s="68"/>
      <c r="AN149" s="68"/>
      <c r="AO149" s="72"/>
    </row>
    <row r="150" spans="1:41" x14ac:dyDescent="0.25">
      <c r="A150" s="67">
        <f>'2020Data'!E153</f>
        <v>43931.083333332979</v>
      </c>
      <c r="B150" s="68">
        <f>'2020Data'!F153</f>
        <v>11127</v>
      </c>
      <c r="C150" s="69">
        <f t="shared" si="57"/>
        <v>10947.277490193308</v>
      </c>
      <c r="D150" s="69">
        <f t="shared" si="43"/>
        <v>10770.457939953905</v>
      </c>
      <c r="E150" s="68">
        <f t="shared" si="44"/>
        <v>1.615192E-2</v>
      </c>
      <c r="F150" s="73">
        <f t="shared" si="58"/>
        <v>1.6151928624669038E-2</v>
      </c>
      <c r="G150" s="68"/>
      <c r="H150" s="68"/>
      <c r="I150" s="72"/>
      <c r="K150" s="80">
        <v>4057</v>
      </c>
      <c r="L150" s="69">
        <f t="shared" si="41"/>
        <v>3962.0783710000001</v>
      </c>
      <c r="M150" s="69">
        <f t="shared" si="45"/>
        <v>4009.5391854999998</v>
      </c>
      <c r="N150" s="68">
        <f t="shared" si="46"/>
        <v>1.1698500000000001E-2</v>
      </c>
      <c r="O150" s="71">
        <f t="shared" si="42"/>
        <v>2.3397000000000001E-2</v>
      </c>
      <c r="P150" s="68"/>
      <c r="Q150" s="68"/>
      <c r="R150" s="72"/>
      <c r="V150">
        <f t="shared" si="47"/>
        <v>1.3436999999999998E-2</v>
      </c>
      <c r="W150">
        <f t="shared" si="48"/>
        <v>1.1698500000000001E-2</v>
      </c>
      <c r="Y150" s="83">
        <v>727</v>
      </c>
      <c r="Z150" s="69">
        <f t="shared" si="49"/>
        <v>707.46260200000006</v>
      </c>
      <c r="AA150" s="69">
        <f t="shared" si="50"/>
        <v>736.76869899999997</v>
      </c>
      <c r="AB150" s="68">
        <f t="shared" si="51"/>
        <v>-1.3436999999999998E-2</v>
      </c>
      <c r="AC150" s="68">
        <f t="shared" si="52"/>
        <v>2.6873999999999995E-2</v>
      </c>
      <c r="AD150" s="68"/>
      <c r="AE150" s="68"/>
      <c r="AF150" s="72"/>
      <c r="AH150" s="83">
        <v>57</v>
      </c>
      <c r="AI150" s="69">
        <f t="shared" si="53"/>
        <v>54.743141999999999</v>
      </c>
      <c r="AJ150" s="69">
        <f t="shared" si="54"/>
        <v>54.743141999999999</v>
      </c>
      <c r="AK150" s="68">
        <f t="shared" si="55"/>
        <v>3.9594000000000004E-2</v>
      </c>
      <c r="AL150" s="68">
        <f t="shared" si="56"/>
        <v>3.9594000000000004E-2</v>
      </c>
      <c r="AM150" s="68"/>
      <c r="AN150" s="68"/>
      <c r="AO150" s="72"/>
    </row>
    <row r="151" spans="1:41" x14ac:dyDescent="0.25">
      <c r="A151" s="67">
        <f>'2020Data'!E154</f>
        <v>43931.124999999643</v>
      </c>
      <c r="B151" s="68">
        <f>'2020Data'!F154</f>
        <v>11095</v>
      </c>
      <c r="C151" s="69">
        <f t="shared" si="57"/>
        <v>10915.794351909297</v>
      </c>
      <c r="D151" s="69">
        <f t="shared" si="43"/>
        <v>10739.483314800806</v>
      </c>
      <c r="E151" s="68">
        <f t="shared" si="44"/>
        <v>1.615192E-2</v>
      </c>
      <c r="F151" s="73">
        <f t="shared" si="58"/>
        <v>1.6151928624669038E-2</v>
      </c>
      <c r="G151" s="68"/>
      <c r="H151" s="68"/>
      <c r="I151" s="72"/>
      <c r="K151" s="80">
        <v>4050</v>
      </c>
      <c r="L151" s="69">
        <f t="shared" si="41"/>
        <v>3955.24215</v>
      </c>
      <c r="M151" s="69">
        <f t="shared" si="45"/>
        <v>4002.621075</v>
      </c>
      <c r="N151" s="68">
        <f t="shared" si="46"/>
        <v>1.1698500000000001E-2</v>
      </c>
      <c r="O151" s="71">
        <f t="shared" si="42"/>
        <v>2.3397000000000001E-2</v>
      </c>
      <c r="P151" s="68"/>
      <c r="Q151" s="68"/>
      <c r="R151" s="72"/>
      <c r="V151">
        <f t="shared" si="47"/>
        <v>1.3436999999999998E-2</v>
      </c>
      <c r="W151">
        <f t="shared" si="48"/>
        <v>1.1698500000000001E-2</v>
      </c>
      <c r="Y151" s="83">
        <v>733</v>
      </c>
      <c r="Z151" s="69">
        <f t="shared" si="49"/>
        <v>713.30135800000005</v>
      </c>
      <c r="AA151" s="69">
        <f t="shared" si="50"/>
        <v>742.84932100000003</v>
      </c>
      <c r="AB151" s="68">
        <f t="shared" si="51"/>
        <v>-1.3436999999999998E-2</v>
      </c>
      <c r="AC151" s="68">
        <f t="shared" si="52"/>
        <v>2.6873999999999995E-2</v>
      </c>
      <c r="AD151" s="68"/>
      <c r="AE151" s="68"/>
      <c r="AF151" s="72"/>
      <c r="AH151" s="83">
        <v>59</v>
      </c>
      <c r="AI151" s="69">
        <f t="shared" si="53"/>
        <v>56.663953999999997</v>
      </c>
      <c r="AJ151" s="69">
        <f t="shared" si="54"/>
        <v>56.663953999999997</v>
      </c>
      <c r="AK151" s="68">
        <f t="shared" si="55"/>
        <v>3.9594000000000004E-2</v>
      </c>
      <c r="AL151" s="68">
        <f t="shared" si="56"/>
        <v>3.9594000000000004E-2</v>
      </c>
      <c r="AM151" s="68"/>
      <c r="AN151" s="68"/>
      <c r="AO151" s="72"/>
    </row>
    <row r="152" spans="1:41" x14ac:dyDescent="0.25">
      <c r="A152" s="67">
        <f>'2020Data'!E155</f>
        <v>43931.166666666308</v>
      </c>
      <c r="B152" s="68">
        <f>'2020Data'!F155</f>
        <v>11241</v>
      </c>
      <c r="C152" s="69">
        <f t="shared" si="57"/>
        <v>11059.436170330095</v>
      </c>
      <c r="D152" s="69">
        <f t="shared" si="43"/>
        <v>10880.805042061816</v>
      </c>
      <c r="E152" s="68">
        <f t="shared" si="44"/>
        <v>1.615192E-2</v>
      </c>
      <c r="F152" s="73">
        <f t="shared" si="58"/>
        <v>1.6151928624669038E-2</v>
      </c>
      <c r="G152" s="68"/>
      <c r="H152" s="68"/>
      <c r="I152" s="72"/>
      <c r="K152" s="80">
        <v>4108</v>
      </c>
      <c r="L152" s="69">
        <f t="shared" si="41"/>
        <v>4011.8851239999999</v>
      </c>
      <c r="M152" s="69">
        <f t="shared" si="45"/>
        <v>4059.9425620000002</v>
      </c>
      <c r="N152" s="68">
        <f t="shared" si="46"/>
        <v>1.1698500000000001E-2</v>
      </c>
      <c r="O152" s="71">
        <f t="shared" si="42"/>
        <v>2.3397000000000001E-2</v>
      </c>
      <c r="P152" s="68"/>
      <c r="Q152" s="68"/>
      <c r="R152" s="72"/>
      <c r="V152">
        <f t="shared" si="47"/>
        <v>3.521681997371879E-2</v>
      </c>
      <c r="W152">
        <f t="shared" si="48"/>
        <v>1.1698500000000001E-2</v>
      </c>
      <c r="Y152" s="83">
        <v>761</v>
      </c>
      <c r="Z152" s="69">
        <f t="shared" si="49"/>
        <v>740.54888600000004</v>
      </c>
      <c r="AA152" s="69">
        <f t="shared" si="50"/>
        <v>787.8</v>
      </c>
      <c r="AB152" s="68">
        <f t="shared" si="51"/>
        <v>-3.521681997371879E-2</v>
      </c>
      <c r="AC152" s="68">
        <f t="shared" si="52"/>
        <v>2.6873999999999995E-2</v>
      </c>
      <c r="AD152" s="68"/>
      <c r="AE152" s="68"/>
      <c r="AF152" s="72"/>
      <c r="AH152" s="83">
        <v>61</v>
      </c>
      <c r="AI152" s="69">
        <f t="shared" si="53"/>
        <v>58.584766000000002</v>
      </c>
      <c r="AJ152" s="69">
        <f t="shared" si="54"/>
        <v>58.584766000000002</v>
      </c>
      <c r="AK152" s="68">
        <f t="shared" si="55"/>
        <v>3.9594000000000004E-2</v>
      </c>
      <c r="AL152" s="68">
        <f t="shared" si="56"/>
        <v>3.9594000000000004E-2</v>
      </c>
      <c r="AM152" s="68"/>
      <c r="AN152" s="68"/>
      <c r="AO152" s="72"/>
    </row>
    <row r="153" spans="1:41" x14ac:dyDescent="0.25">
      <c r="A153" s="67">
        <f>'2020Data'!E156</f>
        <v>43931.208333332972</v>
      </c>
      <c r="B153" s="68">
        <f>'2020Data'!F156</f>
        <v>11537</v>
      </c>
      <c r="C153" s="69">
        <f t="shared" si="57"/>
        <v>11350.655199457193</v>
      </c>
      <c r="D153" s="69">
        <f t="shared" si="43"/>
        <v>11167.320324727976</v>
      </c>
      <c r="E153" s="68">
        <f t="shared" si="44"/>
        <v>1.615192E-2</v>
      </c>
      <c r="F153" s="73">
        <f t="shared" si="58"/>
        <v>1.6151928624669038E-2</v>
      </c>
      <c r="G153" s="68"/>
      <c r="H153" s="68"/>
      <c r="I153" s="72"/>
      <c r="K153" s="80">
        <v>4204</v>
      </c>
      <c r="L153" s="69">
        <f t="shared" si="41"/>
        <v>4105.6390119999996</v>
      </c>
      <c r="M153" s="69">
        <f t="shared" si="45"/>
        <v>4154.8195059999998</v>
      </c>
      <c r="N153" s="68">
        <f t="shared" si="46"/>
        <v>1.1698500000000001E-2</v>
      </c>
      <c r="O153" s="71">
        <f t="shared" si="42"/>
        <v>2.3397000000000001E-2</v>
      </c>
      <c r="P153" s="68"/>
      <c r="Q153" s="68"/>
      <c r="R153" s="72"/>
      <c r="V153">
        <f t="shared" si="47"/>
        <v>1.3436999999999998E-2</v>
      </c>
      <c r="W153">
        <f t="shared" si="48"/>
        <v>1.1698500000000001E-2</v>
      </c>
      <c r="Y153" s="83">
        <v>796</v>
      </c>
      <c r="Z153" s="69">
        <f t="shared" si="49"/>
        <v>774.608296</v>
      </c>
      <c r="AA153" s="69">
        <f t="shared" si="50"/>
        <v>806.69585199999995</v>
      </c>
      <c r="AB153" s="68">
        <f t="shared" si="51"/>
        <v>-1.3436999999999998E-2</v>
      </c>
      <c r="AC153" s="68">
        <f t="shared" si="52"/>
        <v>2.6873999999999995E-2</v>
      </c>
      <c r="AD153" s="68"/>
      <c r="AE153" s="68"/>
      <c r="AF153" s="72"/>
      <c r="AH153" s="83">
        <v>66</v>
      </c>
      <c r="AI153" s="69">
        <f t="shared" si="53"/>
        <v>63.386795999999997</v>
      </c>
      <c r="AJ153" s="69">
        <f t="shared" si="54"/>
        <v>63.386795999999997</v>
      </c>
      <c r="AK153" s="68">
        <f t="shared" si="55"/>
        <v>3.9594000000000004E-2</v>
      </c>
      <c r="AL153" s="68">
        <f t="shared" si="56"/>
        <v>3.9594000000000004E-2</v>
      </c>
      <c r="AM153" s="68"/>
      <c r="AN153" s="68"/>
      <c r="AO153" s="72"/>
    </row>
    <row r="154" spans="1:41" x14ac:dyDescent="0.25">
      <c r="A154" s="67">
        <f>'2020Data'!E157</f>
        <v>43931.249999999636</v>
      </c>
      <c r="B154" s="68">
        <f>'2020Data'!F157</f>
        <v>11925</v>
      </c>
      <c r="C154" s="69">
        <f t="shared" si="57"/>
        <v>11732.388251150822</v>
      </c>
      <c r="D154" s="69">
        <f t="shared" si="43"/>
        <v>11961.083735342017</v>
      </c>
      <c r="E154" s="68">
        <f t="shared" si="44"/>
        <v>-1.949266247379455E-2</v>
      </c>
      <c r="F154" s="73">
        <f t="shared" si="58"/>
        <v>1.6151928624669038E-2</v>
      </c>
      <c r="G154" s="68"/>
      <c r="H154" s="68"/>
      <c r="I154" s="72"/>
      <c r="K154" s="80">
        <v>4258</v>
      </c>
      <c r="L154" s="69">
        <f t="shared" si="41"/>
        <v>4158.3755739999997</v>
      </c>
      <c r="M154" s="69">
        <f t="shared" si="45"/>
        <v>4334</v>
      </c>
      <c r="N154" s="68">
        <f t="shared" si="46"/>
        <v>-1.7848755284170972E-2</v>
      </c>
      <c r="O154" s="71">
        <f t="shared" si="42"/>
        <v>2.3397000000000001E-2</v>
      </c>
      <c r="P154" s="68"/>
      <c r="Q154" s="68"/>
      <c r="R154" s="72"/>
      <c r="V154">
        <f t="shared" si="47"/>
        <v>1.5828220858895705E-2</v>
      </c>
      <c r="W154">
        <f t="shared" si="48"/>
        <v>1.7848755284170972E-2</v>
      </c>
      <c r="Y154" s="83">
        <v>815</v>
      </c>
      <c r="Z154" s="69">
        <f t="shared" si="49"/>
        <v>793.09769000000006</v>
      </c>
      <c r="AA154" s="69">
        <f t="shared" si="50"/>
        <v>827.9</v>
      </c>
      <c r="AB154" s="68">
        <f t="shared" si="51"/>
        <v>-1.5828220858895705E-2</v>
      </c>
      <c r="AC154" s="68">
        <f t="shared" si="52"/>
        <v>2.6873999999999995E-2</v>
      </c>
      <c r="AD154" s="68"/>
      <c r="AE154" s="68"/>
      <c r="AF154" s="72"/>
      <c r="AH154" s="83">
        <v>69</v>
      </c>
      <c r="AI154" s="69">
        <f t="shared" si="53"/>
        <v>66.268013999999994</v>
      </c>
      <c r="AJ154" s="69">
        <f t="shared" si="54"/>
        <v>71.25</v>
      </c>
      <c r="AK154" s="68">
        <f t="shared" si="55"/>
        <v>-3.2608695652173912E-2</v>
      </c>
      <c r="AL154" s="68">
        <f t="shared" si="56"/>
        <v>3.9594000000000004E-2</v>
      </c>
      <c r="AM154" s="68"/>
      <c r="AN154" s="68"/>
      <c r="AO154" s="72"/>
    </row>
    <row r="155" spans="1:41" x14ac:dyDescent="0.25">
      <c r="A155" s="67">
        <f>'2020Data'!E158</f>
        <v>43931.2916666663</v>
      </c>
      <c r="B155" s="68">
        <f>'2020Data'!F158</f>
        <v>12287</v>
      </c>
      <c r="C155" s="69">
        <f t="shared" si="57"/>
        <v>12088.541252988691</v>
      </c>
      <c r="D155" s="69">
        <f t="shared" si="43"/>
        <v>11974.188591652735</v>
      </c>
      <c r="E155" s="68">
        <f t="shared" si="44"/>
        <v>9.4595914381053157E-3</v>
      </c>
      <c r="F155" s="73">
        <f t="shared" si="58"/>
        <v>1.6151928624669038E-2</v>
      </c>
      <c r="G155" s="68"/>
      <c r="H155" s="68"/>
      <c r="I155" s="72"/>
      <c r="K155" s="80">
        <v>4379</v>
      </c>
      <c r="L155" s="69">
        <f t="shared" si="41"/>
        <v>4276.5445369999998</v>
      </c>
      <c r="M155" s="69">
        <f t="shared" si="45"/>
        <v>4602.3</v>
      </c>
      <c r="N155" s="68">
        <f t="shared" si="46"/>
        <v>-5.0993377483443708E-2</v>
      </c>
      <c r="O155" s="71">
        <f t="shared" si="42"/>
        <v>2.3397000000000001E-2</v>
      </c>
      <c r="P155" s="68"/>
      <c r="Q155" s="68"/>
      <c r="R155" s="72"/>
      <c r="V155">
        <f t="shared" si="47"/>
        <v>9.4786729857819912E-3</v>
      </c>
      <c r="W155">
        <f t="shared" si="48"/>
        <v>5.0993377483443708E-2</v>
      </c>
      <c r="Y155" s="83">
        <v>844</v>
      </c>
      <c r="Z155" s="69">
        <f t="shared" si="49"/>
        <v>821.31834400000002</v>
      </c>
      <c r="AA155" s="69">
        <f t="shared" si="50"/>
        <v>852</v>
      </c>
      <c r="AB155" s="68">
        <f t="shared" si="51"/>
        <v>-9.4786729857819912E-3</v>
      </c>
      <c r="AC155" s="68">
        <f t="shared" si="52"/>
        <v>2.6873999999999995E-2</v>
      </c>
      <c r="AD155" s="68"/>
      <c r="AE155" s="68"/>
      <c r="AF155" s="72"/>
      <c r="AH155" s="83">
        <v>71</v>
      </c>
      <c r="AI155" s="69">
        <f t="shared" si="53"/>
        <v>68.188826000000006</v>
      </c>
      <c r="AJ155" s="69">
        <f t="shared" si="54"/>
        <v>71.75</v>
      </c>
      <c r="AK155" s="68">
        <f t="shared" si="55"/>
        <v>-1.0563380281690141E-2</v>
      </c>
      <c r="AL155" s="68">
        <f t="shared" si="56"/>
        <v>3.9594000000000004E-2</v>
      </c>
      <c r="AM155" s="68"/>
      <c r="AN155" s="68"/>
      <c r="AO155" s="72"/>
    </row>
    <row r="156" spans="1:41" x14ac:dyDescent="0.25">
      <c r="A156" s="67">
        <f>'2020Data'!E159</f>
        <v>43931.333333332965</v>
      </c>
      <c r="B156" s="68">
        <f>'2020Data'!F159</f>
        <v>12309</v>
      </c>
      <c r="C156" s="69">
        <f t="shared" si="57"/>
        <v>12110.185910558948</v>
      </c>
      <c r="D156" s="69">
        <f t="shared" si="43"/>
        <v>11995.833249222993</v>
      </c>
      <c r="E156" s="68">
        <f t="shared" si="44"/>
        <v>9.4426842148021776E-3</v>
      </c>
      <c r="F156" s="73">
        <f t="shared" si="58"/>
        <v>1.6151928624669038E-2</v>
      </c>
      <c r="G156" s="68"/>
      <c r="H156" s="68"/>
      <c r="I156" s="72"/>
      <c r="K156" s="80">
        <v>4522</v>
      </c>
      <c r="L156" s="69">
        <f t="shared" si="41"/>
        <v>4416.1987660000004</v>
      </c>
      <c r="M156" s="69">
        <f t="shared" si="45"/>
        <v>4537.95</v>
      </c>
      <c r="N156" s="68">
        <f t="shared" si="46"/>
        <v>-3.5272003538257407E-3</v>
      </c>
      <c r="O156" s="71">
        <f t="shared" si="42"/>
        <v>2.3397000000000001E-2</v>
      </c>
      <c r="P156" s="68"/>
      <c r="Q156" s="68"/>
      <c r="R156" s="72"/>
      <c r="V156">
        <f t="shared" si="47"/>
        <v>2.6873999999999995E-2</v>
      </c>
      <c r="W156">
        <f t="shared" si="48"/>
        <v>3.5272003538257407E-3</v>
      </c>
      <c r="Y156" s="83">
        <v>862</v>
      </c>
      <c r="Z156" s="69">
        <f t="shared" si="49"/>
        <v>838.83461199999999</v>
      </c>
      <c r="AA156" s="69">
        <f t="shared" si="50"/>
        <v>885.16538800000001</v>
      </c>
      <c r="AB156" s="68">
        <f t="shared" si="51"/>
        <v>-2.6873999999999995E-2</v>
      </c>
      <c r="AC156" s="68">
        <f t="shared" si="52"/>
        <v>2.6873999999999995E-2</v>
      </c>
      <c r="AD156" s="68"/>
      <c r="AE156" s="68"/>
      <c r="AF156" s="72"/>
      <c r="AH156" s="83">
        <v>73</v>
      </c>
      <c r="AI156" s="69">
        <f t="shared" si="53"/>
        <v>70.109638000000004</v>
      </c>
      <c r="AJ156" s="69">
        <f t="shared" si="54"/>
        <v>74</v>
      </c>
      <c r="AK156" s="68">
        <f t="shared" si="55"/>
        <v>-1.3698630136986301E-2</v>
      </c>
      <c r="AL156" s="68">
        <f t="shared" si="56"/>
        <v>3.9594000000000004E-2</v>
      </c>
      <c r="AM156" s="68"/>
      <c r="AN156" s="68"/>
      <c r="AO156" s="72"/>
    </row>
    <row r="157" spans="1:41" x14ac:dyDescent="0.25">
      <c r="A157" s="67">
        <f>'2020Data'!E160</f>
        <v>43931.374999999629</v>
      </c>
      <c r="B157" s="68">
        <f>'2020Data'!F160</f>
        <v>12192</v>
      </c>
      <c r="C157" s="69">
        <f t="shared" si="57"/>
        <v>11995.075686208034</v>
      </c>
      <c r="D157" s="69">
        <f t="shared" si="43"/>
        <v>11880.723024872079</v>
      </c>
      <c r="E157" s="68">
        <f t="shared" si="44"/>
        <v>9.5333005249343839E-3</v>
      </c>
      <c r="F157" s="73">
        <f t="shared" si="58"/>
        <v>1.6151928624669038E-2</v>
      </c>
      <c r="G157" s="68"/>
      <c r="H157" s="68"/>
      <c r="I157" s="72"/>
      <c r="K157" s="80">
        <v>4613</v>
      </c>
      <c r="L157" s="69">
        <f t="shared" si="41"/>
        <v>4505.0696390000003</v>
      </c>
      <c r="M157" s="69">
        <f t="shared" si="45"/>
        <v>4505.0696390000003</v>
      </c>
      <c r="N157" s="68">
        <f t="shared" si="46"/>
        <v>2.3397000000000001E-2</v>
      </c>
      <c r="O157" s="71">
        <f t="shared" si="42"/>
        <v>2.3397000000000001E-2</v>
      </c>
      <c r="P157" s="68"/>
      <c r="Q157" s="68"/>
      <c r="R157" s="72"/>
      <c r="V157">
        <f t="shared" si="47"/>
        <v>2.6873999999999995E-2</v>
      </c>
      <c r="W157">
        <f t="shared" si="48"/>
        <v>2.3397000000000001E-2</v>
      </c>
      <c r="Y157" s="83">
        <v>879</v>
      </c>
      <c r="Z157" s="69">
        <f t="shared" si="49"/>
        <v>855.37775399999998</v>
      </c>
      <c r="AA157" s="69">
        <f t="shared" si="50"/>
        <v>902.62224600000002</v>
      </c>
      <c r="AB157" s="68">
        <f t="shared" si="51"/>
        <v>-2.6873999999999995E-2</v>
      </c>
      <c r="AC157" s="68">
        <f t="shared" si="52"/>
        <v>2.6873999999999995E-2</v>
      </c>
      <c r="AD157" s="68"/>
      <c r="AE157" s="68"/>
      <c r="AF157" s="72"/>
      <c r="AH157" s="83">
        <v>65</v>
      </c>
      <c r="AI157" s="69">
        <f t="shared" si="53"/>
        <v>62.426389999999998</v>
      </c>
      <c r="AJ157" s="69">
        <f t="shared" si="54"/>
        <v>62.426389999999998</v>
      </c>
      <c r="AK157" s="68">
        <f t="shared" si="55"/>
        <v>3.9594000000000004E-2</v>
      </c>
      <c r="AL157" s="68">
        <f t="shared" si="56"/>
        <v>3.9594000000000004E-2</v>
      </c>
      <c r="AM157" s="68"/>
      <c r="AN157" s="68"/>
      <c r="AO157" s="72"/>
    </row>
    <row r="158" spans="1:41" x14ac:dyDescent="0.25">
      <c r="A158" s="67">
        <f>'2020Data'!E161</f>
        <v>43931.416666666293</v>
      </c>
      <c r="B158" s="68">
        <f>'2020Data'!F161</f>
        <v>11989</v>
      </c>
      <c r="C158" s="69">
        <f t="shared" si="57"/>
        <v>11795.354527718842</v>
      </c>
      <c r="D158" s="69">
        <f t="shared" si="43"/>
        <v>12024.050011910038</v>
      </c>
      <c r="E158" s="68">
        <f t="shared" si="44"/>
        <v>-1.9388606222370507E-2</v>
      </c>
      <c r="F158" s="73">
        <f t="shared" si="58"/>
        <v>1.6151928624669038E-2</v>
      </c>
      <c r="G158" s="68"/>
      <c r="H158" s="68"/>
      <c r="I158" s="72"/>
      <c r="K158" s="80">
        <v>4714</v>
      </c>
      <c r="L158" s="69">
        <f t="shared" si="41"/>
        <v>4603.7065419999999</v>
      </c>
      <c r="M158" s="69">
        <f t="shared" si="45"/>
        <v>4603.7065419999999</v>
      </c>
      <c r="N158" s="68">
        <f t="shared" si="46"/>
        <v>2.3397000000000001E-2</v>
      </c>
      <c r="O158" s="71">
        <f t="shared" si="42"/>
        <v>2.3397000000000001E-2</v>
      </c>
      <c r="P158" s="68"/>
      <c r="Q158" s="68"/>
      <c r="R158" s="72"/>
      <c r="V158">
        <f t="shared" si="47"/>
        <v>1.6816143497757848E-3</v>
      </c>
      <c r="W158">
        <f t="shared" si="48"/>
        <v>2.3397000000000001E-2</v>
      </c>
      <c r="Y158" s="83">
        <v>892</v>
      </c>
      <c r="Z158" s="69">
        <f t="shared" si="49"/>
        <v>868.02839200000005</v>
      </c>
      <c r="AA158" s="69">
        <f t="shared" si="50"/>
        <v>893.5</v>
      </c>
      <c r="AB158" s="68">
        <f t="shared" si="51"/>
        <v>-1.6816143497757848E-3</v>
      </c>
      <c r="AC158" s="68">
        <f t="shared" si="52"/>
        <v>2.6873999999999995E-2</v>
      </c>
      <c r="AD158" s="68"/>
      <c r="AE158" s="68"/>
      <c r="AF158" s="72"/>
      <c r="AH158" s="83">
        <v>66</v>
      </c>
      <c r="AI158" s="69">
        <f t="shared" si="53"/>
        <v>63.386795999999997</v>
      </c>
      <c r="AJ158" s="69">
        <f t="shared" si="54"/>
        <v>63.386795999999997</v>
      </c>
      <c r="AK158" s="68">
        <f t="shared" si="55"/>
        <v>3.9594000000000004E-2</v>
      </c>
      <c r="AL158" s="68">
        <f t="shared" si="56"/>
        <v>3.9594000000000004E-2</v>
      </c>
      <c r="AM158" s="68"/>
      <c r="AN158" s="68"/>
      <c r="AO158" s="72"/>
    </row>
    <row r="159" spans="1:41" x14ac:dyDescent="0.25">
      <c r="A159" s="67">
        <f>'2020Data'!E162</f>
        <v>43931.458333332957</v>
      </c>
      <c r="B159" s="68">
        <f>'2020Data'!F162</f>
        <v>12029</v>
      </c>
      <c r="C159" s="69">
        <f t="shared" si="57"/>
        <v>11834.708450573857</v>
      </c>
      <c r="D159" s="69">
        <f t="shared" si="43"/>
        <v>11720.355789237901</v>
      </c>
      <c r="E159" s="68">
        <f t="shared" si="44"/>
        <v>9.6624823343586328E-3</v>
      </c>
      <c r="F159" s="73">
        <f t="shared" si="58"/>
        <v>1.6151928624669038E-2</v>
      </c>
      <c r="G159" s="68"/>
      <c r="H159" s="68"/>
      <c r="I159" s="72"/>
      <c r="K159" s="80">
        <v>4796</v>
      </c>
      <c r="L159" s="69">
        <f t="shared" si="41"/>
        <v>4683.787988</v>
      </c>
      <c r="M159" s="69">
        <f t="shared" si="45"/>
        <v>4876</v>
      </c>
      <c r="N159" s="68">
        <f t="shared" si="46"/>
        <v>-1.6680567139282735E-2</v>
      </c>
      <c r="O159" s="71">
        <f t="shared" si="42"/>
        <v>2.3397000000000001E-2</v>
      </c>
      <c r="P159" s="68"/>
      <c r="Q159" s="68"/>
      <c r="R159" s="72"/>
      <c r="V159">
        <f t="shared" si="47"/>
        <v>5.0328227571115977E-2</v>
      </c>
      <c r="W159">
        <f t="shared" si="48"/>
        <v>1.6680567139282735E-2</v>
      </c>
      <c r="Y159" s="83">
        <v>914</v>
      </c>
      <c r="Z159" s="69">
        <f t="shared" si="49"/>
        <v>889.43716400000005</v>
      </c>
      <c r="AA159" s="69">
        <f t="shared" si="50"/>
        <v>960</v>
      </c>
      <c r="AB159" s="68">
        <f t="shared" si="51"/>
        <v>-5.0328227571115977E-2</v>
      </c>
      <c r="AC159" s="68">
        <f t="shared" si="52"/>
        <v>2.6873999999999995E-2</v>
      </c>
      <c r="AD159" s="68"/>
      <c r="AE159" s="68"/>
      <c r="AF159" s="72"/>
      <c r="AH159" s="83">
        <v>65</v>
      </c>
      <c r="AI159" s="69">
        <f t="shared" si="53"/>
        <v>62.426389999999998</v>
      </c>
      <c r="AJ159" s="69">
        <f t="shared" si="54"/>
        <v>62.426389999999998</v>
      </c>
      <c r="AK159" s="68">
        <f t="shared" si="55"/>
        <v>3.9594000000000004E-2</v>
      </c>
      <c r="AL159" s="68">
        <f t="shared" si="56"/>
        <v>3.9594000000000004E-2</v>
      </c>
      <c r="AM159" s="68"/>
      <c r="AN159" s="68"/>
      <c r="AO159" s="72"/>
    </row>
    <row r="160" spans="1:41" x14ac:dyDescent="0.25">
      <c r="A160" s="67">
        <f>'2020Data'!E163</f>
        <v>43931.499999999622</v>
      </c>
      <c r="B160" s="68">
        <f>'2020Data'!F163</f>
        <v>11835</v>
      </c>
      <c r="C160" s="69">
        <f t="shared" si="57"/>
        <v>11643.841924727041</v>
      </c>
      <c r="D160" s="69">
        <f t="shared" si="43"/>
        <v>11872.537408918237</v>
      </c>
      <c r="E160" s="68">
        <f t="shared" si="44"/>
        <v>-1.964089564850021E-2</v>
      </c>
      <c r="F160" s="73">
        <f t="shared" si="58"/>
        <v>1.6151928624669038E-2</v>
      </c>
      <c r="G160" s="68"/>
      <c r="H160" s="68"/>
      <c r="I160" s="72"/>
      <c r="K160" s="79">
        <v>4797</v>
      </c>
      <c r="L160" s="69">
        <f t="shared" si="41"/>
        <v>4684.7645910000001</v>
      </c>
      <c r="M160" s="69">
        <f t="shared" si="45"/>
        <v>4877</v>
      </c>
      <c r="N160" s="68">
        <f t="shared" si="46"/>
        <v>-1.6677089847821555E-2</v>
      </c>
      <c r="O160" s="71">
        <f t="shared" si="42"/>
        <v>2.3397000000000001E-2</v>
      </c>
      <c r="P160" s="68"/>
      <c r="Q160" s="68"/>
      <c r="R160" s="72"/>
      <c r="V160">
        <f t="shared" si="47"/>
        <v>1.4057331863285557E-2</v>
      </c>
      <c r="W160">
        <f t="shared" si="48"/>
        <v>1.6677089847821555E-2</v>
      </c>
      <c r="Y160" s="83">
        <v>907</v>
      </c>
      <c r="Z160" s="69">
        <f t="shared" si="49"/>
        <v>882.62528199999997</v>
      </c>
      <c r="AA160" s="69">
        <f t="shared" si="50"/>
        <v>919.75</v>
      </c>
      <c r="AB160" s="68">
        <f t="shared" si="51"/>
        <v>-1.4057331863285557E-2</v>
      </c>
      <c r="AC160" s="68">
        <f t="shared" si="52"/>
        <v>2.6873999999999995E-2</v>
      </c>
      <c r="AD160" s="68"/>
      <c r="AE160" s="68"/>
      <c r="AF160" s="72"/>
      <c r="AH160" s="83">
        <v>66</v>
      </c>
      <c r="AI160" s="69">
        <f t="shared" si="53"/>
        <v>63.386795999999997</v>
      </c>
      <c r="AJ160" s="69">
        <f t="shared" si="54"/>
        <v>63.386795999999997</v>
      </c>
      <c r="AK160" s="68">
        <f t="shared" si="55"/>
        <v>3.9594000000000004E-2</v>
      </c>
      <c r="AL160" s="68">
        <f t="shared" si="56"/>
        <v>3.9594000000000004E-2</v>
      </c>
      <c r="AM160" s="68"/>
      <c r="AN160" s="68"/>
      <c r="AO160" s="72"/>
    </row>
    <row r="161" spans="1:41" x14ac:dyDescent="0.25">
      <c r="A161" s="67">
        <f>'2020Data'!E164</f>
        <v>43931.541666666286</v>
      </c>
      <c r="B161" s="68">
        <f>'2020Data'!F164</f>
        <v>11754</v>
      </c>
      <c r="C161" s="69">
        <f t="shared" si="57"/>
        <v>11564.150230945641</v>
      </c>
      <c r="D161" s="69">
        <f t="shared" si="43"/>
        <v>11792.845715136837</v>
      </c>
      <c r="E161" s="68">
        <f t="shared" si="44"/>
        <v>-1.977624638420963E-2</v>
      </c>
      <c r="F161" s="73">
        <f t="shared" si="58"/>
        <v>1.6151928624669038E-2</v>
      </c>
      <c r="G161" s="68"/>
      <c r="H161" s="68"/>
      <c r="I161" s="72"/>
      <c r="K161" s="79">
        <v>4768</v>
      </c>
      <c r="L161" s="69">
        <f t="shared" si="41"/>
        <v>4656.4431039999999</v>
      </c>
      <c r="M161" s="69">
        <f t="shared" si="45"/>
        <v>4656.4431039999999</v>
      </c>
      <c r="N161" s="68">
        <f t="shared" si="46"/>
        <v>2.3397000000000001E-2</v>
      </c>
      <c r="O161" s="71">
        <f t="shared" si="42"/>
        <v>2.3397000000000001E-2</v>
      </c>
      <c r="P161" s="68"/>
      <c r="Q161" s="68"/>
      <c r="R161" s="72"/>
      <c r="V161">
        <f t="shared" si="47"/>
        <v>6.6815144766146995E-3</v>
      </c>
      <c r="W161">
        <f t="shared" si="48"/>
        <v>2.3397000000000001E-2</v>
      </c>
      <c r="Y161" s="83">
        <v>898</v>
      </c>
      <c r="Z161" s="69">
        <f t="shared" si="49"/>
        <v>873.86714800000004</v>
      </c>
      <c r="AA161" s="69">
        <f t="shared" si="50"/>
        <v>904</v>
      </c>
      <c r="AB161" s="68">
        <f t="shared" si="51"/>
        <v>-6.6815144766146995E-3</v>
      </c>
      <c r="AC161" s="68">
        <f t="shared" si="52"/>
        <v>2.6873999999999995E-2</v>
      </c>
      <c r="AD161" s="68"/>
      <c r="AE161" s="68"/>
      <c r="AF161" s="72"/>
      <c r="AH161" s="83">
        <v>64</v>
      </c>
      <c r="AI161" s="69">
        <f t="shared" si="53"/>
        <v>61.465983999999999</v>
      </c>
      <c r="AJ161" s="69">
        <f t="shared" si="54"/>
        <v>61.465983999999999</v>
      </c>
      <c r="AK161" s="68">
        <f t="shared" si="55"/>
        <v>3.9594000000000004E-2</v>
      </c>
      <c r="AL161" s="68">
        <f t="shared" si="56"/>
        <v>3.9594000000000004E-2</v>
      </c>
      <c r="AM161" s="68"/>
      <c r="AN161" s="68"/>
      <c r="AO161" s="72"/>
    </row>
    <row r="162" spans="1:41" x14ac:dyDescent="0.25">
      <c r="A162" s="67">
        <f>'2020Data'!E165</f>
        <v>43931.58333333295</v>
      </c>
      <c r="B162" s="68">
        <f>'2020Data'!F165</f>
        <v>11842</v>
      </c>
      <c r="C162" s="69">
        <f t="shared" si="57"/>
        <v>11650.728861226669</v>
      </c>
      <c r="D162" s="69">
        <f t="shared" si="43"/>
        <v>11879.424345417865</v>
      </c>
      <c r="E162" s="68">
        <f t="shared" si="44"/>
        <v>-1.9629285593649719E-2</v>
      </c>
      <c r="F162" s="73">
        <f t="shared" si="58"/>
        <v>1.6151928624669038E-2</v>
      </c>
      <c r="G162" s="68"/>
      <c r="H162" s="68"/>
      <c r="I162" s="72"/>
      <c r="K162" s="79">
        <v>4775</v>
      </c>
      <c r="L162" s="69">
        <f t="shared" si="41"/>
        <v>4663.2793250000004</v>
      </c>
      <c r="M162" s="69">
        <f t="shared" si="45"/>
        <v>4663.2793250000004</v>
      </c>
      <c r="N162" s="68">
        <f t="shared" si="46"/>
        <v>2.3397000000000001E-2</v>
      </c>
      <c r="O162" s="71">
        <f t="shared" si="42"/>
        <v>2.3397000000000001E-2</v>
      </c>
      <c r="P162" s="68"/>
      <c r="Q162" s="68"/>
      <c r="R162" s="72"/>
      <c r="V162">
        <f t="shared" si="47"/>
        <v>1.7288693743139408E-2</v>
      </c>
      <c r="W162">
        <f t="shared" si="48"/>
        <v>2.3397000000000001E-2</v>
      </c>
      <c r="Y162" s="83">
        <v>911</v>
      </c>
      <c r="Z162" s="69">
        <f t="shared" si="49"/>
        <v>886.517786</v>
      </c>
      <c r="AA162" s="69">
        <f t="shared" si="50"/>
        <v>926.75</v>
      </c>
      <c r="AB162" s="68">
        <f t="shared" si="51"/>
        <v>-1.7288693743139408E-2</v>
      </c>
      <c r="AC162" s="68">
        <f t="shared" si="52"/>
        <v>2.6873999999999995E-2</v>
      </c>
      <c r="AD162" s="68"/>
      <c r="AE162" s="68"/>
      <c r="AF162" s="72"/>
      <c r="AH162" s="83">
        <v>63</v>
      </c>
      <c r="AI162" s="69">
        <f t="shared" si="53"/>
        <v>60.505578</v>
      </c>
      <c r="AJ162" s="69">
        <f t="shared" si="54"/>
        <v>60.505578</v>
      </c>
      <c r="AK162" s="68">
        <f t="shared" si="55"/>
        <v>3.9594000000000004E-2</v>
      </c>
      <c r="AL162" s="68">
        <f t="shared" si="56"/>
        <v>3.9594000000000004E-2</v>
      </c>
      <c r="AM162" s="68"/>
      <c r="AN162" s="68"/>
      <c r="AO162" s="72"/>
    </row>
    <row r="163" spans="1:41" x14ac:dyDescent="0.25">
      <c r="A163" s="67">
        <f>'2020Data'!E166</f>
        <v>43931.624999999614</v>
      </c>
      <c r="B163" s="68">
        <f>'2020Data'!F166</f>
        <v>12349</v>
      </c>
      <c r="C163" s="69">
        <f t="shared" si="57"/>
        <v>12149.539833413963</v>
      </c>
      <c r="D163" s="69">
        <f t="shared" si="43"/>
        <v>12035.187172078007</v>
      </c>
      <c r="E163" s="68">
        <f t="shared" si="44"/>
        <v>9.412098145598834E-3</v>
      </c>
      <c r="F163" s="73">
        <f t="shared" si="58"/>
        <v>1.6151928624669038E-2</v>
      </c>
      <c r="G163" s="68"/>
      <c r="H163" s="68"/>
      <c r="I163" s="72"/>
      <c r="K163" s="79">
        <v>4809</v>
      </c>
      <c r="L163" s="69">
        <f t="shared" si="41"/>
        <v>4696.483827</v>
      </c>
      <c r="M163" s="69">
        <f t="shared" si="45"/>
        <v>4889</v>
      </c>
      <c r="N163" s="68">
        <f t="shared" si="46"/>
        <v>-1.6635475150758992E-2</v>
      </c>
      <c r="O163" s="71">
        <f t="shared" si="42"/>
        <v>2.3397000000000001E-2</v>
      </c>
      <c r="P163" s="68"/>
      <c r="Q163" s="68"/>
      <c r="R163" s="72"/>
      <c r="V163">
        <f t="shared" si="47"/>
        <v>5.235602094240838E-3</v>
      </c>
      <c r="W163">
        <f t="shared" si="48"/>
        <v>1.6635475150758992E-2</v>
      </c>
      <c r="Y163" s="83">
        <v>955</v>
      </c>
      <c r="Z163" s="69">
        <f t="shared" si="49"/>
        <v>929.33533</v>
      </c>
      <c r="AA163" s="69">
        <f t="shared" si="50"/>
        <v>960</v>
      </c>
      <c r="AB163" s="68">
        <f t="shared" si="51"/>
        <v>-5.235602094240838E-3</v>
      </c>
      <c r="AC163" s="68">
        <f t="shared" si="52"/>
        <v>2.6873999999999995E-2</v>
      </c>
      <c r="AD163" s="68"/>
      <c r="AE163" s="68"/>
      <c r="AF163" s="72"/>
      <c r="AH163" s="83">
        <v>67</v>
      </c>
      <c r="AI163" s="69">
        <f t="shared" si="53"/>
        <v>64.347201999999996</v>
      </c>
      <c r="AJ163" s="69">
        <f t="shared" si="54"/>
        <v>64.347201999999996</v>
      </c>
      <c r="AK163" s="68">
        <f t="shared" si="55"/>
        <v>3.9594000000000004E-2</v>
      </c>
      <c r="AL163" s="68">
        <f t="shared" si="56"/>
        <v>3.9594000000000004E-2</v>
      </c>
      <c r="AM163" s="68"/>
      <c r="AN163" s="68"/>
      <c r="AO163" s="72"/>
    </row>
    <row r="164" spans="1:41" x14ac:dyDescent="0.25">
      <c r="A164" s="67">
        <f>'2020Data'!E167</f>
        <v>43931.666666666279</v>
      </c>
      <c r="B164" s="68">
        <f>'2020Data'!F167</f>
        <v>12981</v>
      </c>
      <c r="C164" s="69">
        <f t="shared" si="57"/>
        <v>12771.331814523171</v>
      </c>
      <c r="D164" s="69">
        <f t="shared" si="43"/>
        <v>12791.008775950679</v>
      </c>
      <c r="E164" s="68">
        <f t="shared" si="44"/>
        <v>-1.5407133502811801E-3</v>
      </c>
      <c r="F164" s="73">
        <f t="shared" si="58"/>
        <v>1.6151928624669038E-2</v>
      </c>
      <c r="G164" s="68"/>
      <c r="H164" s="68"/>
      <c r="I164" s="72"/>
      <c r="K164" s="79">
        <v>4933</v>
      </c>
      <c r="L164" s="69">
        <f t="shared" ref="L164:L195" si="59">ABS(K164-(O164*K164))</f>
        <v>4817.5825990000003</v>
      </c>
      <c r="M164" s="69">
        <f t="shared" si="45"/>
        <v>5013</v>
      </c>
      <c r="N164" s="68">
        <f t="shared" si="46"/>
        <v>-1.6217311980539224E-2</v>
      </c>
      <c r="O164" s="71">
        <f t="shared" ref="O164:O171" si="60">(($Q$4*COUNT($A$4:$A$171)/100))/(COUNT($A$4:$A$171))</f>
        <v>2.3397000000000001E-2</v>
      </c>
      <c r="P164" s="68"/>
      <c r="Q164" s="68"/>
      <c r="R164" s="72"/>
      <c r="V164">
        <f t="shared" si="47"/>
        <v>1.966568338249754E-2</v>
      </c>
      <c r="W164">
        <f t="shared" si="48"/>
        <v>1.6217311980539224E-2</v>
      </c>
      <c r="Y164" s="83">
        <v>1017</v>
      </c>
      <c r="Z164" s="69">
        <f t="shared" si="49"/>
        <v>989.66914199999997</v>
      </c>
      <c r="AA164" s="69">
        <f t="shared" si="50"/>
        <v>997</v>
      </c>
      <c r="AB164" s="68">
        <f t="shared" si="51"/>
        <v>1.966568338249754E-2</v>
      </c>
      <c r="AC164" s="68">
        <f t="shared" si="52"/>
        <v>2.6873999999999995E-2</v>
      </c>
      <c r="AD164" s="68"/>
      <c r="AE164" s="68"/>
      <c r="AF164" s="72"/>
      <c r="AH164" s="83">
        <v>66</v>
      </c>
      <c r="AI164" s="69">
        <f t="shared" si="53"/>
        <v>63.386795999999997</v>
      </c>
      <c r="AJ164" s="69">
        <f t="shared" si="54"/>
        <v>63.386795999999997</v>
      </c>
      <c r="AK164" s="68">
        <f t="shared" si="55"/>
        <v>3.9594000000000004E-2</v>
      </c>
      <c r="AL164" s="68">
        <f t="shared" si="56"/>
        <v>3.9594000000000004E-2</v>
      </c>
      <c r="AM164" s="68"/>
      <c r="AN164" s="68"/>
      <c r="AO164" s="72"/>
    </row>
    <row r="165" spans="1:41" x14ac:dyDescent="0.25">
      <c r="A165" s="67">
        <f>'2020Data'!E168</f>
        <v>43931.708333332943</v>
      </c>
      <c r="B165" s="68">
        <f>'2020Data'!F168</f>
        <v>13354</v>
      </c>
      <c r="C165" s="69">
        <f t="shared" si="57"/>
        <v>13138.307145146169</v>
      </c>
      <c r="D165" s="69">
        <f t="shared" si="43"/>
        <v>13212.095750499318</v>
      </c>
      <c r="E165" s="68">
        <f t="shared" si="44"/>
        <v>-5.6162947431481203E-3</v>
      </c>
      <c r="F165" s="73">
        <f t="shared" si="58"/>
        <v>1.6151928624669038E-2</v>
      </c>
      <c r="G165" s="68"/>
      <c r="H165" s="68"/>
      <c r="I165" s="72"/>
      <c r="K165" s="79">
        <v>4975</v>
      </c>
      <c r="L165" s="69">
        <f t="shared" si="59"/>
        <v>4858.5999250000004</v>
      </c>
      <c r="M165" s="69">
        <f t="shared" si="45"/>
        <v>5035</v>
      </c>
      <c r="N165" s="68">
        <f t="shared" si="46"/>
        <v>-1.2060301507537688E-2</v>
      </c>
      <c r="O165" s="71">
        <f t="shared" si="60"/>
        <v>2.3397000000000001E-2</v>
      </c>
      <c r="P165" s="68"/>
      <c r="Q165" s="68"/>
      <c r="R165" s="72"/>
      <c r="V165">
        <f t="shared" si="47"/>
        <v>2.0060180541624874E-2</v>
      </c>
      <c r="W165">
        <f t="shared" si="48"/>
        <v>1.2060301507537688E-2</v>
      </c>
      <c r="Y165" s="83">
        <v>997</v>
      </c>
      <c r="Z165" s="69">
        <f t="shared" si="49"/>
        <v>970.20662200000004</v>
      </c>
      <c r="AA165" s="69">
        <f t="shared" si="50"/>
        <v>977</v>
      </c>
      <c r="AB165" s="68">
        <f t="shared" si="51"/>
        <v>2.0060180541624874E-2</v>
      </c>
      <c r="AC165" s="68">
        <f t="shared" si="52"/>
        <v>2.6873999999999995E-2</v>
      </c>
      <c r="AD165" s="68"/>
      <c r="AE165" s="68"/>
      <c r="AF165" s="72"/>
      <c r="AH165" s="83">
        <v>64</v>
      </c>
      <c r="AI165" s="69">
        <f t="shared" si="53"/>
        <v>61.465983999999999</v>
      </c>
      <c r="AJ165" s="69">
        <f t="shared" si="54"/>
        <v>61.465983999999999</v>
      </c>
      <c r="AK165" s="68">
        <f t="shared" si="55"/>
        <v>3.9594000000000004E-2</v>
      </c>
      <c r="AL165" s="68">
        <f t="shared" si="56"/>
        <v>3.9594000000000004E-2</v>
      </c>
      <c r="AM165" s="68"/>
      <c r="AN165" s="68"/>
      <c r="AO165" s="72"/>
    </row>
    <row r="166" spans="1:41" x14ac:dyDescent="0.25">
      <c r="A166" s="67">
        <f>'2020Data'!E169</f>
        <v>43931.749999999607</v>
      </c>
      <c r="B166" s="68">
        <f>'2020Data'!F169</f>
        <v>13709</v>
      </c>
      <c r="C166" s="69">
        <f t="shared" si="57"/>
        <v>13487.573210484412</v>
      </c>
      <c r="D166" s="69">
        <f t="shared" si="43"/>
        <v>13269.723006994525</v>
      </c>
      <c r="E166" s="68">
        <f t="shared" si="44"/>
        <v>1.615192E-2</v>
      </c>
      <c r="F166" s="73">
        <f t="shared" si="58"/>
        <v>1.6151928624669038E-2</v>
      </c>
      <c r="G166" s="68"/>
      <c r="H166" s="68"/>
      <c r="I166" s="72"/>
      <c r="K166" s="79">
        <v>5003</v>
      </c>
      <c r="L166" s="69">
        <f t="shared" si="59"/>
        <v>4885.9448089999996</v>
      </c>
      <c r="M166" s="69">
        <f t="shared" si="45"/>
        <v>5063</v>
      </c>
      <c r="N166" s="68">
        <f t="shared" si="46"/>
        <v>-1.1992804317409555E-2</v>
      </c>
      <c r="O166" s="71">
        <f t="shared" si="60"/>
        <v>2.3397000000000001E-2</v>
      </c>
      <c r="P166" s="68"/>
      <c r="Q166" s="68"/>
      <c r="R166" s="72"/>
      <c r="V166">
        <f t="shared" si="47"/>
        <v>2.0345879959308241E-2</v>
      </c>
      <c r="W166">
        <f t="shared" si="48"/>
        <v>1.1992804317409555E-2</v>
      </c>
      <c r="Y166" s="83">
        <v>983</v>
      </c>
      <c r="Z166" s="69">
        <f t="shared" si="49"/>
        <v>956.58285799999999</v>
      </c>
      <c r="AA166" s="69">
        <f t="shared" si="50"/>
        <v>963</v>
      </c>
      <c r="AB166" s="68">
        <f t="shared" si="51"/>
        <v>2.0345879959308241E-2</v>
      </c>
      <c r="AC166" s="68">
        <f t="shared" si="52"/>
        <v>2.6873999999999995E-2</v>
      </c>
      <c r="AD166" s="68"/>
      <c r="AE166" s="68"/>
      <c r="AF166" s="72"/>
      <c r="AH166" s="83">
        <v>65</v>
      </c>
      <c r="AI166" s="69">
        <f t="shared" si="53"/>
        <v>62.426389999999998</v>
      </c>
      <c r="AJ166" s="69">
        <f t="shared" si="54"/>
        <v>62.426389999999998</v>
      </c>
      <c r="AK166" s="68">
        <f t="shared" si="55"/>
        <v>3.9594000000000004E-2</v>
      </c>
      <c r="AL166" s="68">
        <f t="shared" si="56"/>
        <v>3.9594000000000004E-2</v>
      </c>
      <c r="AM166" s="68"/>
      <c r="AN166" s="68"/>
      <c r="AO166" s="72"/>
    </row>
    <row r="167" spans="1:41" x14ac:dyDescent="0.25">
      <c r="A167" s="67">
        <f>'2020Data'!E170</f>
        <v>43931.791666666271</v>
      </c>
      <c r="B167" s="68">
        <f>'2020Data'!F170</f>
        <v>14174</v>
      </c>
      <c r="C167" s="69">
        <f t="shared" si="57"/>
        <v>13945.062563673941</v>
      </c>
      <c r="D167" s="69">
        <f t="shared" si="43"/>
        <v>13719.823028750485</v>
      </c>
      <c r="E167" s="68">
        <f t="shared" si="44"/>
        <v>1.615192E-2</v>
      </c>
      <c r="F167" s="73">
        <f t="shared" si="58"/>
        <v>1.6151928624669038E-2</v>
      </c>
      <c r="G167" s="68"/>
      <c r="H167" s="68"/>
      <c r="I167" s="72"/>
      <c r="K167" s="79">
        <v>5153</v>
      </c>
      <c r="L167" s="69">
        <f t="shared" si="59"/>
        <v>5032.4352589999999</v>
      </c>
      <c r="M167" s="69">
        <f t="shared" si="45"/>
        <v>5213</v>
      </c>
      <c r="N167" s="68">
        <f t="shared" si="46"/>
        <v>-1.1643702697457792E-2</v>
      </c>
      <c r="O167" s="71">
        <f t="shared" si="60"/>
        <v>2.3397000000000001E-2</v>
      </c>
      <c r="P167" s="68"/>
      <c r="Q167" s="68"/>
      <c r="R167" s="72"/>
      <c r="V167">
        <f t="shared" si="47"/>
        <v>1.3436999999999998E-2</v>
      </c>
      <c r="W167">
        <f t="shared" si="48"/>
        <v>1.1643702697457792E-2</v>
      </c>
      <c r="Y167" s="83">
        <v>964</v>
      </c>
      <c r="Z167" s="69">
        <f t="shared" si="49"/>
        <v>938.09346400000004</v>
      </c>
      <c r="AA167" s="69">
        <f t="shared" si="50"/>
        <v>976.95326799999998</v>
      </c>
      <c r="AB167" s="68">
        <f t="shared" si="51"/>
        <v>-1.3436999999999998E-2</v>
      </c>
      <c r="AC167" s="68">
        <f t="shared" si="52"/>
        <v>2.6873999999999995E-2</v>
      </c>
      <c r="AD167" s="68"/>
      <c r="AE167" s="68"/>
      <c r="AF167" s="72"/>
      <c r="AH167" s="83">
        <v>67</v>
      </c>
      <c r="AI167" s="69">
        <f t="shared" si="53"/>
        <v>64.347201999999996</v>
      </c>
      <c r="AJ167" s="69">
        <f t="shared" si="54"/>
        <v>64.347201999999996</v>
      </c>
      <c r="AK167" s="68">
        <f t="shared" si="55"/>
        <v>3.9594000000000004E-2</v>
      </c>
      <c r="AL167" s="68">
        <f t="shared" si="56"/>
        <v>3.9594000000000004E-2</v>
      </c>
      <c r="AM167" s="68"/>
      <c r="AN167" s="68"/>
      <c r="AO167" s="72"/>
    </row>
    <row r="168" spans="1:41" x14ac:dyDescent="0.25">
      <c r="A168" s="67">
        <f>'2020Data'!E171</f>
        <v>43931.833333332936</v>
      </c>
      <c r="B168" s="68">
        <f>'2020Data'!F171</f>
        <v>13900</v>
      </c>
      <c r="C168" s="69">
        <f t="shared" si="57"/>
        <v>13675.4881921171</v>
      </c>
      <c r="D168" s="69">
        <f t="shared" si="43"/>
        <v>13454.602800877079</v>
      </c>
      <c r="E168" s="68">
        <f t="shared" si="44"/>
        <v>1.615192E-2</v>
      </c>
      <c r="F168" s="73">
        <f t="shared" si="58"/>
        <v>1.6151928624669038E-2</v>
      </c>
      <c r="G168" s="68"/>
      <c r="H168" s="68"/>
      <c r="I168" s="72"/>
      <c r="K168" s="79">
        <v>5041</v>
      </c>
      <c r="L168" s="69">
        <f t="shared" si="59"/>
        <v>4923.0557230000004</v>
      </c>
      <c r="M168" s="69">
        <f t="shared" si="45"/>
        <v>5101</v>
      </c>
      <c r="N168" s="68">
        <f t="shared" si="46"/>
        <v>-1.1902400317397342E-2</v>
      </c>
      <c r="O168" s="71">
        <f t="shared" si="60"/>
        <v>2.3397000000000001E-2</v>
      </c>
      <c r="P168" s="68"/>
      <c r="Q168" s="68"/>
      <c r="R168" s="72"/>
      <c r="V168">
        <f t="shared" si="47"/>
        <v>4.1214750542299353E-2</v>
      </c>
      <c r="W168">
        <f t="shared" si="48"/>
        <v>1.1902400317397342E-2</v>
      </c>
      <c r="Y168" s="83">
        <v>922</v>
      </c>
      <c r="Z168" s="69">
        <f t="shared" si="49"/>
        <v>897.222172</v>
      </c>
      <c r="AA168" s="69">
        <f t="shared" si="50"/>
        <v>960</v>
      </c>
      <c r="AB168" s="68">
        <f t="shared" si="51"/>
        <v>-4.1214750542299353E-2</v>
      </c>
      <c r="AC168" s="68">
        <f t="shared" si="52"/>
        <v>2.6873999999999995E-2</v>
      </c>
      <c r="AD168" s="68"/>
      <c r="AE168" s="68"/>
      <c r="AF168" s="72"/>
      <c r="AH168" s="83">
        <v>65</v>
      </c>
      <c r="AI168" s="69">
        <f t="shared" si="53"/>
        <v>62.426389999999998</v>
      </c>
      <c r="AJ168" s="69">
        <f t="shared" si="54"/>
        <v>62.426389999999998</v>
      </c>
      <c r="AK168" s="68">
        <f t="shared" si="55"/>
        <v>3.9594000000000004E-2</v>
      </c>
      <c r="AL168" s="68">
        <f t="shared" si="56"/>
        <v>3.9594000000000004E-2</v>
      </c>
      <c r="AM168" s="68"/>
      <c r="AN168" s="68"/>
      <c r="AO168" s="72"/>
    </row>
    <row r="169" spans="1:41" x14ac:dyDescent="0.25">
      <c r="A169" s="67">
        <f>'2020Data'!E172</f>
        <v>43931.8749999996</v>
      </c>
      <c r="B169" s="68">
        <f>'2020Data'!F172</f>
        <v>13228</v>
      </c>
      <c r="C169" s="69">
        <f t="shared" si="57"/>
        <v>13014.342288152879</v>
      </c>
      <c r="D169" s="69">
        <f t="shared" si="43"/>
        <v>13088.130893506028</v>
      </c>
      <c r="E169" s="68">
        <f t="shared" si="44"/>
        <v>-5.6697913516782581E-3</v>
      </c>
      <c r="F169" s="73">
        <f t="shared" si="58"/>
        <v>1.6151928624669038E-2</v>
      </c>
      <c r="G169" s="68"/>
      <c r="H169" s="68"/>
      <c r="I169" s="72"/>
      <c r="K169" s="79">
        <v>4822</v>
      </c>
      <c r="L169" s="69">
        <f t="shared" si="59"/>
        <v>4709.179666</v>
      </c>
      <c r="M169" s="69">
        <f t="shared" si="45"/>
        <v>4902</v>
      </c>
      <c r="N169" s="68">
        <f t="shared" si="46"/>
        <v>-1.6590626296142681E-2</v>
      </c>
      <c r="O169" s="71">
        <f t="shared" si="60"/>
        <v>2.3397000000000001E-2</v>
      </c>
      <c r="P169" s="68"/>
      <c r="Q169" s="68"/>
      <c r="R169" s="72"/>
      <c r="V169">
        <f t="shared" si="47"/>
        <v>2.6873999999999995E-2</v>
      </c>
      <c r="W169">
        <f t="shared" si="48"/>
        <v>1.6590626296142681E-2</v>
      </c>
      <c r="Y169" s="83">
        <v>863</v>
      </c>
      <c r="Z169" s="69">
        <f t="shared" si="49"/>
        <v>839.80773799999997</v>
      </c>
      <c r="AA169" s="69">
        <f t="shared" si="50"/>
        <v>886.19226200000003</v>
      </c>
      <c r="AB169" s="68">
        <f t="shared" si="51"/>
        <v>-2.6873999999999995E-2</v>
      </c>
      <c r="AC169" s="68">
        <f t="shared" si="52"/>
        <v>2.6873999999999995E-2</v>
      </c>
      <c r="AD169" s="68"/>
      <c r="AE169" s="68"/>
      <c r="AF169" s="72"/>
      <c r="AH169" s="83">
        <v>65</v>
      </c>
      <c r="AI169" s="69">
        <f t="shared" si="53"/>
        <v>62.426389999999998</v>
      </c>
      <c r="AJ169" s="69">
        <f t="shared" si="54"/>
        <v>62.426389999999998</v>
      </c>
      <c r="AK169" s="68">
        <f t="shared" si="55"/>
        <v>3.9594000000000004E-2</v>
      </c>
      <c r="AL169" s="68">
        <f t="shared" si="56"/>
        <v>3.9594000000000004E-2</v>
      </c>
      <c r="AM169" s="68"/>
      <c r="AN169" s="68"/>
      <c r="AO169" s="72"/>
    </row>
    <row r="170" spans="1:41" x14ac:dyDescent="0.25">
      <c r="A170" s="67">
        <f>'2020Data'!E173</f>
        <v>43931.916666666264</v>
      </c>
      <c r="B170" s="68">
        <f>'2020Data'!F173</f>
        <v>12405</v>
      </c>
      <c r="C170" s="69">
        <f t="shared" si="57"/>
        <v>12204.63532541098</v>
      </c>
      <c r="D170" s="69">
        <f t="shared" si="43"/>
        <v>12090.282664075025</v>
      </c>
      <c r="E170" s="68">
        <f t="shared" si="44"/>
        <v>9.369609028617493E-3</v>
      </c>
      <c r="F170" s="73">
        <f t="shared" si="58"/>
        <v>1.6151928624669038E-2</v>
      </c>
      <c r="G170" s="68"/>
      <c r="H170" s="68"/>
      <c r="I170" s="72"/>
      <c r="K170" s="79">
        <v>4578</v>
      </c>
      <c r="L170" s="69">
        <f t="shared" si="59"/>
        <v>4470.8885339999997</v>
      </c>
      <c r="M170" s="69">
        <f t="shared" si="45"/>
        <v>4470.8885339999997</v>
      </c>
      <c r="N170" s="68">
        <f t="shared" si="46"/>
        <v>2.3397000000000001E-2</v>
      </c>
      <c r="O170" s="71">
        <f t="shared" si="60"/>
        <v>2.3397000000000001E-2</v>
      </c>
      <c r="P170" s="68"/>
      <c r="Q170" s="68"/>
      <c r="R170" s="72"/>
      <c r="V170">
        <f t="shared" si="47"/>
        <v>1.0617283950617283E-2</v>
      </c>
      <c r="W170">
        <f t="shared" si="48"/>
        <v>2.3397000000000001E-2</v>
      </c>
      <c r="Y170" s="83">
        <v>810</v>
      </c>
      <c r="Z170" s="69">
        <f t="shared" si="49"/>
        <v>788.23206000000005</v>
      </c>
      <c r="AA170" s="69">
        <f t="shared" si="50"/>
        <v>818.6</v>
      </c>
      <c r="AB170" s="68">
        <f t="shared" si="51"/>
        <v>-1.0617283950617283E-2</v>
      </c>
      <c r="AC170" s="68">
        <f t="shared" si="52"/>
        <v>2.6873999999999995E-2</v>
      </c>
      <c r="AD170" s="68"/>
      <c r="AE170" s="68"/>
      <c r="AF170" s="72"/>
      <c r="AH170" s="83">
        <v>64</v>
      </c>
      <c r="AI170" s="69">
        <f t="shared" si="53"/>
        <v>61.465983999999999</v>
      </c>
      <c r="AJ170" s="69">
        <f t="shared" si="54"/>
        <v>61.465983999999999</v>
      </c>
      <c r="AK170" s="68">
        <f t="shared" si="55"/>
        <v>3.9594000000000004E-2</v>
      </c>
      <c r="AL170" s="68">
        <f t="shared" si="56"/>
        <v>3.9594000000000004E-2</v>
      </c>
      <c r="AM170" s="68"/>
      <c r="AN170" s="68"/>
      <c r="AO170" s="72"/>
    </row>
    <row r="171" spans="1:41" ht="15.75" thickBot="1" x14ac:dyDescent="0.3">
      <c r="A171" s="74">
        <f>'2020Data'!E174</f>
        <v>43931.958333332928</v>
      </c>
      <c r="B171" s="75">
        <f>'2020Data'!F174</f>
        <v>11918</v>
      </c>
      <c r="C171" s="76">
        <f t="shared" si="57"/>
        <v>11725.501314651194</v>
      </c>
      <c r="D171" s="76">
        <f t="shared" si="43"/>
        <v>11954.196798842389</v>
      </c>
      <c r="E171" s="75">
        <f t="shared" si="44"/>
        <v>-1.9504111428091962E-2</v>
      </c>
      <c r="F171" s="77">
        <f t="shared" si="58"/>
        <v>1.6151928624669038E-2</v>
      </c>
      <c r="G171" s="75"/>
      <c r="H171" s="75"/>
      <c r="I171" s="78"/>
      <c r="K171" s="81">
        <v>4353</v>
      </c>
      <c r="L171" s="76">
        <f t="shared" si="59"/>
        <v>4251.1528589999998</v>
      </c>
      <c r="M171" s="76">
        <f t="shared" si="45"/>
        <v>4538.6499999999996</v>
      </c>
      <c r="N171" s="75">
        <f t="shared" si="46"/>
        <v>-4.264874798989203E-2</v>
      </c>
      <c r="O171" s="82">
        <f t="shared" si="60"/>
        <v>2.3397000000000001E-2</v>
      </c>
      <c r="P171" s="75"/>
      <c r="Q171" s="75"/>
      <c r="R171" s="78"/>
      <c r="V171">
        <f t="shared" si="47"/>
        <v>1.3436999999999998E-2</v>
      </c>
      <c r="W171">
        <f t="shared" si="48"/>
        <v>4.264874798989203E-2</v>
      </c>
      <c r="Y171" s="84">
        <v>773</v>
      </c>
      <c r="Z171" s="76">
        <f t="shared" si="49"/>
        <v>752.22639800000002</v>
      </c>
      <c r="AA171" s="76">
        <f t="shared" si="50"/>
        <v>783.38680099999999</v>
      </c>
      <c r="AB171" s="75">
        <f t="shared" si="51"/>
        <v>-1.3436999999999998E-2</v>
      </c>
      <c r="AC171" s="75">
        <f t="shared" si="52"/>
        <v>2.6873999999999995E-2</v>
      </c>
      <c r="AD171" s="75"/>
      <c r="AE171" s="75"/>
      <c r="AF171" s="78"/>
      <c r="AH171" s="84">
        <v>65</v>
      </c>
      <c r="AI171" s="69">
        <f t="shared" si="53"/>
        <v>62.426389999999998</v>
      </c>
      <c r="AJ171" s="69">
        <f t="shared" si="54"/>
        <v>62.426389999999998</v>
      </c>
      <c r="AK171" s="68">
        <f t="shared" si="55"/>
        <v>3.9594000000000004E-2</v>
      </c>
      <c r="AL171" s="68">
        <f t="shared" si="56"/>
        <v>3.9594000000000004E-2</v>
      </c>
      <c r="AM171" s="75"/>
      <c r="AN171" s="75"/>
      <c r="AO171" s="7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14</vt:i4>
      </vt:variant>
    </vt:vector>
  </HeadingPairs>
  <TitlesOfParts>
    <vt:vector size="24" baseType="lpstr">
      <vt:lpstr>PreCOVID average</vt:lpstr>
      <vt:lpstr>2020Data</vt:lpstr>
      <vt:lpstr>2019Data</vt:lpstr>
      <vt:lpstr>2018Data</vt:lpstr>
      <vt:lpstr>2017Data</vt:lpstr>
      <vt:lpstr>2016Data</vt:lpstr>
      <vt:lpstr>2019EnergyDemand</vt:lpstr>
      <vt:lpstr>Toronto_Forecasting</vt:lpstr>
      <vt:lpstr>ModelValues</vt:lpstr>
      <vt:lpstr>Model Performance</vt:lpstr>
      <vt:lpstr>Background</vt:lpstr>
      <vt:lpstr>Demand Trend April 4-9</vt:lpstr>
      <vt:lpstr>Demand Trend Shape Comparison</vt:lpstr>
      <vt:lpstr>april4th</vt:lpstr>
      <vt:lpstr>april5th</vt:lpstr>
      <vt:lpstr>april6th</vt:lpstr>
      <vt:lpstr>april7th</vt:lpstr>
      <vt:lpstr>april8th</vt:lpstr>
      <vt:lpstr>april9th</vt:lpstr>
      <vt:lpstr>april10th</vt:lpstr>
      <vt:lpstr>OntarioForecast Comparison</vt:lpstr>
      <vt:lpstr>TorontoModel</vt:lpstr>
      <vt:lpstr>OttawaModel</vt:lpstr>
      <vt:lpstr>BruceModel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2020-04-09T16:42:10Z</dcterms:created>
  <dcterms:modified xsi:type="dcterms:W3CDTF">2020-04-19T04:58:44Z</dcterms:modified>
</cp:coreProperties>
</file>