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bookViews>
    <workbookView xWindow="360" yWindow="60" windowWidth="9720" windowHeight="6030" tabRatio="613" firstSheet="4" activeTab="13"/>
  </bookViews>
  <sheets>
    <sheet name="OP NRBC" sheetId="45" state="hidden" r:id="rId1"/>
    <sheet name="6(A) Veer" sheetId="42" state="hidden" r:id="rId2"/>
    <sheet name="6(A) BTR" sheetId="40" state="hidden" r:id="rId3"/>
    <sheet name="6(A)Neera Deoghar" sheetId="41" state="hidden" r:id="rId4"/>
    <sheet name="6C NRBC" sheetId="22" r:id="rId5"/>
    <sheet name="6C NLBC" sheetId="34" r:id="rId6"/>
    <sheet name="6C Total" sheetId="35" r:id="rId7"/>
    <sheet name="Rainfall (NRBC)" sheetId="30" r:id="rId8"/>
    <sheet name="Rainfall" sheetId="48" r:id="rId9"/>
    <sheet name="Flow" sheetId="27" r:id="rId10"/>
    <sheet name="reservoir" sheetId="28" r:id="rId11"/>
    <sheet name="reservoir (2)" sheetId="43" state="hidden" r:id="rId12"/>
    <sheet name="area" sheetId="29" state="hidden" r:id="rId13"/>
    <sheet name="area (2)" sheetId="44" r:id="rId14"/>
    <sheet name="Sheet1" sheetId="37" state="hidden" r:id="rId15"/>
    <sheet name="Sheet1 (2)" sheetId="39" state="hidden" r:id="rId16"/>
  </sheets>
  <externalReferences>
    <externalReference r:id="rId17"/>
    <externalReference r:id="rId18"/>
    <externalReference r:id="rId19"/>
    <externalReference r:id="rId20"/>
    <externalReference r:id="rId21"/>
  </externalReferences>
  <definedNames>
    <definedName name="Location" localSheetId="2">[1]Location!$A$1:$L$281</definedName>
    <definedName name="Location" localSheetId="1">[1]Location!$A$1:$L$281</definedName>
    <definedName name="Location" localSheetId="3">[1]Location!$A$1:$L$281</definedName>
    <definedName name="Location" localSheetId="0">[2]Location!$A$1:$L$283</definedName>
    <definedName name="Location" localSheetId="8">[3]Location!$A$2:$L$327</definedName>
    <definedName name="Location">[4]Location!$A$1:$L$283</definedName>
    <definedName name="_xlnm.Print_Area" localSheetId="2">'6(A) BTR'!$A$1:$P$29</definedName>
    <definedName name="_xlnm.Print_Area" localSheetId="1">'6(A) Veer'!$A$1:$P$29</definedName>
    <definedName name="_xlnm.Print_Area" localSheetId="3">'6(A)Neera Deoghar'!$A$1:$P$29</definedName>
    <definedName name="_xlnm.Print_Area" localSheetId="4">'6C NRBC'!$A$1:$G$217</definedName>
    <definedName name="_xlnm.Print_Area" localSheetId="6">'6C Total'!$A$1:$G$223</definedName>
    <definedName name="_xlnm.Print_Area" localSheetId="8">Rainfall!$A$1:$O$31</definedName>
    <definedName name="_xlnm.Print_Titles" localSheetId="14">Sheet1!$A:$E,Sheet1!$5:$6</definedName>
    <definedName name="_xlnm.Print_Titles" localSheetId="15">'Sheet1 (2)'!$5:$6</definedName>
    <definedName name="proforma" localSheetId="0">#REF!</definedName>
    <definedName name="proforma">#REF!</definedName>
    <definedName name="Reservoir" localSheetId="2">'6(A) BTR'!$A$6:$K$30</definedName>
    <definedName name="Reservoir" localSheetId="1">'6(A) Veer'!$A$6:$K$30</definedName>
    <definedName name="Reservoir" localSheetId="3">'6(A)Neera Deoghar'!$A$6:$K$30</definedName>
    <definedName name="Reservoir" localSheetId="0">#REF!</definedName>
    <definedName name="Reservoir">#REF!</definedName>
  </definedNames>
  <calcPr calcId="124519"/>
</workbook>
</file>

<file path=xl/calcChain.xml><?xml version="1.0" encoding="utf-8"?>
<calcChain xmlns="http://schemas.openxmlformats.org/spreadsheetml/2006/main">
  <c r="U15" i="39"/>
  <c r="U9"/>
  <c r="U10"/>
  <c r="U11"/>
  <c r="U12"/>
  <c r="U13"/>
  <c r="U14"/>
  <c r="U8"/>
  <c r="M9"/>
  <c r="M10"/>
  <c r="M11"/>
  <c r="M12"/>
  <c r="M13"/>
  <c r="M14"/>
  <c r="M15"/>
  <c r="M8"/>
  <c r="G27" i="44" l="1"/>
  <c r="E27"/>
  <c r="E31" i="48" l="1"/>
  <c r="F31"/>
  <c r="G31"/>
  <c r="H31"/>
  <c r="I31"/>
  <c r="J31"/>
  <c r="K31"/>
  <c r="L31"/>
  <c r="M31"/>
  <c r="N31"/>
  <c r="O31"/>
  <c r="G26" i="44" l="1"/>
  <c r="G25"/>
  <c r="G24"/>
  <c r="G28"/>
  <c r="K215" i="35"/>
  <c r="L215"/>
  <c r="K169"/>
  <c r="L169"/>
  <c r="M169"/>
  <c r="J169"/>
  <c r="K127"/>
  <c r="L127"/>
  <c r="M127"/>
  <c r="K128"/>
  <c r="L128"/>
  <c r="M128"/>
  <c r="J128"/>
  <c r="J127"/>
  <c r="K82"/>
  <c r="L82"/>
  <c r="M82"/>
  <c r="K83"/>
  <c r="L83"/>
  <c r="M83"/>
  <c r="J83"/>
  <c r="J82"/>
  <c r="K39"/>
  <c r="L39"/>
  <c r="M39"/>
  <c r="J39"/>
  <c r="K38"/>
  <c r="L38"/>
  <c r="E171"/>
  <c r="D171"/>
  <c r="C171"/>
  <c r="E170"/>
  <c r="D170"/>
  <c r="C170"/>
  <c r="E169"/>
  <c r="D169"/>
  <c r="C169"/>
  <c r="E168"/>
  <c r="D168"/>
  <c r="C168"/>
  <c r="E165"/>
  <c r="D165"/>
  <c r="C165"/>
  <c r="E164"/>
  <c r="D164"/>
  <c r="C164"/>
  <c r="E163"/>
  <c r="D163"/>
  <c r="C163"/>
  <c r="E160"/>
  <c r="D160"/>
  <c r="C160"/>
  <c r="E159"/>
  <c r="D159"/>
  <c r="C159"/>
  <c r="E158"/>
  <c r="D158"/>
  <c r="C158"/>
  <c r="E157"/>
  <c r="D157"/>
  <c r="C157"/>
  <c r="E156"/>
  <c r="D156"/>
  <c r="C156"/>
  <c r="E155"/>
  <c r="D155"/>
  <c r="C155"/>
  <c r="E152"/>
  <c r="D152"/>
  <c r="C152"/>
  <c r="E151"/>
  <c r="D151"/>
  <c r="C151"/>
  <c r="C145"/>
  <c r="D145"/>
  <c r="E145"/>
  <c r="C146"/>
  <c r="D146"/>
  <c r="E146"/>
  <c r="C147"/>
  <c r="D147"/>
  <c r="E147"/>
  <c r="C148"/>
  <c r="D148"/>
  <c r="E148"/>
  <c r="D144"/>
  <c r="E144"/>
  <c r="E128"/>
  <c r="D128"/>
  <c r="C128"/>
  <c r="E127"/>
  <c r="D127"/>
  <c r="C127"/>
  <c r="E126"/>
  <c r="D126"/>
  <c r="C126"/>
  <c r="E125"/>
  <c r="D125"/>
  <c r="C125"/>
  <c r="E122"/>
  <c r="D122"/>
  <c r="C122"/>
  <c r="E121"/>
  <c r="D121"/>
  <c r="C121"/>
  <c r="E120"/>
  <c r="D120"/>
  <c r="C120"/>
  <c r="E117"/>
  <c r="D117"/>
  <c r="C117"/>
  <c r="E116"/>
  <c r="D116"/>
  <c r="C116"/>
  <c r="E115"/>
  <c r="D115"/>
  <c r="C115"/>
  <c r="E114"/>
  <c r="D114"/>
  <c r="C114"/>
  <c r="E113"/>
  <c r="D113"/>
  <c r="C113"/>
  <c r="E112"/>
  <c r="D112"/>
  <c r="C112"/>
  <c r="E109"/>
  <c r="D109"/>
  <c r="C109"/>
  <c r="E108"/>
  <c r="D108"/>
  <c r="C108"/>
  <c r="C102"/>
  <c r="D102"/>
  <c r="E102"/>
  <c r="C103"/>
  <c r="D103"/>
  <c r="E103"/>
  <c r="C104"/>
  <c r="D104"/>
  <c r="E104"/>
  <c r="C105"/>
  <c r="D105"/>
  <c r="E105"/>
  <c r="D101"/>
  <c r="E101"/>
  <c r="C101"/>
  <c r="C144"/>
  <c r="M130" l="1"/>
  <c r="L130"/>
  <c r="K130"/>
  <c r="J130"/>
  <c r="M85"/>
  <c r="L85"/>
  <c r="K85"/>
  <c r="J85"/>
  <c r="K41"/>
  <c r="L41"/>
  <c r="B216"/>
  <c r="A216"/>
  <c r="B215"/>
  <c r="A215"/>
  <c r="B214"/>
  <c r="A214"/>
  <c r="B213"/>
  <c r="A213"/>
  <c r="A210"/>
  <c r="A209"/>
  <c r="A208"/>
  <c r="A205"/>
  <c r="A204"/>
  <c r="A203"/>
  <c r="A202"/>
  <c r="A201"/>
  <c r="A200"/>
  <c r="B197"/>
  <c r="A197"/>
  <c r="B196"/>
  <c r="A196"/>
  <c r="A190"/>
  <c r="A191"/>
  <c r="A192"/>
  <c r="A193"/>
  <c r="B171"/>
  <c r="A171"/>
  <c r="B170"/>
  <c r="A170"/>
  <c r="B169"/>
  <c r="A169"/>
  <c r="B168"/>
  <c r="A168"/>
  <c r="A165"/>
  <c r="A164"/>
  <c r="A163"/>
  <c r="A160"/>
  <c r="A159"/>
  <c r="A158"/>
  <c r="A157"/>
  <c r="A156"/>
  <c r="A155"/>
  <c r="A152"/>
  <c r="B152"/>
  <c r="B151"/>
  <c r="A151"/>
  <c r="A145"/>
  <c r="A146"/>
  <c r="A147"/>
  <c r="A148"/>
  <c r="A144"/>
  <c r="F171" l="1"/>
  <c r="F170"/>
  <c r="F169"/>
  <c r="E172"/>
  <c r="D172"/>
  <c r="C172"/>
  <c r="F165"/>
  <c r="F164"/>
  <c r="E166"/>
  <c r="D166"/>
  <c r="C166"/>
  <c r="F160"/>
  <c r="F159"/>
  <c r="F158"/>
  <c r="F157"/>
  <c r="F156"/>
  <c r="E161"/>
  <c r="D161"/>
  <c r="F155"/>
  <c r="F152"/>
  <c r="E153"/>
  <c r="D153"/>
  <c r="F151"/>
  <c r="F148"/>
  <c r="F147"/>
  <c r="F146"/>
  <c r="F145"/>
  <c r="E149"/>
  <c r="D149"/>
  <c r="F144"/>
  <c r="A189"/>
  <c r="B128"/>
  <c r="A128"/>
  <c r="B127"/>
  <c r="A127"/>
  <c r="B126"/>
  <c r="A126"/>
  <c r="B125"/>
  <c r="A125"/>
  <c r="A122"/>
  <c r="A121"/>
  <c r="A120"/>
  <c r="A117"/>
  <c r="A116"/>
  <c r="A115"/>
  <c r="A114"/>
  <c r="A113"/>
  <c r="A112"/>
  <c r="B109"/>
  <c r="A109"/>
  <c r="B108"/>
  <c r="A108"/>
  <c r="A102"/>
  <c r="A103"/>
  <c r="A104"/>
  <c r="A105"/>
  <c r="A101"/>
  <c r="A60"/>
  <c r="A59"/>
  <c r="A58"/>
  <c r="A57"/>
  <c r="A56"/>
  <c r="E83"/>
  <c r="D83"/>
  <c r="C83"/>
  <c r="B83"/>
  <c r="A83"/>
  <c r="E82"/>
  <c r="D82"/>
  <c r="C82"/>
  <c r="B82"/>
  <c r="A82"/>
  <c r="E81"/>
  <c r="D81"/>
  <c r="C81"/>
  <c r="B81"/>
  <c r="A81"/>
  <c r="E80"/>
  <c r="D80"/>
  <c r="C80"/>
  <c r="B80"/>
  <c r="A80"/>
  <c r="E77"/>
  <c r="D77"/>
  <c r="C77"/>
  <c r="A77"/>
  <c r="E76"/>
  <c r="D76"/>
  <c r="C76"/>
  <c r="A76"/>
  <c r="E75"/>
  <c r="D75"/>
  <c r="C75"/>
  <c r="A75"/>
  <c r="E72"/>
  <c r="D72"/>
  <c r="C72"/>
  <c r="A72"/>
  <c r="E71"/>
  <c r="D71"/>
  <c r="C71"/>
  <c r="A71"/>
  <c r="E70"/>
  <c r="D70"/>
  <c r="C70"/>
  <c r="A70"/>
  <c r="E69"/>
  <c r="D69"/>
  <c r="C69"/>
  <c r="A69"/>
  <c r="E68"/>
  <c r="D68"/>
  <c r="C68"/>
  <c r="A68"/>
  <c r="E67"/>
  <c r="D67"/>
  <c r="C67"/>
  <c r="A67"/>
  <c r="A63"/>
  <c r="E64"/>
  <c r="D64"/>
  <c r="C64"/>
  <c r="B64"/>
  <c r="E63"/>
  <c r="D63"/>
  <c r="C63"/>
  <c r="B63"/>
  <c r="D56"/>
  <c r="E56"/>
  <c r="D57"/>
  <c r="E57"/>
  <c r="D58"/>
  <c r="E58"/>
  <c r="D59"/>
  <c r="E59"/>
  <c r="D60"/>
  <c r="E60"/>
  <c r="C57"/>
  <c r="C58"/>
  <c r="C59"/>
  <c r="C60"/>
  <c r="C56"/>
  <c r="B33"/>
  <c r="B32"/>
  <c r="B31"/>
  <c r="B28"/>
  <c r="B27"/>
  <c r="B26"/>
  <c r="B25"/>
  <c r="B24"/>
  <c r="B23"/>
  <c r="B13"/>
  <c r="B14"/>
  <c r="B15"/>
  <c r="B16"/>
  <c r="B12"/>
  <c r="B101" s="1"/>
  <c r="F213" i="34"/>
  <c r="E213"/>
  <c r="D213"/>
  <c r="C213"/>
  <c r="E212"/>
  <c r="D212"/>
  <c r="C212"/>
  <c r="E211"/>
  <c r="D211"/>
  <c r="C211"/>
  <c r="E210"/>
  <c r="D210"/>
  <c r="C210"/>
  <c r="B213"/>
  <c r="B212"/>
  <c r="B211"/>
  <c r="B210"/>
  <c r="B207"/>
  <c r="B205"/>
  <c r="B202"/>
  <c r="B201"/>
  <c r="B200"/>
  <c r="B199"/>
  <c r="B198"/>
  <c r="B197"/>
  <c r="E207"/>
  <c r="D207"/>
  <c r="C207"/>
  <c r="E206"/>
  <c r="D206"/>
  <c r="C206"/>
  <c r="E205"/>
  <c r="D205"/>
  <c r="C205"/>
  <c r="E202"/>
  <c r="D202"/>
  <c r="C202"/>
  <c r="E201"/>
  <c r="D201"/>
  <c r="C201"/>
  <c r="E200"/>
  <c r="D200"/>
  <c r="C200"/>
  <c r="E199"/>
  <c r="D199"/>
  <c r="C199"/>
  <c r="E198"/>
  <c r="D198"/>
  <c r="C198"/>
  <c r="E197"/>
  <c r="D197"/>
  <c r="C197"/>
  <c r="E194"/>
  <c r="D194"/>
  <c r="C194"/>
  <c r="E193"/>
  <c r="D193"/>
  <c r="C193"/>
  <c r="B169"/>
  <c r="B168"/>
  <c r="B167"/>
  <c r="B166"/>
  <c r="B163"/>
  <c r="B161"/>
  <c r="B158"/>
  <c r="B157"/>
  <c r="B156"/>
  <c r="B155"/>
  <c r="B154"/>
  <c r="B153"/>
  <c r="B150"/>
  <c r="B149"/>
  <c r="B126"/>
  <c r="B125"/>
  <c r="B124"/>
  <c r="B123"/>
  <c r="B115"/>
  <c r="B114"/>
  <c r="B113"/>
  <c r="B112"/>
  <c r="B111"/>
  <c r="B110"/>
  <c r="B107"/>
  <c r="B106"/>
  <c r="B100"/>
  <c r="B102"/>
  <c r="B83"/>
  <c r="B82"/>
  <c r="B81"/>
  <c r="B80"/>
  <c r="B77"/>
  <c r="B75"/>
  <c r="B72"/>
  <c r="B71"/>
  <c r="B70"/>
  <c r="B69"/>
  <c r="B68"/>
  <c r="B67"/>
  <c r="B64"/>
  <c r="B63"/>
  <c r="D186"/>
  <c r="E186"/>
  <c r="D187"/>
  <c r="E187"/>
  <c r="D188"/>
  <c r="E188"/>
  <c r="D189"/>
  <c r="E189"/>
  <c r="D190"/>
  <c r="E190"/>
  <c r="C187"/>
  <c r="C188"/>
  <c r="C189"/>
  <c r="C190"/>
  <c r="C186"/>
  <c r="B187"/>
  <c r="B189"/>
  <c r="B33"/>
  <c r="B120" s="1"/>
  <c r="B32"/>
  <c r="B206" s="1"/>
  <c r="B31"/>
  <c r="B118" s="1"/>
  <c r="B12"/>
  <c r="B142" s="1"/>
  <c r="B13"/>
  <c r="B143" s="1"/>
  <c r="B14"/>
  <c r="B144" s="1"/>
  <c r="B15"/>
  <c r="B145" s="1"/>
  <c r="B16"/>
  <c r="B103" s="1"/>
  <c r="B190" i="22"/>
  <c r="B189"/>
  <c r="B187"/>
  <c r="B186"/>
  <c r="B144"/>
  <c r="B145"/>
  <c r="B146"/>
  <c r="B142"/>
  <c r="B77"/>
  <c r="B76"/>
  <c r="A57"/>
  <c r="A58"/>
  <c r="A59"/>
  <c r="A60"/>
  <c r="A56"/>
  <c r="B57"/>
  <c r="B58"/>
  <c r="B59"/>
  <c r="B60"/>
  <c r="B60" i="35" l="1"/>
  <c r="B148" s="1"/>
  <c r="B193"/>
  <c r="B58"/>
  <c r="B146" s="1"/>
  <c r="B191"/>
  <c r="B112"/>
  <c r="B200"/>
  <c r="B114"/>
  <c r="B202"/>
  <c r="B120"/>
  <c r="B208"/>
  <c r="B122"/>
  <c r="B210"/>
  <c r="B186" i="34"/>
  <c r="B60"/>
  <c r="B119"/>
  <c r="B146"/>
  <c r="B190"/>
  <c r="B188"/>
  <c r="B59"/>
  <c r="B57"/>
  <c r="B76"/>
  <c r="B101"/>
  <c r="B162"/>
  <c r="F153" i="35"/>
  <c r="B104"/>
  <c r="B192"/>
  <c r="B102"/>
  <c r="B190"/>
  <c r="B113"/>
  <c r="B201"/>
  <c r="B115"/>
  <c r="B203"/>
  <c r="B121"/>
  <c r="B209"/>
  <c r="B58" i="34"/>
  <c r="F161" i="35"/>
  <c r="F149"/>
  <c r="B116"/>
  <c r="B204"/>
  <c r="B117"/>
  <c r="B205"/>
  <c r="C191" i="34"/>
  <c r="E173" i="35"/>
  <c r="D173"/>
  <c r="C149"/>
  <c r="C153"/>
  <c r="C161"/>
  <c r="F163"/>
  <c r="F166" s="1"/>
  <c r="F168"/>
  <c r="F172" s="1"/>
  <c r="B56"/>
  <c r="B144" s="1"/>
  <c r="B57"/>
  <c r="B145" s="1"/>
  <c r="B70"/>
  <c r="B158" s="1"/>
  <c r="B76"/>
  <c r="B164" s="1"/>
  <c r="B59"/>
  <c r="B147" s="1"/>
  <c r="B68"/>
  <c r="B156" s="1"/>
  <c r="B72"/>
  <c r="B160" s="1"/>
  <c r="B189"/>
  <c r="B105"/>
  <c r="B103"/>
  <c r="B67"/>
  <c r="B155" s="1"/>
  <c r="B69"/>
  <c r="B157" s="1"/>
  <c r="B71"/>
  <c r="B159" s="1"/>
  <c r="B75"/>
  <c r="B163" s="1"/>
  <c r="B77"/>
  <c r="B165" s="1"/>
  <c r="B56" i="34"/>
  <c r="B99"/>
  <c r="E127"/>
  <c r="D127"/>
  <c r="C127"/>
  <c r="F126"/>
  <c r="N125"/>
  <c r="M125"/>
  <c r="O125" s="1"/>
  <c r="L125"/>
  <c r="F125"/>
  <c r="N124"/>
  <c r="M124"/>
  <c r="L124"/>
  <c r="F124"/>
  <c r="N123"/>
  <c r="M123"/>
  <c r="L123"/>
  <c r="F123"/>
  <c r="F127" s="1"/>
  <c r="E121"/>
  <c r="D121"/>
  <c r="C121"/>
  <c r="F120"/>
  <c r="O120" s="1"/>
  <c r="F119"/>
  <c r="O119" s="1"/>
  <c r="O118"/>
  <c r="F118"/>
  <c r="E116"/>
  <c r="D116"/>
  <c r="C116"/>
  <c r="F115"/>
  <c r="O115" s="1"/>
  <c r="F114"/>
  <c r="O114" s="1"/>
  <c r="F113"/>
  <c r="O113" s="1"/>
  <c r="F112"/>
  <c r="O112" s="1"/>
  <c r="F111"/>
  <c r="O111" s="1"/>
  <c r="F110"/>
  <c r="E108"/>
  <c r="D108"/>
  <c r="C108"/>
  <c r="F107"/>
  <c r="F106"/>
  <c r="E104"/>
  <c r="D104"/>
  <c r="C104"/>
  <c r="F103"/>
  <c r="F102"/>
  <c r="F101"/>
  <c r="F100"/>
  <c r="F99"/>
  <c r="F142"/>
  <c r="F143"/>
  <c r="F144"/>
  <c r="F145"/>
  <c r="F146"/>
  <c r="C147"/>
  <c r="D147"/>
  <c r="E147"/>
  <c r="F149"/>
  <c r="F150"/>
  <c r="C151"/>
  <c r="D151"/>
  <c r="E151"/>
  <c r="F151"/>
  <c r="F153"/>
  <c r="F154"/>
  <c r="F155"/>
  <c r="F156"/>
  <c r="F157"/>
  <c r="F158"/>
  <c r="C159"/>
  <c r="D159"/>
  <c r="E159"/>
  <c r="F159"/>
  <c r="F161"/>
  <c r="F162"/>
  <c r="F164" s="1"/>
  <c r="F163"/>
  <c r="C164"/>
  <c r="D164"/>
  <c r="E164"/>
  <c r="F166"/>
  <c r="F167"/>
  <c r="F168"/>
  <c r="F169"/>
  <c r="C27" i="44"/>
  <c r="F19"/>
  <c r="E19"/>
  <c r="D19"/>
  <c r="C19"/>
  <c r="H18"/>
  <c r="J18" s="1"/>
  <c r="G18"/>
  <c r="I18" s="1"/>
  <c r="H17"/>
  <c r="J17" s="1"/>
  <c r="G17"/>
  <c r="I17" s="1"/>
  <c r="H16"/>
  <c r="G16"/>
  <c r="U46" i="37"/>
  <c r="P134"/>
  <c r="Q134"/>
  <c r="R134"/>
  <c r="O134"/>
  <c r="P127"/>
  <c r="O127"/>
  <c r="F131"/>
  <c r="E131"/>
  <c r="H131"/>
  <c r="G50"/>
  <c r="F50"/>
  <c r="E213" i="22"/>
  <c r="D213"/>
  <c r="C213"/>
  <c r="E212"/>
  <c r="D212"/>
  <c r="C212"/>
  <c r="E211"/>
  <c r="D211"/>
  <c r="C211"/>
  <c r="E210"/>
  <c r="D210"/>
  <c r="C210"/>
  <c r="E194"/>
  <c r="D194"/>
  <c r="C194"/>
  <c r="E193"/>
  <c r="D193"/>
  <c r="C193"/>
  <c r="C187"/>
  <c r="D187"/>
  <c r="E187"/>
  <c r="C188"/>
  <c r="D188"/>
  <c r="E188"/>
  <c r="C189"/>
  <c r="D189"/>
  <c r="E189"/>
  <c r="C190"/>
  <c r="D190"/>
  <c r="E190"/>
  <c r="D186"/>
  <c r="E186"/>
  <c r="C186"/>
  <c r="E207"/>
  <c r="D207"/>
  <c r="C207"/>
  <c r="E206"/>
  <c r="D206"/>
  <c r="C206"/>
  <c r="E205"/>
  <c r="D205"/>
  <c r="C205"/>
  <c r="E202"/>
  <c r="D202"/>
  <c r="C202"/>
  <c r="E201"/>
  <c r="D201"/>
  <c r="C201"/>
  <c r="E200"/>
  <c r="D200"/>
  <c r="C200"/>
  <c r="E199"/>
  <c r="D199"/>
  <c r="C199"/>
  <c r="E198"/>
  <c r="D198"/>
  <c r="C198"/>
  <c r="E197"/>
  <c r="D197"/>
  <c r="C197"/>
  <c r="E128"/>
  <c r="D128"/>
  <c r="C128"/>
  <c r="F127"/>
  <c r="N126"/>
  <c r="M126"/>
  <c r="L126"/>
  <c r="F126"/>
  <c r="N125"/>
  <c r="M125"/>
  <c r="L125"/>
  <c r="F125"/>
  <c r="N124"/>
  <c r="M124"/>
  <c r="L124"/>
  <c r="F124"/>
  <c r="F128" s="1"/>
  <c r="E122"/>
  <c r="D122"/>
  <c r="C122"/>
  <c r="F121"/>
  <c r="O121" s="1"/>
  <c r="F120"/>
  <c r="O120" s="1"/>
  <c r="F119"/>
  <c r="E117"/>
  <c r="D117"/>
  <c r="C117"/>
  <c r="F116"/>
  <c r="O116" s="1"/>
  <c r="F115"/>
  <c r="O115" s="1"/>
  <c r="F114"/>
  <c r="O114" s="1"/>
  <c r="F113"/>
  <c r="O113" s="1"/>
  <c r="F112"/>
  <c r="O112" s="1"/>
  <c r="F111"/>
  <c r="F117" s="1"/>
  <c r="E109"/>
  <c r="D109"/>
  <c r="C109"/>
  <c r="F108"/>
  <c r="F109" s="1"/>
  <c r="F107"/>
  <c r="E105"/>
  <c r="D105"/>
  <c r="C105"/>
  <c r="F104"/>
  <c r="F103"/>
  <c r="F102"/>
  <c r="F101"/>
  <c r="F100"/>
  <c r="F105" s="1"/>
  <c r="L105" s="1"/>
  <c r="L128" s="1"/>
  <c r="D159"/>
  <c r="B143"/>
  <c r="M50" i="37"/>
  <c r="H19" i="44" l="1"/>
  <c r="G19"/>
  <c r="C173" i="35"/>
  <c r="F147" i="34"/>
  <c r="F173" i="35"/>
  <c r="F108" i="34"/>
  <c r="F116"/>
  <c r="D128"/>
  <c r="F121"/>
  <c r="F128" s="1"/>
  <c r="O124"/>
  <c r="N120"/>
  <c r="N127" s="1"/>
  <c r="F104"/>
  <c r="L104" s="1"/>
  <c r="L127" s="1"/>
  <c r="F122" i="22"/>
  <c r="O123" i="34"/>
  <c r="E128"/>
  <c r="O110"/>
  <c r="M116" s="1"/>
  <c r="M127" s="1"/>
  <c r="C128"/>
  <c r="O111" i="22"/>
  <c r="O124"/>
  <c r="O125"/>
  <c r="O126"/>
  <c r="J16" i="44"/>
  <c r="J19" s="1"/>
  <c r="I16"/>
  <c r="I19" s="1"/>
  <c r="E129" i="22"/>
  <c r="M117"/>
  <c r="M128" s="1"/>
  <c r="D129"/>
  <c r="C129"/>
  <c r="F129"/>
  <c r="O119"/>
  <c r="N121" s="1"/>
  <c r="N128" s="1"/>
  <c r="L30" i="30"/>
  <c r="B205" i="22" l="1"/>
  <c r="B161"/>
  <c r="B75"/>
  <c r="B119" s="1"/>
  <c r="G107" i="37" l="1"/>
  <c r="I107"/>
  <c r="F107"/>
  <c r="H107"/>
  <c r="D31" i="48" l="1"/>
  <c r="A9"/>
  <c r="A10" s="1"/>
  <c r="A11" s="1"/>
  <c r="A12" s="1"/>
  <c r="A13" s="1"/>
  <c r="A14" s="1"/>
  <c r="A15" s="1"/>
  <c r="A16" s="1"/>
  <c r="A17" s="1"/>
  <c r="A18" s="1"/>
  <c r="A19" s="1"/>
  <c r="A20" s="1"/>
  <c r="A21" s="1"/>
  <c r="A22" s="1"/>
  <c r="A23" s="1"/>
  <c r="A24" s="1"/>
  <c r="A25" s="1"/>
  <c r="A26" s="1"/>
  <c r="A27" s="1"/>
  <c r="A28" s="1"/>
  <c r="A29" s="1"/>
  <c r="A30" s="1"/>
  <c r="C6"/>
  <c r="D6" s="1"/>
  <c r="E6" s="1"/>
  <c r="F6" s="1"/>
  <c r="G6" s="1"/>
  <c r="H6" s="1"/>
  <c r="I6" s="1"/>
  <c r="J6" s="1"/>
  <c r="K6" s="1"/>
  <c r="L6" s="1"/>
  <c r="M6" s="1"/>
  <c r="N6" s="1"/>
  <c r="O6" s="1"/>
  <c r="N168" i="22"/>
  <c r="M168"/>
  <c r="L168"/>
  <c r="N167"/>
  <c r="M167"/>
  <c r="L167"/>
  <c r="N166"/>
  <c r="M166"/>
  <c r="L166"/>
  <c r="N38"/>
  <c r="M38"/>
  <c r="L38"/>
  <c r="N37"/>
  <c r="M37"/>
  <c r="L37"/>
  <c r="N36"/>
  <c r="M36"/>
  <c r="L36"/>
  <c r="N82"/>
  <c r="M82"/>
  <c r="L82"/>
  <c r="N81"/>
  <c r="M81"/>
  <c r="L81"/>
  <c r="N80"/>
  <c r="M80"/>
  <c r="L80"/>
  <c r="G7" i="44"/>
  <c r="G8"/>
  <c r="G9"/>
  <c r="V122" i="37"/>
  <c r="W122"/>
  <c r="U122"/>
  <c r="R118"/>
  <c r="R112" s="1"/>
  <c r="P118"/>
  <c r="O118"/>
  <c r="R117"/>
  <c r="P117"/>
  <c r="P112" s="1"/>
  <c r="O117"/>
  <c r="R115"/>
  <c r="Q115"/>
  <c r="P115"/>
  <c r="O82"/>
  <c r="N82"/>
  <c r="G118"/>
  <c r="F118"/>
  <c r="I118"/>
  <c r="U102"/>
  <c r="M102"/>
  <c r="I117"/>
  <c r="G117"/>
  <c r="F117"/>
  <c r="U82"/>
  <c r="U101" s="1"/>
  <c r="U109" s="1"/>
  <c r="P82"/>
  <c r="M82"/>
  <c r="M101" s="1"/>
  <c r="F82"/>
  <c r="G82"/>
  <c r="H82"/>
  <c r="E82"/>
  <c r="G111"/>
  <c r="H111"/>
  <c r="I111"/>
  <c r="F111"/>
  <c r="F121" s="1"/>
  <c r="U50"/>
  <c r="U100" s="1"/>
  <c r="U16"/>
  <c r="U99" s="1"/>
  <c r="H50"/>
  <c r="F16"/>
  <c r="H17" i="27"/>
  <c r="B79" i="39"/>
  <c r="A10"/>
  <c r="A11" s="1"/>
  <c r="A12" s="1"/>
  <c r="A13" s="1"/>
  <c r="A14" s="1"/>
  <c r="A15" s="1"/>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7" s="1"/>
  <c r="A78" s="1"/>
  <c r="A79" s="1"/>
  <c r="A80" s="1"/>
  <c r="P10"/>
  <c r="S10" s="1"/>
  <c r="O10"/>
  <c r="N10"/>
  <c r="H10"/>
  <c r="K10" s="1"/>
  <c r="G10"/>
  <c r="F10"/>
  <c r="B10"/>
  <c r="P9"/>
  <c r="S9" s="1"/>
  <c r="O9"/>
  <c r="N9"/>
  <c r="H9"/>
  <c r="K9" s="1"/>
  <c r="G9"/>
  <c r="F9"/>
  <c r="B9"/>
  <c r="P8"/>
  <c r="S8" s="1"/>
  <c r="O8"/>
  <c r="N8"/>
  <c r="H8"/>
  <c r="K8" s="1"/>
  <c r="G8"/>
  <c r="F8"/>
  <c r="B8"/>
  <c r="P14"/>
  <c r="S14" s="1"/>
  <c r="O14"/>
  <c r="N14"/>
  <c r="H14"/>
  <c r="K14" s="1"/>
  <c r="G14"/>
  <c r="F14"/>
  <c r="B14"/>
  <c r="P13"/>
  <c r="S13" s="1"/>
  <c r="O13"/>
  <c r="N13"/>
  <c r="H13"/>
  <c r="K13" s="1"/>
  <c r="G13"/>
  <c r="F13"/>
  <c r="B13"/>
  <c r="P12"/>
  <c r="S12" s="1"/>
  <c r="O12"/>
  <c r="N12"/>
  <c r="H12"/>
  <c r="K12" s="1"/>
  <c r="G12"/>
  <c r="F12"/>
  <c r="B12"/>
  <c r="P11"/>
  <c r="S11" s="1"/>
  <c r="O11"/>
  <c r="N11"/>
  <c r="H11"/>
  <c r="K11" s="1"/>
  <c r="G11"/>
  <c r="F11"/>
  <c r="B11"/>
  <c r="U16"/>
  <c r="P16"/>
  <c r="S16" s="1"/>
  <c r="O16"/>
  <c r="R16" s="1"/>
  <c r="N16"/>
  <c r="Q16" s="1"/>
  <c r="M16"/>
  <c r="H16"/>
  <c r="K16" s="1"/>
  <c r="G16"/>
  <c r="J16" s="1"/>
  <c r="F16"/>
  <c r="I16" s="1"/>
  <c r="B16"/>
  <c r="P15"/>
  <c r="S15" s="1"/>
  <c r="O15"/>
  <c r="N15"/>
  <c r="H15"/>
  <c r="K15" s="1"/>
  <c r="G15"/>
  <c r="F15"/>
  <c r="B15"/>
  <c r="U36"/>
  <c r="P36"/>
  <c r="S36" s="1"/>
  <c r="O36"/>
  <c r="R36" s="1"/>
  <c r="N36"/>
  <c r="Q36" s="1"/>
  <c r="M36"/>
  <c r="H36"/>
  <c r="K36" s="1"/>
  <c r="G36"/>
  <c r="J36" s="1"/>
  <c r="F36"/>
  <c r="I36" s="1"/>
  <c r="B36"/>
  <c r="U35"/>
  <c r="P35"/>
  <c r="S35" s="1"/>
  <c r="O35"/>
  <c r="R35" s="1"/>
  <c r="N35"/>
  <c r="Q35" s="1"/>
  <c r="M35"/>
  <c r="H35"/>
  <c r="K35" s="1"/>
  <c r="G35"/>
  <c r="J35" s="1"/>
  <c r="F35"/>
  <c r="I35" s="1"/>
  <c r="B35"/>
  <c r="U34"/>
  <c r="P34"/>
  <c r="S34" s="1"/>
  <c r="O34"/>
  <c r="R34" s="1"/>
  <c r="N34"/>
  <c r="Q34" s="1"/>
  <c r="M34"/>
  <c r="H34"/>
  <c r="K34" s="1"/>
  <c r="G34"/>
  <c r="J34" s="1"/>
  <c r="F34"/>
  <c r="I34" s="1"/>
  <c r="B34"/>
  <c r="U33"/>
  <c r="P33"/>
  <c r="S33" s="1"/>
  <c r="O33"/>
  <c r="R33" s="1"/>
  <c r="N33"/>
  <c r="Q33" s="1"/>
  <c r="M33"/>
  <c r="H33"/>
  <c r="K33" s="1"/>
  <c r="G33"/>
  <c r="J33" s="1"/>
  <c r="F33"/>
  <c r="I33" s="1"/>
  <c r="B33"/>
  <c r="U32"/>
  <c r="P32"/>
  <c r="S32" s="1"/>
  <c r="O32"/>
  <c r="R32" s="1"/>
  <c r="N32"/>
  <c r="Q32" s="1"/>
  <c r="M32"/>
  <c r="H32"/>
  <c r="K32" s="1"/>
  <c r="G32"/>
  <c r="J32" s="1"/>
  <c r="F32"/>
  <c r="I32" s="1"/>
  <c r="B32"/>
  <c r="U31"/>
  <c r="P31"/>
  <c r="S31" s="1"/>
  <c r="O31"/>
  <c r="R31" s="1"/>
  <c r="N31"/>
  <c r="Q31" s="1"/>
  <c r="M31"/>
  <c r="H31"/>
  <c r="K31" s="1"/>
  <c r="G31"/>
  <c r="J31" s="1"/>
  <c r="F31"/>
  <c r="I31" s="1"/>
  <c r="B31"/>
  <c r="U30"/>
  <c r="P30"/>
  <c r="S30" s="1"/>
  <c r="O30"/>
  <c r="R30" s="1"/>
  <c r="N30"/>
  <c r="Q30" s="1"/>
  <c r="M30"/>
  <c r="H30"/>
  <c r="K30" s="1"/>
  <c r="G30"/>
  <c r="J30" s="1"/>
  <c r="F30"/>
  <c r="I30" s="1"/>
  <c r="B30"/>
  <c r="U29"/>
  <c r="P29"/>
  <c r="S29" s="1"/>
  <c r="O29"/>
  <c r="R29" s="1"/>
  <c r="N29"/>
  <c r="Q29" s="1"/>
  <c r="M29"/>
  <c r="H29"/>
  <c r="K29" s="1"/>
  <c r="G29"/>
  <c r="J29" s="1"/>
  <c r="F29"/>
  <c r="I29" s="1"/>
  <c r="B29"/>
  <c r="U28"/>
  <c r="P28"/>
  <c r="S28" s="1"/>
  <c r="O28"/>
  <c r="R28" s="1"/>
  <c r="N28"/>
  <c r="Q28" s="1"/>
  <c r="M28"/>
  <c r="H28"/>
  <c r="K28" s="1"/>
  <c r="G28"/>
  <c r="J28" s="1"/>
  <c r="F28"/>
  <c r="I28" s="1"/>
  <c r="B28"/>
  <c r="U27"/>
  <c r="P27"/>
  <c r="S27" s="1"/>
  <c r="O27"/>
  <c r="R27" s="1"/>
  <c r="N27"/>
  <c r="Q27" s="1"/>
  <c r="M27"/>
  <c r="H27"/>
  <c r="K27" s="1"/>
  <c r="G27"/>
  <c r="J27" s="1"/>
  <c r="F27"/>
  <c r="I27" s="1"/>
  <c r="B27"/>
  <c r="U26"/>
  <c r="P26"/>
  <c r="S26" s="1"/>
  <c r="O26"/>
  <c r="R26" s="1"/>
  <c r="N26"/>
  <c r="Q26" s="1"/>
  <c r="M26"/>
  <c r="H26"/>
  <c r="K26" s="1"/>
  <c r="G26"/>
  <c r="J26" s="1"/>
  <c r="F26"/>
  <c r="I26" s="1"/>
  <c r="B26"/>
  <c r="U25"/>
  <c r="P25"/>
  <c r="S25" s="1"/>
  <c r="O25"/>
  <c r="R25" s="1"/>
  <c r="N25"/>
  <c r="Q25" s="1"/>
  <c r="M25"/>
  <c r="H25"/>
  <c r="K25" s="1"/>
  <c r="G25"/>
  <c r="J25" s="1"/>
  <c r="F25"/>
  <c r="I25" s="1"/>
  <c r="B25"/>
  <c r="U24"/>
  <c r="P24"/>
  <c r="S24" s="1"/>
  <c r="O24"/>
  <c r="R24" s="1"/>
  <c r="N24"/>
  <c r="Q24" s="1"/>
  <c r="M24"/>
  <c r="H24"/>
  <c r="K24" s="1"/>
  <c r="G24"/>
  <c r="J24" s="1"/>
  <c r="F24"/>
  <c r="I24" s="1"/>
  <c r="B24"/>
  <c r="U23"/>
  <c r="P23"/>
  <c r="S23" s="1"/>
  <c r="O23"/>
  <c r="R23" s="1"/>
  <c r="N23"/>
  <c r="Q23" s="1"/>
  <c r="M23"/>
  <c r="H23"/>
  <c r="K23" s="1"/>
  <c r="G23"/>
  <c r="J23" s="1"/>
  <c r="F23"/>
  <c r="I23" s="1"/>
  <c r="B23"/>
  <c r="U22"/>
  <c r="P22"/>
  <c r="S22" s="1"/>
  <c r="O22"/>
  <c r="R22" s="1"/>
  <c r="N22"/>
  <c r="Q22" s="1"/>
  <c r="M22"/>
  <c r="H22"/>
  <c r="K22" s="1"/>
  <c r="G22"/>
  <c r="J22" s="1"/>
  <c r="F22"/>
  <c r="I22" s="1"/>
  <c r="B22"/>
  <c r="U21"/>
  <c r="P21"/>
  <c r="S21" s="1"/>
  <c r="O21"/>
  <c r="R21" s="1"/>
  <c r="N21"/>
  <c r="Q21" s="1"/>
  <c r="M21"/>
  <c r="H21"/>
  <c r="K21" s="1"/>
  <c r="G21"/>
  <c r="J21" s="1"/>
  <c r="F21"/>
  <c r="I21" s="1"/>
  <c r="B21"/>
  <c r="U20"/>
  <c r="P20"/>
  <c r="S20" s="1"/>
  <c r="O20"/>
  <c r="R20" s="1"/>
  <c r="N20"/>
  <c r="Q20" s="1"/>
  <c r="M20"/>
  <c r="H20"/>
  <c r="K20" s="1"/>
  <c r="G20"/>
  <c r="J20" s="1"/>
  <c r="F20"/>
  <c r="I20" s="1"/>
  <c r="B20"/>
  <c r="U19"/>
  <c r="P19"/>
  <c r="S19" s="1"/>
  <c r="O19"/>
  <c r="R19" s="1"/>
  <c r="N19"/>
  <c r="Q19" s="1"/>
  <c r="M19"/>
  <c r="H19"/>
  <c r="K19" s="1"/>
  <c r="G19"/>
  <c r="J19" s="1"/>
  <c r="F19"/>
  <c r="I19" s="1"/>
  <c r="B19"/>
  <c r="U18"/>
  <c r="P18"/>
  <c r="S18" s="1"/>
  <c r="O18"/>
  <c r="R18" s="1"/>
  <c r="N18"/>
  <c r="Q18" s="1"/>
  <c r="M18"/>
  <c r="H18"/>
  <c r="K18" s="1"/>
  <c r="G18"/>
  <c r="J18" s="1"/>
  <c r="F18"/>
  <c r="I18" s="1"/>
  <c r="B18"/>
  <c r="U17"/>
  <c r="P17"/>
  <c r="S17" s="1"/>
  <c r="O17"/>
  <c r="R17" s="1"/>
  <c r="N17"/>
  <c r="Q17" s="1"/>
  <c r="M17"/>
  <c r="H17"/>
  <c r="K17" s="1"/>
  <c r="G17"/>
  <c r="J17" s="1"/>
  <c r="F17"/>
  <c r="I17" s="1"/>
  <c r="B17"/>
  <c r="B37"/>
  <c r="M100" i="37"/>
  <c r="B30" i="30"/>
  <c r="H7" i="44"/>
  <c r="H8"/>
  <c r="J8" s="1"/>
  <c r="H9"/>
  <c r="J9" s="1"/>
  <c r="C10"/>
  <c r="D10"/>
  <c r="E10"/>
  <c r="F10"/>
  <c r="G17" i="27"/>
  <c r="E5" i="28"/>
  <c r="B3" i="39"/>
  <c r="C33" i="45"/>
  <c r="I30" i="30"/>
  <c r="G30"/>
  <c r="F30"/>
  <c r="E30"/>
  <c r="C30"/>
  <c r="F8" i="45"/>
  <c r="H8" s="1"/>
  <c r="E164" i="22"/>
  <c r="F36"/>
  <c r="F39"/>
  <c r="F32" i="45"/>
  <c r="H32" s="1"/>
  <c r="F31"/>
  <c r="H31" s="1"/>
  <c r="C29"/>
  <c r="F28"/>
  <c r="H28" s="1"/>
  <c r="F27"/>
  <c r="H27" s="1"/>
  <c r="F26"/>
  <c r="H26" s="1"/>
  <c r="C24"/>
  <c r="F23"/>
  <c r="H23" s="1"/>
  <c r="F22"/>
  <c r="H22" s="1"/>
  <c r="F21"/>
  <c r="H21" s="1"/>
  <c r="F20"/>
  <c r="H20" s="1"/>
  <c r="F19"/>
  <c r="H19" s="1"/>
  <c r="F18"/>
  <c r="H18" s="1"/>
  <c r="F17"/>
  <c r="H17" s="1"/>
  <c r="F13"/>
  <c r="H13" s="1"/>
  <c r="F12"/>
  <c r="H12"/>
  <c r="F11"/>
  <c r="H11" s="1"/>
  <c r="F9"/>
  <c r="H9" s="1"/>
  <c r="O16" i="37"/>
  <c r="P16"/>
  <c r="M16"/>
  <c r="M99" s="1"/>
  <c r="G16"/>
  <c r="H16"/>
  <c r="G7" i="29"/>
  <c r="H7"/>
  <c r="G8"/>
  <c r="H8"/>
  <c r="G9"/>
  <c r="H9"/>
  <c r="C10"/>
  <c r="D10"/>
  <c r="E10"/>
  <c r="F10"/>
  <c r="G10"/>
  <c r="H10"/>
  <c r="G16"/>
  <c r="H16"/>
  <c r="G17"/>
  <c r="H17"/>
  <c r="G18"/>
  <c r="H18"/>
  <c r="C19"/>
  <c r="D19"/>
  <c r="E19"/>
  <c r="F19"/>
  <c r="G19"/>
  <c r="H19"/>
  <c r="G20"/>
  <c r="H5" i="28"/>
  <c r="K5"/>
  <c r="E6"/>
  <c r="H6"/>
  <c r="K6"/>
  <c r="E7"/>
  <c r="H7"/>
  <c r="K7"/>
  <c r="E8"/>
  <c r="H8"/>
  <c r="K8"/>
  <c r="C9"/>
  <c r="D9"/>
  <c r="F9"/>
  <c r="G9"/>
  <c r="I9"/>
  <c r="J9"/>
  <c r="L9"/>
  <c r="M9"/>
  <c r="E10"/>
  <c r="H10"/>
  <c r="K10"/>
  <c r="E11"/>
  <c r="H11"/>
  <c r="K11"/>
  <c r="E12"/>
  <c r="H12"/>
  <c r="K12"/>
  <c r="E13"/>
  <c r="H13"/>
  <c r="K13"/>
  <c r="E14"/>
  <c r="H14"/>
  <c r="K14"/>
  <c r="C15"/>
  <c r="D15"/>
  <c r="F15"/>
  <c r="G15"/>
  <c r="I15"/>
  <c r="J15"/>
  <c r="L15"/>
  <c r="M15"/>
  <c r="E16"/>
  <c r="H16"/>
  <c r="K16"/>
  <c r="E17"/>
  <c r="H17"/>
  <c r="K17"/>
  <c r="E18"/>
  <c r="H18"/>
  <c r="K18"/>
  <c r="E19"/>
  <c r="H19"/>
  <c r="K19"/>
  <c r="C20"/>
  <c r="D20"/>
  <c r="F20"/>
  <c r="G20"/>
  <c r="I20"/>
  <c r="J20"/>
  <c r="L20"/>
  <c r="M20"/>
  <c r="I5" i="27"/>
  <c r="I6"/>
  <c r="I7"/>
  <c r="C8"/>
  <c r="D8"/>
  <c r="E8"/>
  <c r="F8"/>
  <c r="G8"/>
  <c r="H8"/>
  <c r="I14"/>
  <c r="I15"/>
  <c r="I16"/>
  <c r="C17"/>
  <c r="D17"/>
  <c r="E17"/>
  <c r="F17"/>
  <c r="I7" i="44"/>
  <c r="J7"/>
  <c r="I8"/>
  <c r="I9"/>
  <c r="R20" i="43"/>
  <c r="Q20"/>
  <c r="O20"/>
  <c r="N20"/>
  <c r="L20"/>
  <c r="K20"/>
  <c r="J20"/>
  <c r="H20"/>
  <c r="G20"/>
  <c r="E20"/>
  <c r="D20"/>
  <c r="C20"/>
  <c r="S19"/>
  <c r="P19"/>
  <c r="M19"/>
  <c r="I19"/>
  <c r="F19"/>
  <c r="S18"/>
  <c r="P18"/>
  <c r="M18"/>
  <c r="I18"/>
  <c r="F18"/>
  <c r="T18" s="1"/>
  <c r="S17"/>
  <c r="P17"/>
  <c r="M17"/>
  <c r="I17"/>
  <c r="F17"/>
  <c r="S16"/>
  <c r="S20" s="1"/>
  <c r="P16"/>
  <c r="M16"/>
  <c r="M20" s="1"/>
  <c r="I16"/>
  <c r="F16"/>
  <c r="F20" s="1"/>
  <c r="R15"/>
  <c r="Q15"/>
  <c r="O15"/>
  <c r="N15"/>
  <c r="L15"/>
  <c r="L21" s="1"/>
  <c r="K15"/>
  <c r="J15"/>
  <c r="H15"/>
  <c r="G15"/>
  <c r="G21" s="1"/>
  <c r="E15"/>
  <c r="D15"/>
  <c r="C15"/>
  <c r="S14"/>
  <c r="P14"/>
  <c r="M14"/>
  <c r="I14"/>
  <c r="F14"/>
  <c r="T14" s="1"/>
  <c r="S13"/>
  <c r="P13"/>
  <c r="M13"/>
  <c r="I13"/>
  <c r="F13"/>
  <c r="T13" s="1"/>
  <c r="S12"/>
  <c r="P12"/>
  <c r="M12"/>
  <c r="I12"/>
  <c r="F12"/>
  <c r="T12" s="1"/>
  <c r="S11"/>
  <c r="P11"/>
  <c r="M11"/>
  <c r="I11"/>
  <c r="F11"/>
  <c r="T11" s="1"/>
  <c r="S10"/>
  <c r="S15" s="1"/>
  <c r="P10"/>
  <c r="P15" s="1"/>
  <c r="M10"/>
  <c r="M15" s="1"/>
  <c r="I10"/>
  <c r="I15" s="1"/>
  <c r="F10"/>
  <c r="F15" s="1"/>
  <c r="R9"/>
  <c r="Q9"/>
  <c r="O9"/>
  <c r="O21" s="1"/>
  <c r="N9"/>
  <c r="L9"/>
  <c r="K9"/>
  <c r="J9"/>
  <c r="J21" s="1"/>
  <c r="H9"/>
  <c r="G9"/>
  <c r="E9"/>
  <c r="D9"/>
  <c r="D21" s="1"/>
  <c r="C9"/>
  <c r="S8"/>
  <c r="P8"/>
  <c r="M8"/>
  <c r="I8"/>
  <c r="F8"/>
  <c r="T8" s="1"/>
  <c r="S7"/>
  <c r="P7"/>
  <c r="M7"/>
  <c r="I7"/>
  <c r="F7"/>
  <c r="T7" s="1"/>
  <c r="S6"/>
  <c r="P6"/>
  <c r="M6"/>
  <c r="I6"/>
  <c r="F6"/>
  <c r="T6" s="1"/>
  <c r="S5"/>
  <c r="S9" s="1"/>
  <c r="P5"/>
  <c r="P9" s="1"/>
  <c r="M5"/>
  <c r="M9" s="1"/>
  <c r="I5"/>
  <c r="I9" s="1"/>
  <c r="F5"/>
  <c r="F9" s="1"/>
  <c r="AA287" i="42"/>
  <c r="AA286"/>
  <c r="AA285"/>
  <c r="AA284"/>
  <c r="AA283"/>
  <c r="AA282"/>
  <c r="AA280"/>
  <c r="AA279"/>
  <c r="AA278"/>
  <c r="AA277"/>
  <c r="AA276"/>
  <c r="AA275"/>
  <c r="AA274"/>
  <c r="AA273"/>
  <c r="AA272"/>
  <c r="AA271"/>
  <c r="AA270"/>
  <c r="AA269"/>
  <c r="AA268"/>
  <c r="AA267"/>
  <c r="AA266"/>
  <c r="AA265"/>
  <c r="AA264"/>
  <c r="AA263"/>
  <c r="AA262"/>
  <c r="AA261"/>
  <c r="AA260"/>
  <c r="AA259"/>
  <c r="AA258"/>
  <c r="AA257"/>
  <c r="AA256"/>
  <c r="AA255"/>
  <c r="AA254"/>
  <c r="AA253"/>
  <c r="AA252"/>
  <c r="AA251"/>
  <c r="AA250"/>
  <c r="AA249"/>
  <c r="AA248"/>
  <c r="AA247"/>
  <c r="AA246"/>
  <c r="AA245"/>
  <c r="AA244"/>
  <c r="AA243"/>
  <c r="AA242"/>
  <c r="AA241"/>
  <c r="AA240"/>
  <c r="AA239"/>
  <c r="AA238"/>
  <c r="AA237"/>
  <c r="AA236"/>
  <c r="AA235"/>
  <c r="AA234"/>
  <c r="AA233"/>
  <c r="AA232"/>
  <c r="AA231"/>
  <c r="AA230"/>
  <c r="AA229"/>
  <c r="AA228"/>
  <c r="AA227"/>
  <c r="AA226"/>
  <c r="AA225"/>
  <c r="AA224"/>
  <c r="AA223"/>
  <c r="AA222"/>
  <c r="AA221"/>
  <c r="AA220"/>
  <c r="AA219"/>
  <c r="AA218"/>
  <c r="AA217"/>
  <c r="AA216"/>
  <c r="AA215"/>
  <c r="AA214"/>
  <c r="AA213"/>
  <c r="AA212"/>
  <c r="AA211"/>
  <c r="AA210"/>
  <c r="AA209"/>
  <c r="AA208"/>
  <c r="AA207"/>
  <c r="AA206"/>
  <c r="AA205"/>
  <c r="AA204"/>
  <c r="AA203"/>
  <c r="AA202"/>
  <c r="AA201"/>
  <c r="AA200"/>
  <c r="AA199"/>
  <c r="AA198"/>
  <c r="AA197"/>
  <c r="AA196"/>
  <c r="AA195"/>
  <c r="AA194"/>
  <c r="AA193"/>
  <c r="AA192"/>
  <c r="AA191"/>
  <c r="AA190"/>
  <c r="AA189"/>
  <c r="AA188"/>
  <c r="AA187"/>
  <c r="AA186"/>
  <c r="AA185"/>
  <c r="AA184"/>
  <c r="AA183"/>
  <c r="AA182"/>
  <c r="AA181"/>
  <c r="AA180"/>
  <c r="AA179"/>
  <c r="AA178"/>
  <c r="AA177"/>
  <c r="AA176"/>
  <c r="AA175"/>
  <c r="AA174"/>
  <c r="AA173"/>
  <c r="AA172"/>
  <c r="AA171"/>
  <c r="AA170"/>
  <c r="AA169"/>
  <c r="AA168"/>
  <c r="AA167"/>
  <c r="AA166"/>
  <c r="AA165"/>
  <c r="AA164"/>
  <c r="AA163"/>
  <c r="AA162"/>
  <c r="AA161"/>
  <c r="AA160"/>
  <c r="AA159"/>
  <c r="AA158"/>
  <c r="AA157"/>
  <c r="AA156"/>
  <c r="AA155"/>
  <c r="AA154"/>
  <c r="AA153"/>
  <c r="AA152"/>
  <c r="AA151"/>
  <c r="AA150"/>
  <c r="AA149"/>
  <c r="AA148"/>
  <c r="AA147"/>
  <c r="AA146"/>
  <c r="AA145"/>
  <c r="AA144"/>
  <c r="AA143"/>
  <c r="AA142"/>
  <c r="AA141"/>
  <c r="AA140"/>
  <c r="AA139"/>
  <c r="AA138"/>
  <c r="AA137"/>
  <c r="AA136"/>
  <c r="AA135"/>
  <c r="AA134"/>
  <c r="AA133"/>
  <c r="AA132"/>
  <c r="AA131"/>
  <c r="AA130"/>
  <c r="AA129"/>
  <c r="AA128"/>
  <c r="AA127"/>
  <c r="AA126"/>
  <c r="AA125"/>
  <c r="AA124"/>
  <c r="AA123"/>
  <c r="AA122"/>
  <c r="AA121"/>
  <c r="AA120"/>
  <c r="AA119"/>
  <c r="AA118"/>
  <c r="AA117"/>
  <c r="AA116"/>
  <c r="AA115"/>
  <c r="AA114"/>
  <c r="AA113"/>
  <c r="AA112"/>
  <c r="AA111"/>
  <c r="AA110"/>
  <c r="AA109"/>
  <c r="AA108"/>
  <c r="AA107"/>
  <c r="AA106"/>
  <c r="AA105"/>
  <c r="AA104"/>
  <c r="AA103"/>
  <c r="AA102"/>
  <c r="AA101"/>
  <c r="AA100"/>
  <c r="AA99"/>
  <c r="AA98"/>
  <c r="AA97"/>
  <c r="AA96"/>
  <c r="AA95"/>
  <c r="AA94"/>
  <c r="AA93"/>
  <c r="AA92"/>
  <c r="AA91"/>
  <c r="AA90"/>
  <c r="AA89"/>
  <c r="AA88"/>
  <c r="AA87"/>
  <c r="AA86"/>
  <c r="AA85"/>
  <c r="AA84"/>
  <c r="AA83"/>
  <c r="AA82"/>
  <c r="AA81"/>
  <c r="AA80"/>
  <c r="AA79"/>
  <c r="AA78"/>
  <c r="AA77"/>
  <c r="AA76"/>
  <c r="AA75"/>
  <c r="AA74"/>
  <c r="AA73"/>
  <c r="AA72"/>
  <c r="AA71"/>
  <c r="AA70"/>
  <c r="AA69"/>
  <c r="AA68"/>
  <c r="AA67"/>
  <c r="AA66"/>
  <c r="AA65"/>
  <c r="AA64"/>
  <c r="AA63"/>
  <c r="AA62"/>
  <c r="AA61"/>
  <c r="AA60"/>
  <c r="AA59"/>
  <c r="AA58"/>
  <c r="AA57"/>
  <c r="AA56"/>
  <c r="AA55"/>
  <c r="AA54"/>
  <c r="AA53"/>
  <c r="AA52"/>
  <c r="AA51"/>
  <c r="AA50"/>
  <c r="AA49"/>
  <c r="AA48"/>
  <c r="AA47"/>
  <c r="AA46"/>
  <c r="AA45"/>
  <c r="AA44"/>
  <c r="AA43"/>
  <c r="AA42"/>
  <c r="AA41"/>
  <c r="AA40"/>
  <c r="AA39"/>
  <c r="AA38"/>
  <c r="AA37"/>
  <c r="AA36"/>
  <c r="AA35"/>
  <c r="AA34"/>
  <c r="AA33"/>
  <c r="AA32"/>
  <c r="AA31"/>
  <c r="AA30"/>
  <c r="AA29"/>
  <c r="N29"/>
  <c r="M29"/>
  <c r="C29"/>
  <c r="B29"/>
  <c r="AA28"/>
  <c r="N28"/>
  <c r="M28"/>
  <c r="L28"/>
  <c r="K28"/>
  <c r="J28"/>
  <c r="I28"/>
  <c r="H28"/>
  <c r="G28"/>
  <c r="F28"/>
  <c r="E28"/>
  <c r="D28"/>
  <c r="C28"/>
  <c r="B28"/>
  <c r="AA27"/>
  <c r="P27"/>
  <c r="O27"/>
  <c r="AA26"/>
  <c r="N26"/>
  <c r="O26" s="1"/>
  <c r="M26"/>
  <c r="AA25"/>
  <c r="N25"/>
  <c r="O25" s="1"/>
  <c r="M25"/>
  <c r="AA24"/>
  <c r="N24"/>
  <c r="P24" s="1"/>
  <c r="M24"/>
  <c r="AA23"/>
  <c r="L23"/>
  <c r="K23"/>
  <c r="J23"/>
  <c r="I23"/>
  <c r="H23"/>
  <c r="G23"/>
  <c r="F23"/>
  <c r="E23"/>
  <c r="D23"/>
  <c r="C23"/>
  <c r="B23"/>
  <c r="AA22"/>
  <c r="N22"/>
  <c r="O22" s="1"/>
  <c r="M22"/>
  <c r="M23" s="1"/>
  <c r="AA21"/>
  <c r="N21"/>
  <c r="P21" s="1"/>
  <c r="M21"/>
  <c r="AA20"/>
  <c r="N20"/>
  <c r="O20" s="1"/>
  <c r="M20"/>
  <c r="AA19"/>
  <c r="N19"/>
  <c r="O19" s="1"/>
  <c r="M19"/>
  <c r="AA18"/>
  <c r="N18"/>
  <c r="O18" s="1"/>
  <c r="M18"/>
  <c r="AA17"/>
  <c r="L17"/>
  <c r="L29" s="1"/>
  <c r="K17"/>
  <c r="K29" s="1"/>
  <c r="J17"/>
  <c r="J29" s="1"/>
  <c r="I17"/>
  <c r="I29" s="1"/>
  <c r="H17"/>
  <c r="H29" s="1"/>
  <c r="G17"/>
  <c r="G29" s="1"/>
  <c r="F17"/>
  <c r="F29" s="1"/>
  <c r="E17"/>
  <c r="E29" s="1"/>
  <c r="D17"/>
  <c r="D29" s="1"/>
  <c r="C17"/>
  <c r="B17"/>
  <c r="AA16"/>
  <c r="N16"/>
  <c r="N17"/>
  <c r="M16"/>
  <c r="M17"/>
  <c r="AA15"/>
  <c r="N15"/>
  <c r="O15" s="1"/>
  <c r="M15"/>
  <c r="AA14"/>
  <c r="N14"/>
  <c r="P14" s="1"/>
  <c r="M14"/>
  <c r="AA13"/>
  <c r="N13"/>
  <c r="O13" s="1"/>
  <c r="M13"/>
  <c r="AA12"/>
  <c r="AA11"/>
  <c r="AA10"/>
  <c r="AA9"/>
  <c r="AA8"/>
  <c r="AA7"/>
  <c r="H7"/>
  <c r="B7"/>
  <c r="AA6"/>
  <c r="AA5"/>
  <c r="H5"/>
  <c r="AA4"/>
  <c r="AA3"/>
  <c r="AA2"/>
  <c r="AA1"/>
  <c r="B188" i="22"/>
  <c r="B102"/>
  <c r="B104"/>
  <c r="B103"/>
  <c r="B101"/>
  <c r="B56"/>
  <c r="B100" s="1"/>
  <c r="L81" i="37"/>
  <c r="D170" i="22"/>
  <c r="E34"/>
  <c r="Q87" i="37"/>
  <c r="R87"/>
  <c r="T87" s="1"/>
  <c r="S87"/>
  <c r="Q88"/>
  <c r="R88"/>
  <c r="S88"/>
  <c r="Q89"/>
  <c r="R89"/>
  <c r="T89" s="1"/>
  <c r="T86" i="39" s="1"/>
  <c r="S89" i="37"/>
  <c r="Q90"/>
  <c r="R90"/>
  <c r="S90"/>
  <c r="Q91"/>
  <c r="R91"/>
  <c r="S91"/>
  <c r="Q92"/>
  <c r="R92"/>
  <c r="S92"/>
  <c r="Q93"/>
  <c r="R93"/>
  <c r="T93" s="1"/>
  <c r="S93"/>
  <c r="Q94"/>
  <c r="R94"/>
  <c r="S94"/>
  <c r="AA287" i="41"/>
  <c r="AA286"/>
  <c r="AA285"/>
  <c r="AA284"/>
  <c r="AA283"/>
  <c r="AA282"/>
  <c r="AA280"/>
  <c r="AA279"/>
  <c r="AA278"/>
  <c r="AA277"/>
  <c r="AA276"/>
  <c r="AA275"/>
  <c r="AA274"/>
  <c r="AA273"/>
  <c r="AA272"/>
  <c r="AA271"/>
  <c r="AA270"/>
  <c r="AA269"/>
  <c r="AA268"/>
  <c r="AA267"/>
  <c r="AA266"/>
  <c r="AA265"/>
  <c r="AA264"/>
  <c r="AA263"/>
  <c r="AA262"/>
  <c r="AA261"/>
  <c r="AA260"/>
  <c r="AA259"/>
  <c r="AA258"/>
  <c r="AA257"/>
  <c r="AA256"/>
  <c r="AA255"/>
  <c r="AA254"/>
  <c r="AA253"/>
  <c r="AA252"/>
  <c r="AA251"/>
  <c r="AA250"/>
  <c r="AA249"/>
  <c r="AA248"/>
  <c r="AA247"/>
  <c r="AA246"/>
  <c r="AA245"/>
  <c r="AA244"/>
  <c r="AA243"/>
  <c r="AA242"/>
  <c r="AA241"/>
  <c r="AA240"/>
  <c r="AA239"/>
  <c r="AA238"/>
  <c r="AA237"/>
  <c r="AA236"/>
  <c r="AA235"/>
  <c r="AA234"/>
  <c r="AA233"/>
  <c r="AA232"/>
  <c r="AA231"/>
  <c r="AA230"/>
  <c r="AA229"/>
  <c r="AA228"/>
  <c r="AA227"/>
  <c r="AA226"/>
  <c r="AA225"/>
  <c r="AA224"/>
  <c r="AA223"/>
  <c r="AA222"/>
  <c r="AA221"/>
  <c r="AA220"/>
  <c r="AA219"/>
  <c r="AA218"/>
  <c r="AA217"/>
  <c r="AA216"/>
  <c r="AA215"/>
  <c r="AA214"/>
  <c r="AA213"/>
  <c r="AA212"/>
  <c r="AA211"/>
  <c r="AA210"/>
  <c r="AA209"/>
  <c r="AA208"/>
  <c r="AA207"/>
  <c r="AA206"/>
  <c r="AA205"/>
  <c r="AA204"/>
  <c r="AA203"/>
  <c r="AA202"/>
  <c r="AA201"/>
  <c r="AA200"/>
  <c r="AA199"/>
  <c r="AA198"/>
  <c r="AA197"/>
  <c r="AA196"/>
  <c r="AA195"/>
  <c r="AA194"/>
  <c r="AA193"/>
  <c r="AA192"/>
  <c r="AA191"/>
  <c r="AA190"/>
  <c r="AA189"/>
  <c r="AA188"/>
  <c r="AA187"/>
  <c r="AA186"/>
  <c r="AA185"/>
  <c r="AA184"/>
  <c r="AA183"/>
  <c r="AA182"/>
  <c r="AA181"/>
  <c r="AA180"/>
  <c r="AA179"/>
  <c r="AA178"/>
  <c r="AA177"/>
  <c r="AA176"/>
  <c r="AA175"/>
  <c r="AA174"/>
  <c r="AA173"/>
  <c r="AA172"/>
  <c r="AA171"/>
  <c r="AA170"/>
  <c r="AA169"/>
  <c r="AA168"/>
  <c r="AA167"/>
  <c r="AA166"/>
  <c r="AA165"/>
  <c r="AA164"/>
  <c r="AA163"/>
  <c r="AA162"/>
  <c r="AA161"/>
  <c r="AA160"/>
  <c r="AA159"/>
  <c r="AA158"/>
  <c r="AA157"/>
  <c r="AA156"/>
  <c r="AA155"/>
  <c r="AA154"/>
  <c r="AA153"/>
  <c r="AA152"/>
  <c r="AA151"/>
  <c r="AA150"/>
  <c r="AA149"/>
  <c r="AA148"/>
  <c r="AA147"/>
  <c r="AA146"/>
  <c r="AA145"/>
  <c r="AA144"/>
  <c r="AA143"/>
  <c r="AA142"/>
  <c r="AA141"/>
  <c r="AA140"/>
  <c r="AA139"/>
  <c r="AA138"/>
  <c r="AA137"/>
  <c r="AA136"/>
  <c r="AA135"/>
  <c r="AA134"/>
  <c r="AA133"/>
  <c r="AA132"/>
  <c r="AA131"/>
  <c r="AA130"/>
  <c r="AA129"/>
  <c r="AA128"/>
  <c r="AA127"/>
  <c r="AA126"/>
  <c r="AA125"/>
  <c r="AA124"/>
  <c r="AA123"/>
  <c r="AA122"/>
  <c r="AA121"/>
  <c r="AA120"/>
  <c r="AA119"/>
  <c r="AA118"/>
  <c r="AA117"/>
  <c r="AA116"/>
  <c r="AA115"/>
  <c r="AA114"/>
  <c r="AA113"/>
  <c r="AA112"/>
  <c r="AA111"/>
  <c r="AA110"/>
  <c r="AA109"/>
  <c r="AA108"/>
  <c r="AA107"/>
  <c r="AA106"/>
  <c r="AA105"/>
  <c r="AA104"/>
  <c r="AA103"/>
  <c r="AA102"/>
  <c r="AA101"/>
  <c r="AA100"/>
  <c r="AA99"/>
  <c r="AA98"/>
  <c r="AA97"/>
  <c r="AA96"/>
  <c r="AA95"/>
  <c r="AA94"/>
  <c r="AA93"/>
  <c r="AA92"/>
  <c r="AA91"/>
  <c r="AA90"/>
  <c r="AA89"/>
  <c r="AA88"/>
  <c r="AA87"/>
  <c r="AA86"/>
  <c r="AA85"/>
  <c r="AA84"/>
  <c r="AA83"/>
  <c r="AA82"/>
  <c r="AA81"/>
  <c r="AA80"/>
  <c r="AA79"/>
  <c r="AA78"/>
  <c r="AA77"/>
  <c r="AA76"/>
  <c r="AA75"/>
  <c r="AA74"/>
  <c r="AA73"/>
  <c r="AA72"/>
  <c r="AA71"/>
  <c r="AA70"/>
  <c r="AA69"/>
  <c r="AA68"/>
  <c r="AA67"/>
  <c r="AA66"/>
  <c r="AA65"/>
  <c r="AA64"/>
  <c r="AA63"/>
  <c r="AA62"/>
  <c r="AA61"/>
  <c r="AA60"/>
  <c r="AA59"/>
  <c r="AA58"/>
  <c r="AA57"/>
  <c r="AA56"/>
  <c r="AA55"/>
  <c r="AA54"/>
  <c r="AA53"/>
  <c r="AA52"/>
  <c r="AA51"/>
  <c r="AA50"/>
  <c r="AA49"/>
  <c r="AA48"/>
  <c r="AA47"/>
  <c r="AA46"/>
  <c r="AA45"/>
  <c r="AA44"/>
  <c r="AA43"/>
  <c r="AA42"/>
  <c r="AA41"/>
  <c r="AA40"/>
  <c r="AA39"/>
  <c r="AA38"/>
  <c r="AA37"/>
  <c r="AA36"/>
  <c r="AA35"/>
  <c r="AA34"/>
  <c r="AA33"/>
  <c r="AA32"/>
  <c r="AA31"/>
  <c r="AA30"/>
  <c r="AA29"/>
  <c r="N29"/>
  <c r="M29"/>
  <c r="C29"/>
  <c r="B29"/>
  <c r="AA28"/>
  <c r="N28"/>
  <c r="M28"/>
  <c r="L28"/>
  <c r="K28"/>
  <c r="J28"/>
  <c r="I28"/>
  <c r="H28"/>
  <c r="G28"/>
  <c r="F28"/>
  <c r="E28"/>
  <c r="D28"/>
  <c r="C28"/>
  <c r="B28"/>
  <c r="AA27"/>
  <c r="P27"/>
  <c r="O27"/>
  <c r="AA26"/>
  <c r="N26"/>
  <c r="O26"/>
  <c r="P26"/>
  <c r="M26"/>
  <c r="AA25"/>
  <c r="N25"/>
  <c r="O25" s="1"/>
  <c r="M25"/>
  <c r="AA24"/>
  <c r="N24"/>
  <c r="O24" s="1"/>
  <c r="P24"/>
  <c r="M24"/>
  <c r="AA23"/>
  <c r="L23"/>
  <c r="K23"/>
  <c r="J23"/>
  <c r="I23"/>
  <c r="H23"/>
  <c r="G23"/>
  <c r="F23"/>
  <c r="E23"/>
  <c r="D23"/>
  <c r="C23"/>
  <c r="B23"/>
  <c r="AA22"/>
  <c r="N22"/>
  <c r="O22"/>
  <c r="M22"/>
  <c r="M23"/>
  <c r="AA21"/>
  <c r="N21"/>
  <c r="P21" s="1"/>
  <c r="M21"/>
  <c r="AA20"/>
  <c r="N20"/>
  <c r="O20" s="1"/>
  <c r="M20"/>
  <c r="AA19"/>
  <c r="N19"/>
  <c r="P19" s="1"/>
  <c r="M19"/>
  <c r="AA18"/>
  <c r="N18"/>
  <c r="O18" s="1"/>
  <c r="M18"/>
  <c r="AA17"/>
  <c r="L17"/>
  <c r="L29" s="1"/>
  <c r="K17"/>
  <c r="J17"/>
  <c r="J29" s="1"/>
  <c r="I17"/>
  <c r="H17"/>
  <c r="H29" s="1"/>
  <c r="G17"/>
  <c r="F17"/>
  <c r="F29" s="1"/>
  <c r="E17"/>
  <c r="D17"/>
  <c r="D29" s="1"/>
  <c r="C17"/>
  <c r="B17"/>
  <c r="AA16"/>
  <c r="N16"/>
  <c r="N17" s="1"/>
  <c r="M16"/>
  <c r="M17" s="1"/>
  <c r="AA15"/>
  <c r="N15"/>
  <c r="O15" s="1"/>
  <c r="M15"/>
  <c r="AA14"/>
  <c r="N14"/>
  <c r="P14" s="1"/>
  <c r="M14"/>
  <c r="AA13"/>
  <c r="N13"/>
  <c r="O13" s="1"/>
  <c r="M13"/>
  <c r="AA12"/>
  <c r="AA11"/>
  <c r="AA10"/>
  <c r="AA9"/>
  <c r="AA8"/>
  <c r="AA7"/>
  <c r="AA6"/>
  <c r="AA5"/>
  <c r="AA4"/>
  <c r="AA3"/>
  <c r="AA2"/>
  <c r="AA1"/>
  <c r="AA287" i="40"/>
  <c r="AA286"/>
  <c r="AA285"/>
  <c r="AA284"/>
  <c r="AA283"/>
  <c r="AA282"/>
  <c r="AA280"/>
  <c r="AA279"/>
  <c r="AA278"/>
  <c r="AA277"/>
  <c r="AA276"/>
  <c r="AA275"/>
  <c r="AA274"/>
  <c r="AA273"/>
  <c r="AA272"/>
  <c r="AA271"/>
  <c r="AA270"/>
  <c r="AA269"/>
  <c r="AA268"/>
  <c r="AA267"/>
  <c r="AA266"/>
  <c r="AA265"/>
  <c r="AA264"/>
  <c r="AA263"/>
  <c r="AA262"/>
  <c r="AA261"/>
  <c r="AA260"/>
  <c r="AA259"/>
  <c r="AA258"/>
  <c r="AA257"/>
  <c r="AA256"/>
  <c r="AA255"/>
  <c r="AA254"/>
  <c r="AA253"/>
  <c r="AA252"/>
  <c r="AA251"/>
  <c r="AA250"/>
  <c r="AA249"/>
  <c r="AA248"/>
  <c r="AA247"/>
  <c r="AA246"/>
  <c r="AA245"/>
  <c r="AA244"/>
  <c r="AA243"/>
  <c r="AA242"/>
  <c r="AA241"/>
  <c r="AA240"/>
  <c r="AA239"/>
  <c r="AA238"/>
  <c r="AA237"/>
  <c r="AA236"/>
  <c r="AA235"/>
  <c r="AA234"/>
  <c r="AA233"/>
  <c r="AA232"/>
  <c r="AA231"/>
  <c r="AA230"/>
  <c r="AA229"/>
  <c r="AA228"/>
  <c r="AA227"/>
  <c r="AA226"/>
  <c r="AA225"/>
  <c r="AA224"/>
  <c r="AA223"/>
  <c r="AA222"/>
  <c r="AA221"/>
  <c r="AA220"/>
  <c r="AA219"/>
  <c r="AA218"/>
  <c r="AA217"/>
  <c r="AA216"/>
  <c r="AA215"/>
  <c r="AA214"/>
  <c r="AA213"/>
  <c r="AA212"/>
  <c r="AA211"/>
  <c r="AA210"/>
  <c r="AA209"/>
  <c r="AA208"/>
  <c r="AA207"/>
  <c r="AA206"/>
  <c r="AA205"/>
  <c r="AA204"/>
  <c r="AA203"/>
  <c r="AA202"/>
  <c r="AA201"/>
  <c r="AA200"/>
  <c r="AA199"/>
  <c r="AA198"/>
  <c r="AA197"/>
  <c r="AA196"/>
  <c r="AA195"/>
  <c r="AA194"/>
  <c r="AA193"/>
  <c r="AA192"/>
  <c r="AA191"/>
  <c r="AA190"/>
  <c r="AA189"/>
  <c r="AA188"/>
  <c r="AA187"/>
  <c r="AA186"/>
  <c r="AA185"/>
  <c r="AA184"/>
  <c r="AA183"/>
  <c r="AA182"/>
  <c r="AA181"/>
  <c r="AA180"/>
  <c r="AA179"/>
  <c r="AA178"/>
  <c r="AA177"/>
  <c r="AA176"/>
  <c r="AA175"/>
  <c r="AA174"/>
  <c r="AA173"/>
  <c r="AA172"/>
  <c r="AA171"/>
  <c r="AA170"/>
  <c r="AA169"/>
  <c r="AA168"/>
  <c r="AA167"/>
  <c r="AA166"/>
  <c r="AA165"/>
  <c r="AA164"/>
  <c r="AA163"/>
  <c r="AA162"/>
  <c r="AA161"/>
  <c r="AA160"/>
  <c r="AA159"/>
  <c r="AA158"/>
  <c r="AA157"/>
  <c r="AA156"/>
  <c r="AA155"/>
  <c r="AA154"/>
  <c r="AA153"/>
  <c r="AA152"/>
  <c r="AA151"/>
  <c r="AA150"/>
  <c r="AA149"/>
  <c r="AA148"/>
  <c r="AA147"/>
  <c r="AA146"/>
  <c r="AA145"/>
  <c r="AA144"/>
  <c r="AA143"/>
  <c r="AA142"/>
  <c r="AA141"/>
  <c r="AA140"/>
  <c r="AA139"/>
  <c r="AA138"/>
  <c r="AA137"/>
  <c r="AA136"/>
  <c r="AA135"/>
  <c r="AA134"/>
  <c r="AA133"/>
  <c r="AA132"/>
  <c r="AA131"/>
  <c r="AA130"/>
  <c r="AA129"/>
  <c r="AA128"/>
  <c r="AA127"/>
  <c r="AA126"/>
  <c r="AA125"/>
  <c r="AA124"/>
  <c r="AA123"/>
  <c r="AA122"/>
  <c r="AA121"/>
  <c r="AA120"/>
  <c r="AA119"/>
  <c r="AA118"/>
  <c r="AA117"/>
  <c r="AA116"/>
  <c r="AA115"/>
  <c r="AA114"/>
  <c r="AA113"/>
  <c r="AA112"/>
  <c r="AA111"/>
  <c r="AA110"/>
  <c r="AA109"/>
  <c r="AA108"/>
  <c r="AA107"/>
  <c r="AA106"/>
  <c r="AA105"/>
  <c r="AA104"/>
  <c r="AA103"/>
  <c r="AA102"/>
  <c r="AA101"/>
  <c r="AA100"/>
  <c r="AA99"/>
  <c r="AA98"/>
  <c r="AA97"/>
  <c r="AA96"/>
  <c r="AA95"/>
  <c r="AA94"/>
  <c r="AA93"/>
  <c r="AA92"/>
  <c r="AA91"/>
  <c r="AA90"/>
  <c r="AA89"/>
  <c r="AA88"/>
  <c r="AA87"/>
  <c r="AA86"/>
  <c r="AA85"/>
  <c r="AA84"/>
  <c r="AA83"/>
  <c r="AA82"/>
  <c r="AA81"/>
  <c r="AA80"/>
  <c r="AA79"/>
  <c r="AA78"/>
  <c r="AA77"/>
  <c r="AA76"/>
  <c r="AA75"/>
  <c r="AA74"/>
  <c r="AA73"/>
  <c r="AA72"/>
  <c r="AA71"/>
  <c r="AA70"/>
  <c r="AA69"/>
  <c r="AA68"/>
  <c r="AA67"/>
  <c r="AA66"/>
  <c r="AA65"/>
  <c r="AA64"/>
  <c r="AA63"/>
  <c r="AA62"/>
  <c r="AA61"/>
  <c r="AA60"/>
  <c r="AA59"/>
  <c r="AA58"/>
  <c r="AA57"/>
  <c r="AA56"/>
  <c r="AA55"/>
  <c r="AA54"/>
  <c r="AA53"/>
  <c r="AA52"/>
  <c r="AA51"/>
  <c r="AA50"/>
  <c r="AA49"/>
  <c r="AA48"/>
  <c r="AA47"/>
  <c r="AA46"/>
  <c r="AA45"/>
  <c r="AA44"/>
  <c r="AA43"/>
  <c r="AA42"/>
  <c r="AA41"/>
  <c r="AA40"/>
  <c r="AA39"/>
  <c r="AA38"/>
  <c r="AA37"/>
  <c r="AA36"/>
  <c r="AA35"/>
  <c r="AA34"/>
  <c r="AA33"/>
  <c r="AA32"/>
  <c r="AA31"/>
  <c r="AA30"/>
  <c r="AA29"/>
  <c r="N29"/>
  <c r="M29"/>
  <c r="C29"/>
  <c r="B29"/>
  <c r="AA28"/>
  <c r="N28"/>
  <c r="M28"/>
  <c r="L28"/>
  <c r="K28"/>
  <c r="J28"/>
  <c r="I28"/>
  <c r="H28"/>
  <c r="G28"/>
  <c r="F28"/>
  <c r="E28"/>
  <c r="C28"/>
  <c r="B28"/>
  <c r="AA27"/>
  <c r="P27"/>
  <c r="O27"/>
  <c r="AA26"/>
  <c r="N26"/>
  <c r="P26" s="1"/>
  <c r="M26"/>
  <c r="AA25"/>
  <c r="N25"/>
  <c r="O25" s="1"/>
  <c r="P25"/>
  <c r="M25"/>
  <c r="AA24"/>
  <c r="N24"/>
  <c r="M24"/>
  <c r="P24"/>
  <c r="AA23"/>
  <c r="L23"/>
  <c r="K23"/>
  <c r="J23"/>
  <c r="I23"/>
  <c r="H23"/>
  <c r="G23"/>
  <c r="F23"/>
  <c r="E23"/>
  <c r="D23"/>
  <c r="C23"/>
  <c r="B23"/>
  <c r="AA22"/>
  <c r="N22"/>
  <c r="O22"/>
  <c r="N23"/>
  <c r="M22"/>
  <c r="M23" s="1"/>
  <c r="AA21"/>
  <c r="N21"/>
  <c r="O21" s="1"/>
  <c r="M21"/>
  <c r="AA20"/>
  <c r="N20"/>
  <c r="O20" s="1"/>
  <c r="P20"/>
  <c r="M20"/>
  <c r="AA19"/>
  <c r="N19"/>
  <c r="O19" s="1"/>
  <c r="M19"/>
  <c r="AA18"/>
  <c r="N18"/>
  <c r="O18" s="1"/>
  <c r="M18"/>
  <c r="AA17"/>
  <c r="L17"/>
  <c r="K17"/>
  <c r="K29" s="1"/>
  <c r="J17"/>
  <c r="I17"/>
  <c r="I29" s="1"/>
  <c r="H17"/>
  <c r="F17"/>
  <c r="F29" s="1"/>
  <c r="E17"/>
  <c r="D17"/>
  <c r="C17"/>
  <c r="B17"/>
  <c r="AA16"/>
  <c r="N16"/>
  <c r="N17" s="1"/>
  <c r="M16"/>
  <c r="M17" s="1"/>
  <c r="G17"/>
  <c r="G29" s="1"/>
  <c r="AA15"/>
  <c r="N15"/>
  <c r="O15" s="1"/>
  <c r="M15"/>
  <c r="AA14"/>
  <c r="N14"/>
  <c r="O14" s="1"/>
  <c r="M14"/>
  <c r="AA13"/>
  <c r="N13"/>
  <c r="O13" s="1"/>
  <c r="M13"/>
  <c r="AA12"/>
  <c r="AA11"/>
  <c r="AA10"/>
  <c r="AA9"/>
  <c r="AA8"/>
  <c r="AA7"/>
  <c r="H7"/>
  <c r="B7"/>
  <c r="AA6"/>
  <c r="AA5"/>
  <c r="H5"/>
  <c r="AA4"/>
  <c r="AA3"/>
  <c r="AA2"/>
  <c r="AA1"/>
  <c r="S50" i="37"/>
  <c r="S85" s="1"/>
  <c r="R50"/>
  <c r="R85" s="1"/>
  <c r="Q50"/>
  <c r="Q85" s="1"/>
  <c r="K94"/>
  <c r="J94"/>
  <c r="I94"/>
  <c r="L94" s="1"/>
  <c r="K93"/>
  <c r="J93"/>
  <c r="I93"/>
  <c r="K92"/>
  <c r="J92"/>
  <c r="I92"/>
  <c r="K91"/>
  <c r="J91"/>
  <c r="I91"/>
  <c r="K90"/>
  <c r="J90"/>
  <c r="I90"/>
  <c r="K89"/>
  <c r="J89"/>
  <c r="L89" s="1"/>
  <c r="I89"/>
  <c r="K88"/>
  <c r="K96" s="1"/>
  <c r="J88"/>
  <c r="I88"/>
  <c r="K87"/>
  <c r="J87"/>
  <c r="J96" s="1"/>
  <c r="I87"/>
  <c r="J9" i="29"/>
  <c r="I9"/>
  <c r="J8"/>
  <c r="I8"/>
  <c r="J7"/>
  <c r="J10" s="1"/>
  <c r="I7"/>
  <c r="I10" s="1"/>
  <c r="E82" i="39"/>
  <c r="U80"/>
  <c r="U79"/>
  <c r="U78"/>
  <c r="U77"/>
  <c r="U76"/>
  <c r="U75"/>
  <c r="U74"/>
  <c r="U73"/>
  <c r="U72"/>
  <c r="U71"/>
  <c r="U70"/>
  <c r="U69"/>
  <c r="U68"/>
  <c r="U67"/>
  <c r="U66"/>
  <c r="U65"/>
  <c r="U64"/>
  <c r="U63"/>
  <c r="U62"/>
  <c r="U61"/>
  <c r="U60"/>
  <c r="U59"/>
  <c r="U58"/>
  <c r="U57"/>
  <c r="U56"/>
  <c r="U55"/>
  <c r="U54"/>
  <c r="U53"/>
  <c r="U52"/>
  <c r="U51"/>
  <c r="U50"/>
  <c r="U49"/>
  <c r="U48"/>
  <c r="U47"/>
  <c r="U46"/>
  <c r="U45"/>
  <c r="U44"/>
  <c r="U43"/>
  <c r="U42"/>
  <c r="U41"/>
  <c r="U40"/>
  <c r="U39"/>
  <c r="U38"/>
  <c r="U37"/>
  <c r="P80"/>
  <c r="S80" s="1"/>
  <c r="O80"/>
  <c r="N80"/>
  <c r="P79"/>
  <c r="O79"/>
  <c r="N79"/>
  <c r="P78"/>
  <c r="O78"/>
  <c r="N78"/>
  <c r="P77"/>
  <c r="O77"/>
  <c r="N77"/>
  <c r="P76"/>
  <c r="O76"/>
  <c r="N76"/>
  <c r="P75"/>
  <c r="O75"/>
  <c r="N75"/>
  <c r="P74"/>
  <c r="O74"/>
  <c r="N74"/>
  <c r="P73"/>
  <c r="O73"/>
  <c r="N73"/>
  <c r="P72"/>
  <c r="O72"/>
  <c r="N72"/>
  <c r="P71"/>
  <c r="O71"/>
  <c r="N71"/>
  <c r="P70"/>
  <c r="O70"/>
  <c r="N70"/>
  <c r="P69"/>
  <c r="O69"/>
  <c r="N69"/>
  <c r="Q69" s="1"/>
  <c r="P68"/>
  <c r="S68" s="1"/>
  <c r="O68"/>
  <c r="N68"/>
  <c r="Q68" s="1"/>
  <c r="P67"/>
  <c r="O67"/>
  <c r="R67" s="1"/>
  <c r="N67"/>
  <c r="P66"/>
  <c r="S66" s="1"/>
  <c r="O66"/>
  <c r="N66"/>
  <c r="Q66" s="1"/>
  <c r="P65"/>
  <c r="O65"/>
  <c r="R65" s="1"/>
  <c r="N65"/>
  <c r="P64"/>
  <c r="S64" s="1"/>
  <c r="O64"/>
  <c r="N64"/>
  <c r="Q64" s="1"/>
  <c r="P63"/>
  <c r="O63"/>
  <c r="R63" s="1"/>
  <c r="N63"/>
  <c r="P62"/>
  <c r="S62" s="1"/>
  <c r="O62"/>
  <c r="N62"/>
  <c r="Q62" s="1"/>
  <c r="P61"/>
  <c r="O61"/>
  <c r="R61" s="1"/>
  <c r="N61"/>
  <c r="P60"/>
  <c r="S60" s="1"/>
  <c r="O60"/>
  <c r="N60"/>
  <c r="Q60" s="1"/>
  <c r="P59"/>
  <c r="O59"/>
  <c r="R59" s="1"/>
  <c r="N59"/>
  <c r="P58"/>
  <c r="S58" s="1"/>
  <c r="O58"/>
  <c r="N58"/>
  <c r="Q58" s="1"/>
  <c r="P57"/>
  <c r="O57"/>
  <c r="R57" s="1"/>
  <c r="N57"/>
  <c r="Q57" s="1"/>
  <c r="P56"/>
  <c r="O56"/>
  <c r="N56"/>
  <c r="P55"/>
  <c r="O55"/>
  <c r="N55"/>
  <c r="P54"/>
  <c r="O54"/>
  <c r="N54"/>
  <c r="P53"/>
  <c r="O53"/>
  <c r="N53"/>
  <c r="P52"/>
  <c r="O52"/>
  <c r="N52"/>
  <c r="P51"/>
  <c r="O51"/>
  <c r="N51"/>
  <c r="P50"/>
  <c r="O50"/>
  <c r="N50"/>
  <c r="P49"/>
  <c r="O49"/>
  <c r="N49"/>
  <c r="P48"/>
  <c r="O48"/>
  <c r="N48"/>
  <c r="P47"/>
  <c r="O47"/>
  <c r="N47"/>
  <c r="P46"/>
  <c r="O46"/>
  <c r="N46"/>
  <c r="P45"/>
  <c r="O45"/>
  <c r="N45"/>
  <c r="P44"/>
  <c r="O44"/>
  <c r="N44"/>
  <c r="P43"/>
  <c r="O43"/>
  <c r="R43" s="1"/>
  <c r="N43"/>
  <c r="P42"/>
  <c r="S42" s="1"/>
  <c r="O42"/>
  <c r="N42"/>
  <c r="Q42" s="1"/>
  <c r="P41"/>
  <c r="O41"/>
  <c r="R41" s="1"/>
  <c r="N41"/>
  <c r="P40"/>
  <c r="S40" s="1"/>
  <c r="O40"/>
  <c r="N40"/>
  <c r="Q40" s="1"/>
  <c r="P39"/>
  <c r="O39"/>
  <c r="R39" s="1"/>
  <c r="N39"/>
  <c r="P38"/>
  <c r="S38" s="1"/>
  <c r="O38"/>
  <c r="N38"/>
  <c r="Q38" s="1"/>
  <c r="P37"/>
  <c r="O37"/>
  <c r="R37" s="1"/>
  <c r="N37"/>
  <c r="M80"/>
  <c r="M79"/>
  <c r="M78"/>
  <c r="M77"/>
  <c r="M76"/>
  <c r="M75"/>
  <c r="M74"/>
  <c r="M73"/>
  <c r="M72"/>
  <c r="M71"/>
  <c r="M70"/>
  <c r="M69"/>
  <c r="M68"/>
  <c r="M67"/>
  <c r="M66"/>
  <c r="M65"/>
  <c r="M64"/>
  <c r="M63"/>
  <c r="M62"/>
  <c r="M61"/>
  <c r="M60"/>
  <c r="M59"/>
  <c r="M58"/>
  <c r="M57"/>
  <c r="M56"/>
  <c r="M55"/>
  <c r="M54"/>
  <c r="M53"/>
  <c r="M52"/>
  <c r="M51"/>
  <c r="M50"/>
  <c r="M49"/>
  <c r="M48"/>
  <c r="M47"/>
  <c r="M46"/>
  <c r="M45"/>
  <c r="M44"/>
  <c r="M43"/>
  <c r="M42"/>
  <c r="M41"/>
  <c r="M40"/>
  <c r="M39"/>
  <c r="M38"/>
  <c r="M37"/>
  <c r="F80"/>
  <c r="G80"/>
  <c r="H80"/>
  <c r="K80" s="1"/>
  <c r="G79"/>
  <c r="H79"/>
  <c r="K79" s="1"/>
  <c r="F79"/>
  <c r="F50"/>
  <c r="I50" s="1"/>
  <c r="G50"/>
  <c r="J50" s="1"/>
  <c r="H50"/>
  <c r="F51"/>
  <c r="G51"/>
  <c r="H51"/>
  <c r="F52"/>
  <c r="G52"/>
  <c r="H52"/>
  <c r="F53"/>
  <c r="G53"/>
  <c r="H53"/>
  <c r="F54"/>
  <c r="G54"/>
  <c r="H54"/>
  <c r="F55"/>
  <c r="I55" s="1"/>
  <c r="G55"/>
  <c r="J55" s="1"/>
  <c r="H55"/>
  <c r="F56"/>
  <c r="I56" s="1"/>
  <c r="G56"/>
  <c r="H56"/>
  <c r="K56" s="1"/>
  <c r="F57"/>
  <c r="G57"/>
  <c r="J57" s="1"/>
  <c r="H57"/>
  <c r="F58"/>
  <c r="I58" s="1"/>
  <c r="G58"/>
  <c r="H58"/>
  <c r="K58" s="1"/>
  <c r="F59"/>
  <c r="G59"/>
  <c r="J59" s="1"/>
  <c r="H59"/>
  <c r="F60"/>
  <c r="I60" s="1"/>
  <c r="G60"/>
  <c r="H60"/>
  <c r="F61"/>
  <c r="I61" s="1"/>
  <c r="G61"/>
  <c r="J61" s="1"/>
  <c r="H61"/>
  <c r="F62"/>
  <c r="I62" s="1"/>
  <c r="G62"/>
  <c r="H62"/>
  <c r="K62" s="1"/>
  <c r="F63"/>
  <c r="G63"/>
  <c r="J63" s="1"/>
  <c r="H63"/>
  <c r="F64"/>
  <c r="I64" s="1"/>
  <c r="G64"/>
  <c r="J64" s="1"/>
  <c r="H64"/>
  <c r="F65"/>
  <c r="G65"/>
  <c r="H65"/>
  <c r="F66"/>
  <c r="G66"/>
  <c r="H66"/>
  <c r="F67"/>
  <c r="G67"/>
  <c r="H67"/>
  <c r="F68"/>
  <c r="G68"/>
  <c r="H68"/>
  <c r="F69"/>
  <c r="G69"/>
  <c r="H69"/>
  <c r="F70"/>
  <c r="G70"/>
  <c r="H70"/>
  <c r="F71"/>
  <c r="G71"/>
  <c r="H71"/>
  <c r="F72"/>
  <c r="G72"/>
  <c r="H72"/>
  <c r="F73"/>
  <c r="G73"/>
  <c r="H73"/>
  <c r="F74"/>
  <c r="G74"/>
  <c r="H74"/>
  <c r="F75"/>
  <c r="G75"/>
  <c r="H75"/>
  <c r="F76"/>
  <c r="G76"/>
  <c r="H76"/>
  <c r="F77"/>
  <c r="G77"/>
  <c r="H77"/>
  <c r="F78"/>
  <c r="G78"/>
  <c r="H78"/>
  <c r="G49"/>
  <c r="H49"/>
  <c r="F49"/>
  <c r="F38"/>
  <c r="G38"/>
  <c r="H38"/>
  <c r="F39"/>
  <c r="G39"/>
  <c r="J39" s="1"/>
  <c r="H39"/>
  <c r="F40"/>
  <c r="I40" s="1"/>
  <c r="G40"/>
  <c r="H40"/>
  <c r="K40" s="1"/>
  <c r="F41"/>
  <c r="G41"/>
  <c r="J41" s="1"/>
  <c r="H41"/>
  <c r="F42"/>
  <c r="I42" s="1"/>
  <c r="G42"/>
  <c r="H42"/>
  <c r="K42" s="1"/>
  <c r="F43"/>
  <c r="G43"/>
  <c r="J43" s="1"/>
  <c r="H43"/>
  <c r="F44"/>
  <c r="I44" s="1"/>
  <c r="G44"/>
  <c r="H44"/>
  <c r="K44" s="1"/>
  <c r="F45"/>
  <c r="G45"/>
  <c r="J45" s="1"/>
  <c r="H45"/>
  <c r="F46"/>
  <c r="I46" s="1"/>
  <c r="G46"/>
  <c r="H46"/>
  <c r="K46" s="1"/>
  <c r="F47"/>
  <c r="G47"/>
  <c r="J47" s="1"/>
  <c r="H47"/>
  <c r="F48"/>
  <c r="I48" s="1"/>
  <c r="G48"/>
  <c r="H48"/>
  <c r="K48" s="1"/>
  <c r="G37"/>
  <c r="H37"/>
  <c r="K37" s="1"/>
  <c r="F37"/>
  <c r="J30" i="30"/>
  <c r="U91" i="39"/>
  <c r="U90"/>
  <c r="U89"/>
  <c r="U88"/>
  <c r="U87"/>
  <c r="U86"/>
  <c r="U85"/>
  <c r="U84"/>
  <c r="P91"/>
  <c r="P90"/>
  <c r="S90" s="1"/>
  <c r="P89"/>
  <c r="P88"/>
  <c r="P87"/>
  <c r="P86"/>
  <c r="S86" s="1"/>
  <c r="P85"/>
  <c r="P84"/>
  <c r="P93" s="1"/>
  <c r="O91"/>
  <c r="O90"/>
  <c r="O89"/>
  <c r="O88"/>
  <c r="R88" s="1"/>
  <c r="O87"/>
  <c r="O86"/>
  <c r="O85"/>
  <c r="O84"/>
  <c r="N91"/>
  <c r="Q91" s="1"/>
  <c r="N90"/>
  <c r="Q90" s="1"/>
  <c r="N89"/>
  <c r="Q89" s="1"/>
  <c r="N88"/>
  <c r="N87"/>
  <c r="Q87" s="1"/>
  <c r="N86"/>
  <c r="Q86" s="1"/>
  <c r="N85"/>
  <c r="Q85" s="1"/>
  <c r="N84"/>
  <c r="M91"/>
  <c r="M90"/>
  <c r="M89"/>
  <c r="M88"/>
  <c r="M87"/>
  <c r="M86"/>
  <c r="M85"/>
  <c r="M84"/>
  <c r="F85"/>
  <c r="G85"/>
  <c r="H85"/>
  <c r="F86"/>
  <c r="G86"/>
  <c r="H86"/>
  <c r="F87"/>
  <c r="G87"/>
  <c r="H87"/>
  <c r="F88"/>
  <c r="G88"/>
  <c r="H88"/>
  <c r="F89"/>
  <c r="G89"/>
  <c r="H89"/>
  <c r="F90"/>
  <c r="G90"/>
  <c r="H90"/>
  <c r="F91"/>
  <c r="G91"/>
  <c r="H91"/>
  <c r="G84"/>
  <c r="G93" s="1"/>
  <c r="H84"/>
  <c r="F84"/>
  <c r="N16" i="37"/>
  <c r="M30" i="30"/>
  <c r="O30"/>
  <c r="C214" i="34"/>
  <c r="F206"/>
  <c r="C203"/>
  <c r="F193"/>
  <c r="F189"/>
  <c r="D208"/>
  <c r="F76"/>
  <c r="F58"/>
  <c r="F59"/>
  <c r="F32"/>
  <c r="F15"/>
  <c r="E170"/>
  <c r="D170"/>
  <c r="C170"/>
  <c r="F83"/>
  <c r="F82"/>
  <c r="F81"/>
  <c r="F80"/>
  <c r="F37"/>
  <c r="F211" s="1"/>
  <c r="F38"/>
  <c r="F212" s="1"/>
  <c r="F39"/>
  <c r="F36"/>
  <c r="F210" s="1"/>
  <c r="F75"/>
  <c r="F77"/>
  <c r="F67"/>
  <c r="F68"/>
  <c r="F69"/>
  <c r="F70"/>
  <c r="F71"/>
  <c r="F72"/>
  <c r="F63"/>
  <c r="F64"/>
  <c r="F56"/>
  <c r="F57"/>
  <c r="F60"/>
  <c r="E84"/>
  <c r="E78"/>
  <c r="E73"/>
  <c r="E65"/>
  <c r="E61"/>
  <c r="D84"/>
  <c r="D78"/>
  <c r="D73"/>
  <c r="D65"/>
  <c r="D61"/>
  <c r="C84"/>
  <c r="C78"/>
  <c r="C73"/>
  <c r="C65"/>
  <c r="C61"/>
  <c r="D17"/>
  <c r="D21"/>
  <c r="D29"/>
  <c r="D34"/>
  <c r="D40"/>
  <c r="E17"/>
  <c r="E21"/>
  <c r="E29"/>
  <c r="E34"/>
  <c r="E40"/>
  <c r="F12"/>
  <c r="F13"/>
  <c r="F14"/>
  <c r="F16"/>
  <c r="F19"/>
  <c r="F20"/>
  <c r="F23"/>
  <c r="F24"/>
  <c r="F25"/>
  <c r="F26"/>
  <c r="F27"/>
  <c r="F28"/>
  <c r="F31"/>
  <c r="F33"/>
  <c r="C17"/>
  <c r="C21"/>
  <c r="C29"/>
  <c r="C34"/>
  <c r="C40"/>
  <c r="F80" i="22"/>
  <c r="F166"/>
  <c r="F37"/>
  <c r="F81"/>
  <c r="F84" s="1"/>
  <c r="F167"/>
  <c r="F168"/>
  <c r="F38"/>
  <c r="F82"/>
  <c r="F83"/>
  <c r="F169"/>
  <c r="D214"/>
  <c r="E214"/>
  <c r="C214"/>
  <c r="F206"/>
  <c r="F207"/>
  <c r="F198"/>
  <c r="F187"/>
  <c r="F186"/>
  <c r="F202"/>
  <c r="F193"/>
  <c r="F194"/>
  <c r="F195"/>
  <c r="F188"/>
  <c r="F189"/>
  <c r="F190"/>
  <c r="E203"/>
  <c r="E195"/>
  <c r="E191"/>
  <c r="D208"/>
  <c r="D195"/>
  <c r="D191"/>
  <c r="C208"/>
  <c r="C203"/>
  <c r="C195"/>
  <c r="F76"/>
  <c r="O76" s="1"/>
  <c r="F145"/>
  <c r="F144"/>
  <c r="F32"/>
  <c r="O32" s="1"/>
  <c r="F59"/>
  <c r="F15"/>
  <c r="F162"/>
  <c r="O162" s="1"/>
  <c r="F161"/>
  <c r="O161" s="1"/>
  <c r="F163"/>
  <c r="O163" s="1"/>
  <c r="F153"/>
  <c r="O153" s="1"/>
  <c r="F154"/>
  <c r="O154" s="1"/>
  <c r="F155"/>
  <c r="O155" s="1"/>
  <c r="F156"/>
  <c r="O156" s="1"/>
  <c r="F157"/>
  <c r="O157" s="1"/>
  <c r="F158"/>
  <c r="O158" s="1"/>
  <c r="F149"/>
  <c r="F150"/>
  <c r="F151"/>
  <c r="F142"/>
  <c r="F143"/>
  <c r="F146"/>
  <c r="E170"/>
  <c r="E159"/>
  <c r="E151"/>
  <c r="E147"/>
  <c r="E171"/>
  <c r="D164"/>
  <c r="D151"/>
  <c r="D147"/>
  <c r="C170"/>
  <c r="C164"/>
  <c r="C159"/>
  <c r="C151"/>
  <c r="C147"/>
  <c r="F75"/>
  <c r="O75" s="1"/>
  <c r="N77" s="1"/>
  <c r="F77"/>
  <c r="F67"/>
  <c r="O67" s="1"/>
  <c r="F68"/>
  <c r="O68" s="1"/>
  <c r="F69"/>
  <c r="O69" s="1"/>
  <c r="F70"/>
  <c r="O70" s="1"/>
  <c r="F71"/>
  <c r="O71" s="1"/>
  <c r="F72"/>
  <c r="O72" s="1"/>
  <c r="F63"/>
  <c r="F64"/>
  <c r="F65"/>
  <c r="F56"/>
  <c r="F57"/>
  <c r="F58"/>
  <c r="F60"/>
  <c r="E84"/>
  <c r="E78"/>
  <c r="E73"/>
  <c r="E65"/>
  <c r="E61"/>
  <c r="D84"/>
  <c r="D78"/>
  <c r="D73"/>
  <c r="D65"/>
  <c r="D61"/>
  <c r="C84"/>
  <c r="C78"/>
  <c r="C73"/>
  <c r="C65"/>
  <c r="C61"/>
  <c r="D17"/>
  <c r="D21"/>
  <c r="D29"/>
  <c r="D34"/>
  <c r="D40"/>
  <c r="E17"/>
  <c r="E21"/>
  <c r="E29"/>
  <c r="E40"/>
  <c r="E41" s="1"/>
  <c r="F12"/>
  <c r="F13"/>
  <c r="F14"/>
  <c r="F16"/>
  <c r="F19"/>
  <c r="F20"/>
  <c r="F21" s="1"/>
  <c r="F23"/>
  <c r="O23" s="1"/>
  <c r="F24"/>
  <c r="O24" s="1"/>
  <c r="F25"/>
  <c r="O25" s="1"/>
  <c r="F26"/>
  <c r="O26" s="1"/>
  <c r="F27"/>
  <c r="O27" s="1"/>
  <c r="F28"/>
  <c r="O28" s="1"/>
  <c r="F31"/>
  <c r="O31" s="1"/>
  <c r="F33"/>
  <c r="F34" s="1"/>
  <c r="F40"/>
  <c r="C17"/>
  <c r="C21"/>
  <c r="C29"/>
  <c r="C34"/>
  <c r="C40"/>
  <c r="E39" i="35"/>
  <c r="E216" s="1"/>
  <c r="D39"/>
  <c r="D216" s="1"/>
  <c r="C39"/>
  <c r="C216" s="1"/>
  <c r="F83"/>
  <c r="E38"/>
  <c r="E215" s="1"/>
  <c r="D38"/>
  <c r="D215" s="1"/>
  <c r="C38"/>
  <c r="C215" s="1"/>
  <c r="E37"/>
  <c r="E214" s="1"/>
  <c r="D37"/>
  <c r="D214" s="1"/>
  <c r="C37"/>
  <c r="C214" s="1"/>
  <c r="F81"/>
  <c r="E36"/>
  <c r="E213" s="1"/>
  <c r="D36"/>
  <c r="D213" s="1"/>
  <c r="D84"/>
  <c r="C36"/>
  <c r="C213" s="1"/>
  <c r="F80"/>
  <c r="E33"/>
  <c r="E210" s="1"/>
  <c r="D33"/>
  <c r="D210" s="1"/>
  <c r="C33"/>
  <c r="C210" s="1"/>
  <c r="E32"/>
  <c r="E209" s="1"/>
  <c r="D32"/>
  <c r="D209" s="1"/>
  <c r="D78"/>
  <c r="C32"/>
  <c r="C209" s="1"/>
  <c r="F76"/>
  <c r="E31"/>
  <c r="E208" s="1"/>
  <c r="D31"/>
  <c r="D208" s="1"/>
  <c r="D123"/>
  <c r="C31"/>
  <c r="C208" s="1"/>
  <c r="F75"/>
  <c r="C123"/>
  <c r="E28"/>
  <c r="E205" s="1"/>
  <c r="D28"/>
  <c r="D205" s="1"/>
  <c r="C28"/>
  <c r="C205" s="1"/>
  <c r="E27"/>
  <c r="E204" s="1"/>
  <c r="D27"/>
  <c r="D204" s="1"/>
  <c r="C27"/>
  <c r="C204" s="1"/>
  <c r="E26"/>
  <c r="E203" s="1"/>
  <c r="D26"/>
  <c r="D203" s="1"/>
  <c r="C26"/>
  <c r="C203" s="1"/>
  <c r="F70"/>
  <c r="F115"/>
  <c r="E25"/>
  <c r="E202" s="1"/>
  <c r="D25"/>
  <c r="D202" s="1"/>
  <c r="C25"/>
  <c r="C202" s="1"/>
  <c r="E24"/>
  <c r="E201" s="1"/>
  <c r="D24"/>
  <c r="D201" s="1"/>
  <c r="C24"/>
  <c r="C201" s="1"/>
  <c r="E23"/>
  <c r="E200" s="1"/>
  <c r="D23"/>
  <c r="D200" s="1"/>
  <c r="C23"/>
  <c r="C200" s="1"/>
  <c r="E20"/>
  <c r="E197" s="1"/>
  <c r="D20"/>
  <c r="D197" s="1"/>
  <c r="C20"/>
  <c r="C197" s="1"/>
  <c r="F64"/>
  <c r="E19"/>
  <c r="E196" s="1"/>
  <c r="D19"/>
  <c r="D196" s="1"/>
  <c r="D65"/>
  <c r="C19"/>
  <c r="C196" s="1"/>
  <c r="C13"/>
  <c r="C190" s="1"/>
  <c r="F57"/>
  <c r="D13"/>
  <c r="D190" s="1"/>
  <c r="E13"/>
  <c r="E190" s="1"/>
  <c r="C14"/>
  <c r="C191" s="1"/>
  <c r="D14"/>
  <c r="D191" s="1"/>
  <c r="E14"/>
  <c r="E191" s="1"/>
  <c r="C15"/>
  <c r="C192" s="1"/>
  <c r="D15"/>
  <c r="D192" s="1"/>
  <c r="E15"/>
  <c r="E192" s="1"/>
  <c r="C16"/>
  <c r="C193" s="1"/>
  <c r="D16"/>
  <c r="D193" s="1"/>
  <c r="E16"/>
  <c r="E193" s="1"/>
  <c r="D12"/>
  <c r="D189" s="1"/>
  <c r="E12"/>
  <c r="E189" s="1"/>
  <c r="C12"/>
  <c r="F122"/>
  <c r="E110"/>
  <c r="C110"/>
  <c r="E78"/>
  <c r="D34"/>
  <c r="F25"/>
  <c r="L8" i="37"/>
  <c r="L9"/>
  <c r="L10"/>
  <c r="L11"/>
  <c r="L12"/>
  <c r="L13"/>
  <c r="L14"/>
  <c r="L15"/>
  <c r="T8"/>
  <c r="T9"/>
  <c r="T10"/>
  <c r="T11"/>
  <c r="T12"/>
  <c r="T13"/>
  <c r="T14"/>
  <c r="T15"/>
  <c r="E16"/>
  <c r="E50"/>
  <c r="E85"/>
  <c r="H85"/>
  <c r="I50"/>
  <c r="I85" s="1"/>
  <c r="J50"/>
  <c r="J85" s="1"/>
  <c r="K50"/>
  <c r="K85" s="1"/>
  <c r="L17"/>
  <c r="L18"/>
  <c r="L19"/>
  <c r="L20"/>
  <c r="L21"/>
  <c r="L22"/>
  <c r="L23"/>
  <c r="L24"/>
  <c r="L25"/>
  <c r="L26"/>
  <c r="L27"/>
  <c r="L28"/>
  <c r="L29"/>
  <c r="L30"/>
  <c r="L31"/>
  <c r="L32"/>
  <c r="L33"/>
  <c r="L34"/>
  <c r="L35"/>
  <c r="L36"/>
  <c r="L37"/>
  <c r="L38"/>
  <c r="L39"/>
  <c r="L40"/>
  <c r="L41"/>
  <c r="L42"/>
  <c r="L43"/>
  <c r="L44"/>
  <c r="L45"/>
  <c r="L46"/>
  <c r="L47"/>
  <c r="L48"/>
  <c r="L49"/>
  <c r="L51"/>
  <c r="L52"/>
  <c r="L53"/>
  <c r="L54"/>
  <c r="L55"/>
  <c r="L56"/>
  <c r="L57"/>
  <c r="L58"/>
  <c r="L59"/>
  <c r="L60"/>
  <c r="L61"/>
  <c r="L62"/>
  <c r="L63"/>
  <c r="L64"/>
  <c r="L65"/>
  <c r="L66"/>
  <c r="L67"/>
  <c r="L68"/>
  <c r="L69"/>
  <c r="L70"/>
  <c r="L71"/>
  <c r="L72"/>
  <c r="L73"/>
  <c r="L74"/>
  <c r="L75"/>
  <c r="L76"/>
  <c r="L77"/>
  <c r="L78"/>
  <c r="L79"/>
  <c r="L80"/>
  <c r="L83"/>
  <c r="N50"/>
  <c r="O50"/>
  <c r="P50"/>
  <c r="T17"/>
  <c r="T18"/>
  <c r="T19"/>
  <c r="T20"/>
  <c r="T21"/>
  <c r="T22"/>
  <c r="T23"/>
  <c r="T24"/>
  <c r="T25"/>
  <c r="T26"/>
  <c r="T27"/>
  <c r="T28"/>
  <c r="T29"/>
  <c r="T30"/>
  <c r="T31"/>
  <c r="T32"/>
  <c r="T33"/>
  <c r="T34"/>
  <c r="T35"/>
  <c r="T36"/>
  <c r="T37"/>
  <c r="T38"/>
  <c r="T39"/>
  <c r="T40"/>
  <c r="T41"/>
  <c r="T42"/>
  <c r="T43"/>
  <c r="T44"/>
  <c r="T45"/>
  <c r="T46"/>
  <c r="T47"/>
  <c r="T48"/>
  <c r="T49"/>
  <c r="T51"/>
  <c r="T52"/>
  <c r="T53"/>
  <c r="T54"/>
  <c r="T55"/>
  <c r="T56"/>
  <c r="T57"/>
  <c r="T58"/>
  <c r="T59"/>
  <c r="T60"/>
  <c r="T61"/>
  <c r="T62"/>
  <c r="T63"/>
  <c r="T64"/>
  <c r="T65"/>
  <c r="T66"/>
  <c r="T67"/>
  <c r="T68"/>
  <c r="T69"/>
  <c r="T70"/>
  <c r="T71"/>
  <c r="T72"/>
  <c r="T73"/>
  <c r="T74"/>
  <c r="T75"/>
  <c r="T76"/>
  <c r="T77"/>
  <c r="T78"/>
  <c r="T79"/>
  <c r="T80"/>
  <c r="T81"/>
  <c r="T83"/>
  <c r="F96"/>
  <c r="L90"/>
  <c r="L95"/>
  <c r="T91"/>
  <c r="T88" i="39" s="1"/>
  <c r="T95" i="37"/>
  <c r="L87"/>
  <c r="U96"/>
  <c r="S96"/>
  <c r="P96"/>
  <c r="O96"/>
  <c r="N96"/>
  <c r="M96"/>
  <c r="H96"/>
  <c r="G96"/>
  <c r="R85" i="39"/>
  <c r="S85"/>
  <c r="R86"/>
  <c r="R87"/>
  <c r="S87"/>
  <c r="Q88"/>
  <c r="S88"/>
  <c r="R89"/>
  <c r="S89"/>
  <c r="R90"/>
  <c r="R91"/>
  <c r="S91"/>
  <c r="S84"/>
  <c r="K91"/>
  <c r="J91"/>
  <c r="I91"/>
  <c r="K90"/>
  <c r="J90"/>
  <c r="I90"/>
  <c r="K89"/>
  <c r="J89"/>
  <c r="I89"/>
  <c r="K88"/>
  <c r="J88"/>
  <c r="I88"/>
  <c r="K87"/>
  <c r="J87"/>
  <c r="I87"/>
  <c r="K86"/>
  <c r="J86"/>
  <c r="I86"/>
  <c r="K85"/>
  <c r="J85"/>
  <c r="I85"/>
  <c r="K84"/>
  <c r="R80"/>
  <c r="S79"/>
  <c r="R79"/>
  <c r="Q79"/>
  <c r="S78"/>
  <c r="R78"/>
  <c r="Q78"/>
  <c r="S77"/>
  <c r="R77"/>
  <c r="Q77"/>
  <c r="S76"/>
  <c r="R76"/>
  <c r="Q76"/>
  <c r="S75"/>
  <c r="R75"/>
  <c r="Q75"/>
  <c r="S74"/>
  <c r="R74"/>
  <c r="Q74"/>
  <c r="S73"/>
  <c r="R73"/>
  <c r="Q73"/>
  <c r="S72"/>
  <c r="R72"/>
  <c r="Q72"/>
  <c r="S71"/>
  <c r="R71"/>
  <c r="Q71"/>
  <c r="S70"/>
  <c r="R70"/>
  <c r="Q70"/>
  <c r="S69"/>
  <c r="R69"/>
  <c r="R68"/>
  <c r="S67"/>
  <c r="Q67"/>
  <c r="R66"/>
  <c r="S65"/>
  <c r="Q65"/>
  <c r="R64"/>
  <c r="S63"/>
  <c r="Q63"/>
  <c r="R62"/>
  <c r="S61"/>
  <c r="Q61"/>
  <c r="R60"/>
  <c r="S59"/>
  <c r="Q59"/>
  <c r="R58"/>
  <c r="S57"/>
  <c r="S56"/>
  <c r="R56"/>
  <c r="Q56"/>
  <c r="S55"/>
  <c r="R55"/>
  <c r="Q55"/>
  <c r="S54"/>
  <c r="R54"/>
  <c r="Q54"/>
  <c r="S53"/>
  <c r="R53"/>
  <c r="Q53"/>
  <c r="S52"/>
  <c r="R52"/>
  <c r="Q52"/>
  <c r="S51"/>
  <c r="R51"/>
  <c r="Q51"/>
  <c r="S50"/>
  <c r="R50"/>
  <c r="Q50"/>
  <c r="S49"/>
  <c r="R49"/>
  <c r="Q49"/>
  <c r="S48"/>
  <c r="R48"/>
  <c r="Q48"/>
  <c r="S47"/>
  <c r="R47"/>
  <c r="Q47"/>
  <c r="S46"/>
  <c r="R46"/>
  <c r="Q46"/>
  <c r="S45"/>
  <c r="R45"/>
  <c r="Q45"/>
  <c r="S44"/>
  <c r="R44"/>
  <c r="Q44"/>
  <c r="S43"/>
  <c r="Q43"/>
  <c r="R42"/>
  <c r="S41"/>
  <c r="Q41"/>
  <c r="R40"/>
  <c r="S39"/>
  <c r="Q39"/>
  <c r="R38"/>
  <c r="S37"/>
  <c r="Q37"/>
  <c r="I37"/>
  <c r="J37"/>
  <c r="I38"/>
  <c r="J38"/>
  <c r="K38"/>
  <c r="I39"/>
  <c r="K39"/>
  <c r="J40"/>
  <c r="I41"/>
  <c r="K41"/>
  <c r="J42"/>
  <c r="I43"/>
  <c r="K43"/>
  <c r="J44"/>
  <c r="I45"/>
  <c r="K45"/>
  <c r="J46"/>
  <c r="I47"/>
  <c r="K47"/>
  <c r="J48"/>
  <c r="I49"/>
  <c r="J49"/>
  <c r="K49"/>
  <c r="K50"/>
  <c r="I51"/>
  <c r="J51"/>
  <c r="K51"/>
  <c r="I52"/>
  <c r="J52"/>
  <c r="K52"/>
  <c r="I53"/>
  <c r="J53"/>
  <c r="K53"/>
  <c r="I54"/>
  <c r="J54"/>
  <c r="K54"/>
  <c r="K55"/>
  <c r="J56"/>
  <c r="I57"/>
  <c r="K57"/>
  <c r="J58"/>
  <c r="I59"/>
  <c r="K59"/>
  <c r="J60"/>
  <c r="K60"/>
  <c r="K61"/>
  <c r="J62"/>
  <c r="I63"/>
  <c r="K63"/>
  <c r="K64"/>
  <c r="I65"/>
  <c r="J65"/>
  <c r="K65"/>
  <c r="I66"/>
  <c r="J66"/>
  <c r="K66"/>
  <c r="I67"/>
  <c r="J67"/>
  <c r="K67"/>
  <c r="I68"/>
  <c r="J68"/>
  <c r="K68"/>
  <c r="I69"/>
  <c r="J69"/>
  <c r="K69"/>
  <c r="I70"/>
  <c r="J70"/>
  <c r="K70"/>
  <c r="I71"/>
  <c r="J71"/>
  <c r="K71"/>
  <c r="I72"/>
  <c r="J72"/>
  <c r="K72"/>
  <c r="I73"/>
  <c r="J73"/>
  <c r="K73"/>
  <c r="I74"/>
  <c r="J74"/>
  <c r="K74"/>
  <c r="I75"/>
  <c r="J75"/>
  <c r="K75"/>
  <c r="I76"/>
  <c r="J76"/>
  <c r="K76"/>
  <c r="I77"/>
  <c r="J77"/>
  <c r="K77"/>
  <c r="I78"/>
  <c r="J78"/>
  <c r="K78"/>
  <c r="I79"/>
  <c r="J79"/>
  <c r="J80"/>
  <c r="L88"/>
  <c r="L92"/>
  <c r="T92"/>
  <c r="K93"/>
  <c r="O93"/>
  <c r="F73" i="22"/>
  <c r="F29"/>
  <c r="P85" i="37"/>
  <c r="O85"/>
  <c r="G85"/>
  <c r="T16"/>
  <c r="O14" i="41"/>
  <c r="O19"/>
  <c r="P22"/>
  <c r="P16"/>
  <c r="P15" i="40"/>
  <c r="P19"/>
  <c r="O24"/>
  <c r="D28"/>
  <c r="D29" s="1"/>
  <c r="P22"/>
  <c r="F207" i="34"/>
  <c r="C171"/>
  <c r="J170" i="35" s="1"/>
  <c r="J172" s="1"/>
  <c r="C41" i="22"/>
  <c r="J38" i="35" s="1"/>
  <c r="J41" s="1"/>
  <c r="L91" i="37"/>
  <c r="I96"/>
  <c r="L88"/>
  <c r="L91" i="39"/>
  <c r="F170" i="34"/>
  <c r="E85"/>
  <c r="P18" i="41"/>
  <c r="P13"/>
  <c r="P14" i="40"/>
  <c r="T5" i="43"/>
  <c r="T10"/>
  <c r="T15" s="1"/>
  <c r="T16"/>
  <c r="O24" i="42"/>
  <c r="O16"/>
  <c r="O21"/>
  <c r="O14"/>
  <c r="P13"/>
  <c r="P17" s="1"/>
  <c r="P15"/>
  <c r="P18"/>
  <c r="P20"/>
  <c r="P22"/>
  <c r="N23"/>
  <c r="P25"/>
  <c r="P16"/>
  <c r="O28" i="41"/>
  <c r="P15"/>
  <c r="P20"/>
  <c r="P23"/>
  <c r="N23"/>
  <c r="N16" i="28"/>
  <c r="I8" i="27"/>
  <c r="L93" i="37"/>
  <c r="T82" i="39"/>
  <c r="N10" i="28"/>
  <c r="N5"/>
  <c r="N19"/>
  <c r="N12"/>
  <c r="D73" i="35"/>
  <c r="I17" i="27"/>
  <c r="E41" i="34"/>
  <c r="F29"/>
  <c r="D21" i="28"/>
  <c r="F27" i="35"/>
  <c r="M21" i="28"/>
  <c r="K20"/>
  <c r="H15"/>
  <c r="E9"/>
  <c r="L82" i="39"/>
  <c r="E20" i="28"/>
  <c r="N11"/>
  <c r="L90" i="39" l="1"/>
  <c r="L87"/>
  <c r="H93"/>
  <c r="L86"/>
  <c r="L85"/>
  <c r="C34" i="35"/>
  <c r="F14"/>
  <c r="C189"/>
  <c r="F78" i="34"/>
  <c r="F61"/>
  <c r="F17"/>
  <c r="C29" i="35"/>
  <c r="F19"/>
  <c r="E29"/>
  <c r="F104"/>
  <c r="E17"/>
  <c r="F108"/>
  <c r="C21"/>
  <c r="E21"/>
  <c r="D110"/>
  <c r="F20"/>
  <c r="F23"/>
  <c r="F67"/>
  <c r="E118"/>
  <c r="C73"/>
  <c r="F113"/>
  <c r="E73"/>
  <c r="F69"/>
  <c r="F26"/>
  <c r="F28"/>
  <c r="F72"/>
  <c r="F31"/>
  <c r="E129"/>
  <c r="F126"/>
  <c r="F82"/>
  <c r="F128"/>
  <c r="F21" i="34"/>
  <c r="D41"/>
  <c r="C85"/>
  <c r="F65"/>
  <c r="F84"/>
  <c r="D106" i="35"/>
  <c r="C41" i="34"/>
  <c r="D85"/>
  <c r="F73"/>
  <c r="F63" i="35"/>
  <c r="D191" i="34"/>
  <c r="C65" i="35"/>
  <c r="F68"/>
  <c r="F186" i="34"/>
  <c r="C195"/>
  <c r="E195"/>
  <c r="E203"/>
  <c r="F201"/>
  <c r="D203"/>
  <c r="D214"/>
  <c r="E214"/>
  <c r="T90" i="39"/>
  <c r="T84"/>
  <c r="S93"/>
  <c r="E191" i="34"/>
  <c r="F194"/>
  <c r="F195" s="1"/>
  <c r="D195"/>
  <c r="F205"/>
  <c r="C208"/>
  <c r="P17" i="41"/>
  <c r="T94" i="37"/>
  <c r="T92"/>
  <c r="T90"/>
  <c r="T88"/>
  <c r="E34" i="35"/>
  <c r="H82" i="39"/>
  <c r="P82"/>
  <c r="T9" i="43"/>
  <c r="F164" i="22"/>
  <c r="C61" i="35"/>
  <c r="O16" i="40"/>
  <c r="O17" s="1"/>
  <c r="O26"/>
  <c r="O28" s="1"/>
  <c r="P21"/>
  <c r="P16"/>
  <c r="P13"/>
  <c r="P17" s="1"/>
  <c r="P25" i="41"/>
  <c r="P28" s="1"/>
  <c r="O21"/>
  <c r="O16"/>
  <c r="Q96" i="37"/>
  <c r="D21" i="35"/>
  <c r="C78"/>
  <c r="E65"/>
  <c r="F77"/>
  <c r="F109"/>
  <c r="F110" s="1"/>
  <c r="F78" i="22"/>
  <c r="F212"/>
  <c r="F211"/>
  <c r="F40" i="34"/>
  <c r="O23" i="41"/>
  <c r="O17" i="42"/>
  <c r="F21" i="43"/>
  <c r="M21"/>
  <c r="S21"/>
  <c r="F210" i="22"/>
  <c r="N84"/>
  <c r="D171" i="34"/>
  <c r="K170" i="35" s="1"/>
  <c r="K172" s="1"/>
  <c r="E171" i="34"/>
  <c r="L170" i="35" s="1"/>
  <c r="L172" s="1"/>
  <c r="F171" i="34"/>
  <c r="M170" i="35" s="1"/>
  <c r="M172" s="1"/>
  <c r="F190" i="34"/>
  <c r="F188"/>
  <c r="F187"/>
  <c r="E29" i="40"/>
  <c r="H29"/>
  <c r="J29"/>
  <c r="L29"/>
  <c r="P28"/>
  <c r="O17" i="41"/>
  <c r="O29" s="1"/>
  <c r="E29"/>
  <c r="G29"/>
  <c r="I29"/>
  <c r="K29"/>
  <c r="O28" i="42"/>
  <c r="C21" i="43"/>
  <c r="E21"/>
  <c r="H21"/>
  <c r="K21"/>
  <c r="N21"/>
  <c r="Q21"/>
  <c r="R21"/>
  <c r="I20"/>
  <c r="I21" s="1"/>
  <c r="P20"/>
  <c r="P21" s="1"/>
  <c r="T17"/>
  <c r="T20" s="1"/>
  <c r="T21" s="1"/>
  <c r="T19"/>
  <c r="N6" i="28"/>
  <c r="F213" i="22"/>
  <c r="F85" i="37"/>
  <c r="O112"/>
  <c r="O115" s="1"/>
  <c r="O81" i="22"/>
  <c r="N13" i="28"/>
  <c r="N8"/>
  <c r="R93" i="39"/>
  <c r="R96" i="37"/>
  <c r="O82" i="39"/>
  <c r="M93"/>
  <c r="Q93"/>
  <c r="N85" i="37"/>
  <c r="T91" i="39"/>
  <c r="T89"/>
  <c r="T87"/>
  <c r="T85"/>
  <c r="T96" i="37"/>
  <c r="N93" i="39"/>
  <c r="E208" i="22"/>
  <c r="F147"/>
  <c r="L147" s="1"/>
  <c r="L170" s="1"/>
  <c r="F32" i="35"/>
  <c r="F197" i="22"/>
  <c r="F201"/>
  <c r="F117" i="35"/>
  <c r="F36"/>
  <c r="C40"/>
  <c r="F38"/>
  <c r="D203" i="22"/>
  <c r="D118" i="35"/>
  <c r="D215" i="22"/>
  <c r="F159"/>
  <c r="O77"/>
  <c r="E215"/>
  <c r="D41"/>
  <c r="O33"/>
  <c r="F17"/>
  <c r="L17" s="1"/>
  <c r="L40" s="1"/>
  <c r="C191"/>
  <c r="C215" s="1"/>
  <c r="J215" i="35" s="1"/>
  <c r="E208" i="34"/>
  <c r="U85" i="37"/>
  <c r="U97" s="1"/>
  <c r="T50"/>
  <c r="I93" i="39"/>
  <c r="F93"/>
  <c r="L50" i="37"/>
  <c r="P121"/>
  <c r="F105" i="35"/>
  <c r="F16"/>
  <c r="F59"/>
  <c r="D17"/>
  <c r="F78"/>
  <c r="D61"/>
  <c r="C17"/>
  <c r="C41" s="1"/>
  <c r="F82" i="39"/>
  <c r="I21" i="28"/>
  <c r="N7"/>
  <c r="O168" i="22"/>
  <c r="D129" i="35"/>
  <c r="F127"/>
  <c r="O167" i="22"/>
  <c r="O166"/>
  <c r="F125" i="35"/>
  <c r="N163" i="22"/>
  <c r="N170" s="1"/>
  <c r="F116" i="35"/>
  <c r="F114"/>
  <c r="P159" i="22"/>
  <c r="F112" i="35"/>
  <c r="E84"/>
  <c r="O82" i="22"/>
  <c r="O80"/>
  <c r="M73"/>
  <c r="M84" s="1"/>
  <c r="E40" i="35"/>
  <c r="O38" i="22"/>
  <c r="O37"/>
  <c r="O36"/>
  <c r="F39" i="35"/>
  <c r="F37"/>
  <c r="N33" i="22"/>
  <c r="N40" s="1"/>
  <c r="M29"/>
  <c r="M40" s="1"/>
  <c r="P29"/>
  <c r="D29" i="35"/>
  <c r="F191"/>
  <c r="M82" i="39"/>
  <c r="G121" i="37"/>
  <c r="L89" i="39"/>
  <c r="I121" i="37"/>
  <c r="L82"/>
  <c r="G82" i="39"/>
  <c r="L92" i="37"/>
  <c r="R121"/>
  <c r="M85"/>
  <c r="M97" s="1"/>
  <c r="M103"/>
  <c r="M108" s="1"/>
  <c r="H10" i="44"/>
  <c r="M159" i="22"/>
  <c r="M170" s="1"/>
  <c r="F65" i="35"/>
  <c r="F84"/>
  <c r="D85"/>
  <c r="F71"/>
  <c r="F73" s="1"/>
  <c r="F24"/>
  <c r="F29" s="1"/>
  <c r="D40"/>
  <c r="C84"/>
  <c r="C85" s="1"/>
  <c r="C118"/>
  <c r="C129"/>
  <c r="E106"/>
  <c r="F121"/>
  <c r="F56"/>
  <c r="F60"/>
  <c r="F13"/>
  <c r="F120"/>
  <c r="F123" s="1"/>
  <c r="E123"/>
  <c r="E130" s="1"/>
  <c r="F170" i="22"/>
  <c r="F61"/>
  <c r="L61" s="1"/>
  <c r="L84" s="1"/>
  <c r="N17" i="28"/>
  <c r="N14"/>
  <c r="G10" i="44"/>
  <c r="F21" i="35"/>
  <c r="E194"/>
  <c r="F15"/>
  <c r="U82" i="39"/>
  <c r="C106" i="35"/>
  <c r="O121" i="37"/>
  <c r="T82"/>
  <c r="N82" i="39"/>
  <c r="L96" i="37"/>
  <c r="F200" i="22"/>
  <c r="C85"/>
  <c r="F41"/>
  <c r="M38" i="35" s="1"/>
  <c r="M41" s="1"/>
  <c r="F198" i="34"/>
  <c r="F189" i="35"/>
  <c r="J10" i="44"/>
  <c r="I10"/>
  <c r="L21" i="28"/>
  <c r="J21"/>
  <c r="K9"/>
  <c r="N18"/>
  <c r="K15"/>
  <c r="K21" s="1"/>
  <c r="H20"/>
  <c r="G21"/>
  <c r="F21"/>
  <c r="H9"/>
  <c r="E15"/>
  <c r="C21"/>
  <c r="N9"/>
  <c r="F33" i="35"/>
  <c r="F101"/>
  <c r="F12"/>
  <c r="E198"/>
  <c r="F200" i="34"/>
  <c r="F214"/>
  <c r="F58" i="35"/>
  <c r="F34"/>
  <c r="F34" i="34"/>
  <c r="F208"/>
  <c r="F199"/>
  <c r="F197"/>
  <c r="F202"/>
  <c r="F41"/>
  <c r="F191"/>
  <c r="H33" i="45"/>
  <c r="H29"/>
  <c r="H24"/>
  <c r="J93" i="39"/>
  <c r="L84"/>
  <c r="L93" s="1"/>
  <c r="U93"/>
  <c r="S82"/>
  <c r="Q82"/>
  <c r="R82"/>
  <c r="K82"/>
  <c r="J82"/>
  <c r="L16" i="37"/>
  <c r="I82" i="39"/>
  <c r="E21" i="28"/>
  <c r="F85" i="22"/>
  <c r="U103" i="37"/>
  <c r="O23" i="42"/>
  <c r="O29" s="1"/>
  <c r="O23" i="40"/>
  <c r="P29" i="41"/>
  <c r="E217" i="35"/>
  <c r="E85" i="22"/>
  <c r="D171"/>
  <c r="F199"/>
  <c r="P19" i="42"/>
  <c r="P23" s="1"/>
  <c r="P26"/>
  <c r="P28" s="1"/>
  <c r="F103" i="35"/>
  <c r="E61"/>
  <c r="D85" i="22"/>
  <c r="C171"/>
  <c r="F205"/>
  <c r="F208" s="1"/>
  <c r="P18" i="40"/>
  <c r="P23" s="1"/>
  <c r="F171" i="22"/>
  <c r="F102" i="35"/>
  <c r="F61"/>
  <c r="F191" i="22"/>
  <c r="F197" i="35"/>
  <c r="C198"/>
  <c r="D198"/>
  <c r="F196"/>
  <c r="F205"/>
  <c r="N15" i="28" l="1"/>
  <c r="F85" i="34"/>
  <c r="D130" i="35"/>
  <c r="D211"/>
  <c r="F198"/>
  <c r="F193"/>
  <c r="F200"/>
  <c r="F201"/>
  <c r="E85"/>
  <c r="F210"/>
  <c r="E41"/>
  <c r="E215" i="34"/>
  <c r="L216" i="35" s="1"/>
  <c r="L218" s="1"/>
  <c r="F17"/>
  <c r="F203" i="34"/>
  <c r="F85" i="35"/>
  <c r="F202"/>
  <c r="F40"/>
  <c r="D215" i="34"/>
  <c r="K216" i="35" s="1"/>
  <c r="K218" s="1"/>
  <c r="O29" i="40"/>
  <c r="C215" i="34"/>
  <c r="J216" i="35" s="1"/>
  <c r="J218" s="1"/>
  <c r="P29" i="40"/>
  <c r="T93" i="39"/>
  <c r="N20" i="28"/>
  <c r="N21" s="1"/>
  <c r="T85" i="37"/>
  <c r="F203" i="22"/>
  <c r="F203" i="35"/>
  <c r="F204"/>
  <c r="F190"/>
  <c r="F214"/>
  <c r="D217"/>
  <c r="F213"/>
  <c r="F209"/>
  <c r="E211"/>
  <c r="D41"/>
  <c r="F216"/>
  <c r="F129"/>
  <c r="C130"/>
  <c r="F118"/>
  <c r="F214" i="22"/>
  <c r="D206" i="35"/>
  <c r="L85" i="37"/>
  <c r="F41" i="35"/>
  <c r="F106"/>
  <c r="H21" i="28"/>
  <c r="F215" i="34"/>
  <c r="M216" i="35" s="1"/>
  <c r="P29" i="42"/>
  <c r="C217" i="35"/>
  <c r="F215"/>
  <c r="C194"/>
  <c r="F192"/>
  <c r="F208"/>
  <c r="C211"/>
  <c r="E206"/>
  <c r="C206"/>
  <c r="D194"/>
  <c r="F206" l="1"/>
  <c r="F215" i="22"/>
  <c r="M215" i="35" s="1"/>
  <c r="M218" s="1"/>
  <c r="E218"/>
  <c r="F211"/>
  <c r="F194"/>
  <c r="D218"/>
  <c r="F217"/>
  <c r="F130"/>
  <c r="C218"/>
  <c r="F218" l="1"/>
  <c r="C14" i="45"/>
  <c r="C34" s="1"/>
  <c r="F10"/>
  <c r="H10" s="1"/>
  <c r="H14" s="1"/>
  <c r="H34" s="1"/>
</calcChain>
</file>

<file path=xl/comments1.xml><?xml version="1.0" encoding="utf-8"?>
<comments xmlns="http://schemas.openxmlformats.org/spreadsheetml/2006/main">
  <authors>
    <author>MWRDC</author>
    <author>Executive Engineer Unit2</author>
  </authors>
  <commentList>
    <comment ref="H3" authorId="0">
      <text>
        <r>
          <rPr>
            <b/>
            <sz val="8"/>
            <color indexed="81"/>
            <rFont val="Tahoma"/>
            <family val="2"/>
          </rPr>
          <t>MWRDC:</t>
        </r>
        <r>
          <rPr>
            <sz val="8"/>
            <color indexed="81"/>
            <rFont val="Tahoma"/>
            <family val="2"/>
          </rPr>
          <t xml:space="preserve">
Select Irrigation Year</t>
        </r>
      </text>
    </comment>
    <comment ref="B5" authorId="0">
      <text>
        <r>
          <rPr>
            <b/>
            <sz val="8"/>
            <color indexed="81"/>
            <rFont val="Tahoma"/>
            <family val="2"/>
          </rPr>
          <t>MWRDC:</t>
        </r>
        <r>
          <rPr>
            <sz val="8"/>
            <color indexed="81"/>
            <rFont val="Tahoma"/>
            <family val="2"/>
          </rPr>
          <t xml:space="preserve">
Select Reservoir Name.</t>
        </r>
      </text>
    </comment>
    <comment ref="B9" authorId="0">
      <text>
        <r>
          <rPr>
            <b/>
            <sz val="10"/>
            <color indexed="81"/>
            <rFont val="Tahoma"/>
            <family val="2"/>
          </rPr>
          <t>MWRDC:</t>
        </r>
        <r>
          <rPr>
            <sz val="10"/>
            <color indexed="81"/>
            <rFont val="Tahoma"/>
            <family val="2"/>
          </rPr>
          <t xml:space="preserve">
Reservoir water level measured at 8:00 Hours
on the first day of the month.</t>
        </r>
      </text>
    </comment>
    <comment ref="C9" authorId="0">
      <text>
        <r>
          <rPr>
            <b/>
            <sz val="10"/>
            <color indexed="81"/>
            <rFont val="Tahoma"/>
            <family val="2"/>
          </rPr>
          <t>MWRDC:</t>
        </r>
        <r>
          <rPr>
            <sz val="10"/>
            <color indexed="81"/>
            <rFont val="Tahoma"/>
            <family val="2"/>
          </rPr>
          <t xml:space="preserve">
Gross storage corresponding to water level and as per prevailing approved capacity table.</t>
        </r>
      </text>
    </comment>
    <comment ref="J9" authorId="1">
      <text>
        <r>
          <rPr>
            <b/>
            <sz val="8"/>
            <color indexed="81"/>
            <rFont val="Tahoma"/>
            <family val="2"/>
          </rPr>
          <t xml:space="preserve">MWRDC: </t>
        </r>
        <r>
          <rPr>
            <sz val="8"/>
            <color indexed="81"/>
            <rFont val="Tahoma"/>
            <family val="2"/>
          </rPr>
          <t xml:space="preserve">If  Water utilised by other project Mention in this column
</t>
        </r>
      </text>
    </comment>
    <comment ref="M9" authorId="0">
      <text>
        <r>
          <rPr>
            <b/>
            <sz val="10"/>
            <color indexed="81"/>
            <rFont val="Tahoma"/>
            <family val="2"/>
          </rPr>
          <t>MWRDC:</t>
        </r>
        <r>
          <rPr>
            <sz val="10"/>
            <color indexed="81"/>
            <rFont val="Tahoma"/>
            <family val="2"/>
          </rPr>
          <t xml:space="preserve">
Level of last day of this Month is equal to level taken at Start date of next month. Don't try to fill the level.</t>
        </r>
      </text>
    </comment>
    <comment ref="N9" authorId="0">
      <text>
        <r>
          <rPr>
            <b/>
            <sz val="10"/>
            <color indexed="81"/>
            <rFont val="Tahoma"/>
            <family val="2"/>
          </rPr>
          <t>MWRDC:</t>
        </r>
        <r>
          <rPr>
            <sz val="10"/>
            <color indexed="81"/>
            <rFont val="Tahoma"/>
            <family val="2"/>
          </rPr>
          <t xml:space="preserve">
Storage of last day of this month is equal to storage at Start date of next month. Don't try to fill the storage.</t>
        </r>
      </text>
    </comment>
    <comment ref="O9" authorId="0">
      <text>
        <r>
          <rPr>
            <b/>
            <sz val="10"/>
            <color indexed="81"/>
            <rFont val="Tahoma"/>
            <family val="2"/>
          </rPr>
          <t>MWRDC:</t>
        </r>
        <r>
          <rPr>
            <sz val="10"/>
            <color indexed="81"/>
            <rFont val="Tahoma"/>
            <family val="2"/>
          </rPr>
          <t xml:space="preserve">
Values will be generated automatically. Don't try to fill the data.</t>
        </r>
      </text>
    </comment>
    <comment ref="P9" authorId="0">
      <text>
        <r>
          <rPr>
            <b/>
            <sz val="10"/>
            <color indexed="81"/>
            <rFont val="Tahoma"/>
            <family val="2"/>
          </rPr>
          <t>MWRDC:</t>
        </r>
        <r>
          <rPr>
            <sz val="10"/>
            <color indexed="81"/>
            <rFont val="Tahoma"/>
            <family val="2"/>
          </rPr>
          <t xml:space="preserve">
Values will be generated automatically. Don't try to fill the data.</t>
        </r>
      </text>
    </comment>
    <comment ref="D10" authorId="0">
      <text>
        <r>
          <rPr>
            <b/>
            <sz val="10"/>
            <color indexed="81"/>
            <rFont val="Tahoma"/>
            <family val="2"/>
          </rPr>
          <t>MWRDC:</t>
        </r>
        <r>
          <rPr>
            <sz val="10"/>
            <color indexed="81"/>
            <rFont val="Tahoma"/>
            <family val="2"/>
          </rPr>
          <t xml:space="preserve">
Total water released in river during the month for any purpose.</t>
        </r>
      </text>
    </comment>
    <comment ref="E10" authorId="0">
      <text>
        <r>
          <rPr>
            <b/>
            <sz val="10"/>
            <color indexed="81"/>
            <rFont val="Tahoma"/>
            <family val="2"/>
          </rPr>
          <t>MWRDC:</t>
        </r>
        <r>
          <rPr>
            <sz val="10"/>
            <color indexed="81"/>
            <rFont val="Tahoma"/>
            <family val="2"/>
          </rPr>
          <t xml:space="preserve">
Total water relased during the month in LBC measured at offtaking point. (HR/SWF)</t>
        </r>
      </text>
    </comment>
    <comment ref="F10" authorId="0">
      <text>
        <r>
          <rPr>
            <b/>
            <sz val="10"/>
            <color indexed="81"/>
            <rFont val="Tahoma"/>
            <family val="2"/>
          </rPr>
          <t>MWRDC:</t>
        </r>
        <r>
          <rPr>
            <sz val="10"/>
            <color indexed="81"/>
            <rFont val="Tahoma"/>
            <family val="2"/>
          </rPr>
          <t xml:space="preserve">
Total water relased during the month in RBC measured at offtaking point. (HR/SWF)</t>
        </r>
      </text>
    </comment>
    <comment ref="K10" authorId="0">
      <text>
        <r>
          <rPr>
            <b/>
            <sz val="10"/>
            <color indexed="81"/>
            <rFont val="Tahoma"/>
            <family val="2"/>
          </rPr>
          <t>MWRDC:</t>
        </r>
        <r>
          <rPr>
            <sz val="10"/>
            <color indexed="81"/>
            <rFont val="Tahoma"/>
            <family val="2"/>
          </rPr>
          <t xml:space="preserve">
Evaporation measured by Pan-Evaporimeter on Dam Site or nearest station. Evaporation losses should be calculated as per GR Dated:</t>
        </r>
      </text>
    </comment>
    <comment ref="L10" authorId="0">
      <text>
        <r>
          <rPr>
            <b/>
            <sz val="10"/>
            <color indexed="81"/>
            <rFont val="Tahoma"/>
            <family val="2"/>
          </rPr>
          <t>MWRDC:</t>
        </r>
        <r>
          <rPr>
            <sz val="10"/>
            <color indexed="81"/>
            <rFont val="Tahoma"/>
            <family val="2"/>
          </rPr>
          <t xml:space="preserve">
Leakages measured in Toe drain, Drainage gallery, Leakages through HR and Spillway Gates.</t>
        </r>
      </text>
    </comment>
    <comment ref="G11" authorId="0">
      <text>
        <r>
          <rPr>
            <b/>
            <sz val="10"/>
            <color indexed="81"/>
            <rFont val="Tahoma"/>
            <family val="2"/>
          </rPr>
          <t>MWRDC:</t>
        </r>
        <r>
          <rPr>
            <sz val="10"/>
            <color indexed="81"/>
            <rFont val="Tahoma"/>
            <family val="2"/>
          </rPr>
          <t xml:space="preserve">
Total summation of water lifted from reservoir for irrigation use measured by water meter. If water meters are not Installed, it should be indirectly measured on HP basis and duration of lifting.</t>
        </r>
      </text>
    </comment>
    <comment ref="H11" authorId="0">
      <text>
        <r>
          <rPr>
            <b/>
            <sz val="10"/>
            <color indexed="81"/>
            <rFont val="Tahoma"/>
            <family val="2"/>
          </rPr>
          <t>MWRDC:</t>
        </r>
        <r>
          <rPr>
            <sz val="10"/>
            <color indexed="81"/>
            <rFont val="Tahoma"/>
            <family val="2"/>
          </rPr>
          <t xml:space="preserve">
Total summation of water lifted from reservoir for domestic use measured by water meter. If water meters are not Installed, it should be indirectly measured on HP basis and duration of lifting.</t>
        </r>
      </text>
    </comment>
    <comment ref="I11" authorId="0">
      <text>
        <r>
          <rPr>
            <b/>
            <sz val="10"/>
            <color indexed="81"/>
            <rFont val="Tahoma"/>
            <family val="2"/>
          </rPr>
          <t>MWRDC:</t>
        </r>
        <r>
          <rPr>
            <sz val="10"/>
            <color indexed="81"/>
            <rFont val="Tahoma"/>
            <family val="2"/>
          </rPr>
          <t xml:space="preserve">
Total summation of water lifted from reservoir for Industrial use measured by water meter. If water meters are not Installed, it should be indirectly measured on HP basis and duration of lifting.</t>
        </r>
      </text>
    </comment>
  </commentList>
</comments>
</file>

<file path=xl/comments2.xml><?xml version="1.0" encoding="utf-8"?>
<comments xmlns="http://schemas.openxmlformats.org/spreadsheetml/2006/main">
  <authors>
    <author>MWRDC</author>
    <author>Executive Engineer Unit2</author>
  </authors>
  <commentList>
    <comment ref="H3" authorId="0">
      <text>
        <r>
          <rPr>
            <b/>
            <sz val="8"/>
            <color indexed="81"/>
            <rFont val="Tahoma"/>
            <family val="2"/>
          </rPr>
          <t>MWRDC:</t>
        </r>
        <r>
          <rPr>
            <sz val="8"/>
            <color indexed="81"/>
            <rFont val="Tahoma"/>
            <family val="2"/>
          </rPr>
          <t xml:space="preserve">
Select Irrigation Year</t>
        </r>
      </text>
    </comment>
    <comment ref="B5" authorId="0">
      <text>
        <r>
          <rPr>
            <b/>
            <sz val="8"/>
            <color indexed="81"/>
            <rFont val="Tahoma"/>
            <family val="2"/>
          </rPr>
          <t>MWRDC:</t>
        </r>
        <r>
          <rPr>
            <sz val="8"/>
            <color indexed="81"/>
            <rFont val="Tahoma"/>
            <family val="2"/>
          </rPr>
          <t xml:space="preserve">
Select Reservoir Name.</t>
        </r>
      </text>
    </comment>
    <comment ref="B9" authorId="0">
      <text>
        <r>
          <rPr>
            <b/>
            <sz val="10"/>
            <color indexed="81"/>
            <rFont val="Tahoma"/>
            <family val="2"/>
          </rPr>
          <t>MWRDC:</t>
        </r>
        <r>
          <rPr>
            <sz val="10"/>
            <color indexed="81"/>
            <rFont val="Tahoma"/>
            <family val="2"/>
          </rPr>
          <t xml:space="preserve">
Reservoir water level measured at 8:00 Hours
on the first day of the month.</t>
        </r>
      </text>
    </comment>
    <comment ref="C9" authorId="0">
      <text>
        <r>
          <rPr>
            <b/>
            <sz val="10"/>
            <color indexed="81"/>
            <rFont val="Tahoma"/>
            <family val="2"/>
          </rPr>
          <t>MWRDC:</t>
        </r>
        <r>
          <rPr>
            <sz val="10"/>
            <color indexed="81"/>
            <rFont val="Tahoma"/>
            <family val="2"/>
          </rPr>
          <t xml:space="preserve">
Gross storage corresponding to water level and as per prevailing approved capacity table.</t>
        </r>
      </text>
    </comment>
    <comment ref="J9" authorId="1">
      <text>
        <r>
          <rPr>
            <b/>
            <sz val="8"/>
            <color indexed="81"/>
            <rFont val="Tahoma"/>
            <family val="2"/>
          </rPr>
          <t xml:space="preserve">MWRDC: </t>
        </r>
        <r>
          <rPr>
            <sz val="8"/>
            <color indexed="81"/>
            <rFont val="Tahoma"/>
            <family val="2"/>
          </rPr>
          <t xml:space="preserve">If  Water utilised by other project Mention in this column
</t>
        </r>
      </text>
    </comment>
    <comment ref="M9" authorId="0">
      <text>
        <r>
          <rPr>
            <b/>
            <sz val="10"/>
            <color indexed="81"/>
            <rFont val="Tahoma"/>
            <family val="2"/>
          </rPr>
          <t>MWRDC:</t>
        </r>
        <r>
          <rPr>
            <sz val="10"/>
            <color indexed="81"/>
            <rFont val="Tahoma"/>
            <family val="2"/>
          </rPr>
          <t xml:space="preserve">
Level of last day of this Month is equal to level taken at Start date of next month. Don't try to fill the level.</t>
        </r>
      </text>
    </comment>
    <comment ref="N9" authorId="0">
      <text>
        <r>
          <rPr>
            <b/>
            <sz val="10"/>
            <color indexed="81"/>
            <rFont val="Tahoma"/>
            <family val="2"/>
          </rPr>
          <t>MWRDC:</t>
        </r>
        <r>
          <rPr>
            <sz val="10"/>
            <color indexed="81"/>
            <rFont val="Tahoma"/>
            <family val="2"/>
          </rPr>
          <t xml:space="preserve">
Storage of last day of this month is equal to storage at Start date of next month. Don't try to fill the storage.</t>
        </r>
      </text>
    </comment>
    <comment ref="O9" authorId="0">
      <text>
        <r>
          <rPr>
            <b/>
            <sz val="10"/>
            <color indexed="81"/>
            <rFont val="Tahoma"/>
            <family val="2"/>
          </rPr>
          <t>MWRDC:</t>
        </r>
        <r>
          <rPr>
            <sz val="10"/>
            <color indexed="81"/>
            <rFont val="Tahoma"/>
            <family val="2"/>
          </rPr>
          <t xml:space="preserve">
Values will be generated automatically. Don't try to fill the data.</t>
        </r>
      </text>
    </comment>
    <comment ref="P9" authorId="0">
      <text>
        <r>
          <rPr>
            <b/>
            <sz val="10"/>
            <color indexed="81"/>
            <rFont val="Tahoma"/>
            <family val="2"/>
          </rPr>
          <t>MWRDC:</t>
        </r>
        <r>
          <rPr>
            <sz val="10"/>
            <color indexed="81"/>
            <rFont val="Tahoma"/>
            <family val="2"/>
          </rPr>
          <t xml:space="preserve">
Values will be generated automatically. Don't try to fill the data.</t>
        </r>
      </text>
    </comment>
    <comment ref="D10" authorId="0">
      <text>
        <r>
          <rPr>
            <b/>
            <sz val="10"/>
            <color indexed="81"/>
            <rFont val="Tahoma"/>
            <family val="2"/>
          </rPr>
          <t>MWRDC:</t>
        </r>
        <r>
          <rPr>
            <sz val="10"/>
            <color indexed="81"/>
            <rFont val="Tahoma"/>
            <family val="2"/>
          </rPr>
          <t xml:space="preserve">
Total water released in river during the month for any purpose.</t>
        </r>
      </text>
    </comment>
    <comment ref="E10" authorId="0">
      <text>
        <r>
          <rPr>
            <b/>
            <sz val="10"/>
            <color indexed="81"/>
            <rFont val="Tahoma"/>
            <family val="2"/>
          </rPr>
          <t>MWRDC:</t>
        </r>
        <r>
          <rPr>
            <sz val="10"/>
            <color indexed="81"/>
            <rFont val="Tahoma"/>
            <family val="2"/>
          </rPr>
          <t xml:space="preserve">
Total water relased during the month in LBC measured at offtaking point. (HR/SWF)</t>
        </r>
      </text>
    </comment>
    <comment ref="F10" authorId="0">
      <text>
        <r>
          <rPr>
            <b/>
            <sz val="10"/>
            <color indexed="81"/>
            <rFont val="Tahoma"/>
            <family val="2"/>
          </rPr>
          <t>MWRDC:</t>
        </r>
        <r>
          <rPr>
            <sz val="10"/>
            <color indexed="81"/>
            <rFont val="Tahoma"/>
            <family val="2"/>
          </rPr>
          <t xml:space="preserve">
Total water relased during the month in RBC measured at offtaking point. (HR/SWF)</t>
        </r>
      </text>
    </comment>
    <comment ref="K10" authorId="0">
      <text>
        <r>
          <rPr>
            <b/>
            <sz val="10"/>
            <color indexed="81"/>
            <rFont val="Tahoma"/>
            <family val="2"/>
          </rPr>
          <t>MWRDC:</t>
        </r>
        <r>
          <rPr>
            <sz val="10"/>
            <color indexed="81"/>
            <rFont val="Tahoma"/>
            <family val="2"/>
          </rPr>
          <t xml:space="preserve">
Evaporation measured by Pan-Evaporimeter on Dam Site or nearest station. Evaporation losses should be calculated as per GR Dated:</t>
        </r>
      </text>
    </comment>
    <comment ref="L10" authorId="0">
      <text>
        <r>
          <rPr>
            <b/>
            <sz val="10"/>
            <color indexed="81"/>
            <rFont val="Tahoma"/>
            <family val="2"/>
          </rPr>
          <t>MWRDC:</t>
        </r>
        <r>
          <rPr>
            <sz val="10"/>
            <color indexed="81"/>
            <rFont val="Tahoma"/>
            <family val="2"/>
          </rPr>
          <t xml:space="preserve">
Leakages measured in Toe drain, Drainage gallery, Leakages through HR and Spillway Gates.</t>
        </r>
      </text>
    </comment>
    <comment ref="G11" authorId="0">
      <text>
        <r>
          <rPr>
            <b/>
            <sz val="10"/>
            <color indexed="81"/>
            <rFont val="Tahoma"/>
            <family val="2"/>
          </rPr>
          <t>MWRDC:</t>
        </r>
        <r>
          <rPr>
            <sz val="10"/>
            <color indexed="81"/>
            <rFont val="Tahoma"/>
            <family val="2"/>
          </rPr>
          <t xml:space="preserve">
Total summation of water lifted from reservoir for irrigation use measured by water meter. If water meters are not Installed, it should be indirectly measured on HP basis and duration of lifting.</t>
        </r>
      </text>
    </comment>
    <comment ref="H11" authorId="0">
      <text>
        <r>
          <rPr>
            <b/>
            <sz val="10"/>
            <color indexed="81"/>
            <rFont val="Tahoma"/>
            <family val="2"/>
          </rPr>
          <t>MWRDC:</t>
        </r>
        <r>
          <rPr>
            <sz val="10"/>
            <color indexed="81"/>
            <rFont val="Tahoma"/>
            <family val="2"/>
          </rPr>
          <t xml:space="preserve">
Total summation of water lifted from reservoir for domestic use measured by water meter. If water meters are not Installed, it should be indirectly measured on HP basis and duration of lifting.</t>
        </r>
      </text>
    </comment>
    <comment ref="I11" authorId="0">
      <text>
        <r>
          <rPr>
            <b/>
            <sz val="10"/>
            <color indexed="81"/>
            <rFont val="Tahoma"/>
            <family val="2"/>
          </rPr>
          <t>MWRDC:</t>
        </r>
        <r>
          <rPr>
            <sz val="10"/>
            <color indexed="81"/>
            <rFont val="Tahoma"/>
            <family val="2"/>
          </rPr>
          <t xml:space="preserve">
Total summation of water lifted from reservoir for Industrial use measured by water meter. If water meters are not Installed, it should be indirectly measured on HP basis and duration of lifting.</t>
        </r>
      </text>
    </comment>
  </commentList>
</comments>
</file>

<file path=xl/comments3.xml><?xml version="1.0" encoding="utf-8"?>
<comments xmlns="http://schemas.openxmlformats.org/spreadsheetml/2006/main">
  <authors>
    <author>MWRDC</author>
    <author>Executive Engineer Unit2</author>
  </authors>
  <commentList>
    <comment ref="H3" authorId="0">
      <text>
        <r>
          <rPr>
            <b/>
            <sz val="8"/>
            <color indexed="81"/>
            <rFont val="Tahoma"/>
            <family val="2"/>
          </rPr>
          <t>MWRDC:</t>
        </r>
        <r>
          <rPr>
            <sz val="8"/>
            <color indexed="81"/>
            <rFont val="Tahoma"/>
            <family val="2"/>
          </rPr>
          <t xml:space="preserve">
Select Irrigation Year</t>
        </r>
      </text>
    </comment>
    <comment ref="B5" authorId="0">
      <text>
        <r>
          <rPr>
            <b/>
            <sz val="8"/>
            <color indexed="81"/>
            <rFont val="Tahoma"/>
            <family val="2"/>
          </rPr>
          <t>MWRDC:</t>
        </r>
        <r>
          <rPr>
            <sz val="8"/>
            <color indexed="81"/>
            <rFont val="Tahoma"/>
            <family val="2"/>
          </rPr>
          <t xml:space="preserve">
Select Reservoir Name.</t>
        </r>
      </text>
    </comment>
    <comment ref="B9" authorId="0">
      <text>
        <r>
          <rPr>
            <b/>
            <sz val="10"/>
            <color indexed="81"/>
            <rFont val="Tahoma"/>
            <family val="2"/>
          </rPr>
          <t>MWRDC:</t>
        </r>
        <r>
          <rPr>
            <sz val="10"/>
            <color indexed="81"/>
            <rFont val="Tahoma"/>
            <family val="2"/>
          </rPr>
          <t xml:space="preserve">
Reservoir water level measured at 8:00 Hours
on the first day of the month.</t>
        </r>
      </text>
    </comment>
    <comment ref="C9" authorId="0">
      <text>
        <r>
          <rPr>
            <b/>
            <sz val="10"/>
            <color indexed="81"/>
            <rFont val="Tahoma"/>
            <family val="2"/>
          </rPr>
          <t>MWRDC:</t>
        </r>
        <r>
          <rPr>
            <sz val="10"/>
            <color indexed="81"/>
            <rFont val="Tahoma"/>
            <family val="2"/>
          </rPr>
          <t xml:space="preserve">
Gross storage corresponding to water level and as per prevailing approved capacity table.</t>
        </r>
      </text>
    </comment>
    <comment ref="J9" authorId="1">
      <text>
        <r>
          <rPr>
            <b/>
            <sz val="8"/>
            <color indexed="81"/>
            <rFont val="Tahoma"/>
            <family val="2"/>
          </rPr>
          <t xml:space="preserve">MWRDC: </t>
        </r>
        <r>
          <rPr>
            <sz val="8"/>
            <color indexed="81"/>
            <rFont val="Tahoma"/>
            <family val="2"/>
          </rPr>
          <t xml:space="preserve">If  Water utilised by other project Mention in this column
</t>
        </r>
      </text>
    </comment>
    <comment ref="M9" authorId="0">
      <text>
        <r>
          <rPr>
            <b/>
            <sz val="10"/>
            <color indexed="81"/>
            <rFont val="Tahoma"/>
            <family val="2"/>
          </rPr>
          <t>MWRDC:</t>
        </r>
        <r>
          <rPr>
            <sz val="10"/>
            <color indexed="81"/>
            <rFont val="Tahoma"/>
            <family val="2"/>
          </rPr>
          <t xml:space="preserve">
Level of last day of this Month is equal to level taken at Start date of next month. Don't try to fill the level.</t>
        </r>
      </text>
    </comment>
    <comment ref="N9" authorId="0">
      <text>
        <r>
          <rPr>
            <b/>
            <sz val="10"/>
            <color indexed="81"/>
            <rFont val="Tahoma"/>
            <family val="2"/>
          </rPr>
          <t>MWRDC:</t>
        </r>
        <r>
          <rPr>
            <sz val="10"/>
            <color indexed="81"/>
            <rFont val="Tahoma"/>
            <family val="2"/>
          </rPr>
          <t xml:space="preserve">
Storage of last day of this month is equal to storage at Start date of next month. Don't try to fill the storage.</t>
        </r>
      </text>
    </comment>
    <comment ref="O9" authorId="0">
      <text>
        <r>
          <rPr>
            <b/>
            <sz val="10"/>
            <color indexed="81"/>
            <rFont val="Tahoma"/>
            <family val="2"/>
          </rPr>
          <t>MWRDC:</t>
        </r>
        <r>
          <rPr>
            <sz val="10"/>
            <color indexed="81"/>
            <rFont val="Tahoma"/>
            <family val="2"/>
          </rPr>
          <t xml:space="preserve">
Values will be generated automatically. Don't try to fill the data.</t>
        </r>
      </text>
    </comment>
    <comment ref="P9" authorId="0">
      <text>
        <r>
          <rPr>
            <b/>
            <sz val="10"/>
            <color indexed="81"/>
            <rFont val="Tahoma"/>
            <family val="2"/>
          </rPr>
          <t>MWRDC:</t>
        </r>
        <r>
          <rPr>
            <sz val="10"/>
            <color indexed="81"/>
            <rFont val="Tahoma"/>
            <family val="2"/>
          </rPr>
          <t xml:space="preserve">
Values will be generated automatically. Don't try to fill the data.</t>
        </r>
      </text>
    </comment>
    <comment ref="D10" authorId="0">
      <text>
        <r>
          <rPr>
            <b/>
            <sz val="10"/>
            <color indexed="81"/>
            <rFont val="Tahoma"/>
            <family val="2"/>
          </rPr>
          <t>MWRDC:</t>
        </r>
        <r>
          <rPr>
            <sz val="10"/>
            <color indexed="81"/>
            <rFont val="Tahoma"/>
            <family val="2"/>
          </rPr>
          <t xml:space="preserve">
Total water released in river during the month for any purpose.</t>
        </r>
      </text>
    </comment>
    <comment ref="E10" authorId="0">
      <text>
        <r>
          <rPr>
            <b/>
            <sz val="10"/>
            <color indexed="81"/>
            <rFont val="Tahoma"/>
            <family val="2"/>
          </rPr>
          <t>MWRDC:</t>
        </r>
        <r>
          <rPr>
            <sz val="10"/>
            <color indexed="81"/>
            <rFont val="Tahoma"/>
            <family val="2"/>
          </rPr>
          <t xml:space="preserve">
Total water relased during the month in LBC measured at offtaking point. (HR/SWF)</t>
        </r>
      </text>
    </comment>
    <comment ref="F10" authorId="0">
      <text>
        <r>
          <rPr>
            <b/>
            <sz val="10"/>
            <color indexed="81"/>
            <rFont val="Tahoma"/>
            <family val="2"/>
          </rPr>
          <t>MWRDC:</t>
        </r>
        <r>
          <rPr>
            <sz val="10"/>
            <color indexed="81"/>
            <rFont val="Tahoma"/>
            <family val="2"/>
          </rPr>
          <t xml:space="preserve">
Total water relased during the month in RBC measured at offtaking point. (HR/SWF)</t>
        </r>
      </text>
    </comment>
    <comment ref="K10" authorId="0">
      <text>
        <r>
          <rPr>
            <b/>
            <sz val="10"/>
            <color indexed="81"/>
            <rFont val="Tahoma"/>
            <family val="2"/>
          </rPr>
          <t>MWRDC:</t>
        </r>
        <r>
          <rPr>
            <sz val="10"/>
            <color indexed="81"/>
            <rFont val="Tahoma"/>
            <family val="2"/>
          </rPr>
          <t xml:space="preserve">
Evaporation measured by Pan-Evaporimeter on Dam Site or nearest station. Evaporation losses should be calculated as per GR Dated:</t>
        </r>
      </text>
    </comment>
    <comment ref="L10" authorId="0">
      <text>
        <r>
          <rPr>
            <b/>
            <sz val="10"/>
            <color indexed="81"/>
            <rFont val="Tahoma"/>
            <family val="2"/>
          </rPr>
          <t>MWRDC:</t>
        </r>
        <r>
          <rPr>
            <sz val="10"/>
            <color indexed="81"/>
            <rFont val="Tahoma"/>
            <family val="2"/>
          </rPr>
          <t xml:space="preserve">
Leakages measured in Toe drain, Drainage gallery, Leakages through HR and Spillway Gates.</t>
        </r>
      </text>
    </comment>
    <comment ref="G11" authorId="0">
      <text>
        <r>
          <rPr>
            <b/>
            <sz val="10"/>
            <color indexed="81"/>
            <rFont val="Tahoma"/>
            <family val="2"/>
          </rPr>
          <t>MWRDC:</t>
        </r>
        <r>
          <rPr>
            <sz val="10"/>
            <color indexed="81"/>
            <rFont val="Tahoma"/>
            <family val="2"/>
          </rPr>
          <t xml:space="preserve">
Total summation of water lifted from reservoir for irrigation use measured by water meter. If water meters are not Installed, it should be indirectly measured on HP basis and duration of lifting.</t>
        </r>
      </text>
    </comment>
    <comment ref="H11" authorId="0">
      <text>
        <r>
          <rPr>
            <b/>
            <sz val="10"/>
            <color indexed="81"/>
            <rFont val="Tahoma"/>
            <family val="2"/>
          </rPr>
          <t>MWRDC:</t>
        </r>
        <r>
          <rPr>
            <sz val="10"/>
            <color indexed="81"/>
            <rFont val="Tahoma"/>
            <family val="2"/>
          </rPr>
          <t xml:space="preserve">
Total summation of water lifted from reservoir for domestic use measured by water meter. If water meters are not Installed, it should be indirectly measured on HP basis and duration of lifting.</t>
        </r>
      </text>
    </comment>
    <comment ref="I11" authorId="0">
      <text>
        <r>
          <rPr>
            <b/>
            <sz val="10"/>
            <color indexed="81"/>
            <rFont val="Tahoma"/>
            <family val="2"/>
          </rPr>
          <t>MWRDC:</t>
        </r>
        <r>
          <rPr>
            <sz val="10"/>
            <color indexed="81"/>
            <rFont val="Tahoma"/>
            <family val="2"/>
          </rPr>
          <t xml:space="preserve">
Total summation of water lifted from reservoir for Industrial use measured by water meter. If water meters are not Installed, it should be indirectly measured on HP basis and duration of lifting.</t>
        </r>
      </text>
    </comment>
  </commentList>
</comments>
</file>

<file path=xl/sharedStrings.xml><?xml version="1.0" encoding="utf-8"?>
<sst xmlns="http://schemas.openxmlformats.org/spreadsheetml/2006/main" count="2006" uniqueCount="447">
  <si>
    <t>Month</t>
  </si>
  <si>
    <t>Releases/lifts from  reservoir</t>
  </si>
  <si>
    <t>Reservoir losses</t>
  </si>
  <si>
    <t>Lifts from reservoir</t>
  </si>
  <si>
    <t>Evapo- ration</t>
  </si>
  <si>
    <t>Other measured leakages</t>
  </si>
  <si>
    <t>For irrigation</t>
  </si>
  <si>
    <t>For domestic purpose</t>
  </si>
  <si>
    <t>For industrial purpose</t>
  </si>
  <si>
    <t>Kharif</t>
  </si>
  <si>
    <t>Rabi</t>
  </si>
  <si>
    <t>HW</t>
  </si>
  <si>
    <t>Annual</t>
  </si>
  <si>
    <t>Proforma 6(A)</t>
  </si>
  <si>
    <t>Crop</t>
  </si>
  <si>
    <t>Paddy</t>
  </si>
  <si>
    <t>Total of (A)</t>
  </si>
  <si>
    <t>Tur</t>
  </si>
  <si>
    <t>Cotton</t>
  </si>
  <si>
    <t>Total of (B)</t>
  </si>
  <si>
    <t>Wheat</t>
  </si>
  <si>
    <t>Gram</t>
  </si>
  <si>
    <t>Sunflower</t>
  </si>
  <si>
    <t>Total of (C)</t>
  </si>
  <si>
    <t>Total of (D)</t>
  </si>
  <si>
    <t>Banana</t>
  </si>
  <si>
    <t>Fruit crops</t>
  </si>
  <si>
    <t>Total (E)</t>
  </si>
  <si>
    <t>Grand Total</t>
  </si>
  <si>
    <t>Proforma 6 (C)</t>
  </si>
  <si>
    <t>Water released in river</t>
  </si>
  <si>
    <t>July</t>
  </si>
  <si>
    <t>August</t>
  </si>
  <si>
    <t>September</t>
  </si>
  <si>
    <t>October (1-14)</t>
  </si>
  <si>
    <t>October (15-31)</t>
  </si>
  <si>
    <t>November</t>
  </si>
  <si>
    <t>December</t>
  </si>
  <si>
    <t>January</t>
  </si>
  <si>
    <t>February</t>
  </si>
  <si>
    <t>March</t>
  </si>
  <si>
    <t>April</t>
  </si>
  <si>
    <t>May</t>
  </si>
  <si>
    <t>June</t>
  </si>
  <si>
    <t>Circle:</t>
  </si>
  <si>
    <t>E) Perennial crops</t>
  </si>
  <si>
    <t>Calculated       Inflow  (Net)</t>
  </si>
  <si>
    <t>Un-measured losses detected (Net)</t>
  </si>
  <si>
    <t>Reservoir water level  on starting date of month             (m)</t>
  </si>
  <si>
    <t>Reservoir water level  on last date of month            (m)</t>
  </si>
  <si>
    <t>Project:</t>
  </si>
  <si>
    <t>Reservoir:</t>
  </si>
  <si>
    <t>Division:</t>
  </si>
  <si>
    <t>NRBC</t>
  </si>
  <si>
    <t>Tisangi</t>
  </si>
  <si>
    <t>Bhatghar</t>
  </si>
  <si>
    <t>Veer</t>
  </si>
  <si>
    <t>Phaltan</t>
  </si>
  <si>
    <t>Pandharpur</t>
  </si>
  <si>
    <t>-</t>
  </si>
  <si>
    <t>Annual Cropwise Irrigated Area by Canal</t>
  </si>
  <si>
    <t>Name of Circle :</t>
  </si>
  <si>
    <t>Pune Irrigation Circle, Pune</t>
  </si>
  <si>
    <t>Name of Division :</t>
  </si>
  <si>
    <t>Neera Right Bank Canal Dn., Phaltan</t>
  </si>
  <si>
    <t>Name of Project :</t>
  </si>
  <si>
    <t>Neera Right Bank Canal</t>
  </si>
  <si>
    <t>Area : Ha</t>
  </si>
  <si>
    <t>Sr. No.</t>
  </si>
  <si>
    <t>Area Irrigated in</t>
  </si>
  <si>
    <t>Crop Area actually</t>
  </si>
  <si>
    <t>Kharif season</t>
  </si>
  <si>
    <t>Rabi season</t>
  </si>
  <si>
    <t>H.W. Season</t>
  </si>
  <si>
    <t>assessed</t>
  </si>
  <si>
    <t>A) Kharif seasonal</t>
  </si>
  <si>
    <t>Maize Kadwal</t>
  </si>
  <si>
    <t>B) Two Seasonal</t>
  </si>
  <si>
    <t>C) Rabi seasonal</t>
  </si>
  <si>
    <t>Rabi Jawar</t>
  </si>
  <si>
    <t>D) Hot Weather seasonal</t>
  </si>
  <si>
    <t>Sugarcane</t>
  </si>
  <si>
    <t>Other perennials</t>
  </si>
  <si>
    <t>Annual Cropwise Irrigated Area by Reservoir Lifts (Right Side)</t>
  </si>
  <si>
    <t>Annual Cropwise Irrigated Area by Wells</t>
  </si>
  <si>
    <t>Pune Irrigation Division, Pune</t>
  </si>
  <si>
    <t xml:space="preserve"> </t>
  </si>
  <si>
    <t>Neera Right Bank canal Division, Phaltan.</t>
  </si>
  <si>
    <t>Statement showing rainfall in catchment of reservoir &amp; command of NRBC</t>
  </si>
  <si>
    <t>(Rainfall in mm)</t>
  </si>
  <si>
    <t>Date</t>
  </si>
  <si>
    <t>Padegaon</t>
  </si>
  <si>
    <t>Tadwali</t>
  </si>
  <si>
    <t>Nimblak</t>
  </si>
  <si>
    <t>Dharmpuri</t>
  </si>
  <si>
    <t>Mandave</t>
  </si>
  <si>
    <t>Natepute</t>
  </si>
  <si>
    <t>Malshiras</t>
  </si>
  <si>
    <t>Akluj</t>
  </si>
  <si>
    <t>Bhalwani</t>
  </si>
  <si>
    <t>Mahud</t>
  </si>
  <si>
    <t>Total</t>
  </si>
  <si>
    <t>Baramati</t>
  </si>
  <si>
    <t>Sansar</t>
  </si>
  <si>
    <t>Anthurne</t>
  </si>
  <si>
    <t>Season</t>
  </si>
  <si>
    <t>N.R.B.C.</t>
  </si>
  <si>
    <t>Irrigation</t>
  </si>
  <si>
    <t>Domestic</t>
  </si>
  <si>
    <t>Industrial</t>
  </si>
  <si>
    <t>Escape</t>
  </si>
  <si>
    <t>Palkhi</t>
  </si>
  <si>
    <t>Feeding</t>
  </si>
  <si>
    <t xml:space="preserve">Sr. </t>
  </si>
  <si>
    <t>No.</t>
  </si>
  <si>
    <t>Rabbi</t>
  </si>
  <si>
    <t>Hot Weather</t>
  </si>
  <si>
    <t>(Fig. in Mcum)</t>
  </si>
  <si>
    <t>N.L.B.C.</t>
  </si>
  <si>
    <t>Evaporation</t>
  </si>
  <si>
    <t>BTR</t>
  </si>
  <si>
    <t>Other Leakages</t>
  </si>
  <si>
    <t>Vir (R)</t>
  </si>
  <si>
    <t>Vir (L)</t>
  </si>
  <si>
    <t>Sr.</t>
  </si>
  <si>
    <t>Veer Reservoir</t>
  </si>
  <si>
    <t>Right Side</t>
  </si>
  <si>
    <t>Area</t>
  </si>
  <si>
    <t>Left Side</t>
  </si>
  <si>
    <t>Rabbi Equi.</t>
  </si>
  <si>
    <t>A) On Reservoir</t>
  </si>
  <si>
    <t>N.R.B.C</t>
  </si>
  <si>
    <t>N.L.B.C</t>
  </si>
  <si>
    <t>2006-07</t>
  </si>
  <si>
    <t xml:space="preserve">Annual Water Account of  Reservoir for Year:    </t>
  </si>
  <si>
    <t>Water: Mcum</t>
  </si>
  <si>
    <t>Gross storage on starting date of month</t>
  </si>
  <si>
    <t>Water Released/ Lifted for Other project</t>
  </si>
  <si>
    <t>Gross storage on last date of month</t>
  </si>
  <si>
    <t>Releases into Left Bank Canal</t>
  </si>
  <si>
    <t>Releases into Right Bank Canal</t>
  </si>
  <si>
    <t>5A</t>
  </si>
  <si>
    <t>5B</t>
  </si>
  <si>
    <t>8A</t>
  </si>
  <si>
    <t>Groundnut</t>
  </si>
  <si>
    <t>Annual Cropwise Irrigated Area by Reservoir Lifts (Left Side)</t>
  </si>
  <si>
    <t>NLBC</t>
  </si>
  <si>
    <t>Rabi vegetables</t>
  </si>
  <si>
    <t>Annual Cropwise Irrigated Area</t>
  </si>
  <si>
    <t>ABSTRACT</t>
  </si>
  <si>
    <t>NRBC DN., Phaltan &amp; PID Dn., Pune</t>
  </si>
  <si>
    <t>NRBC &amp; NLBC</t>
  </si>
  <si>
    <t>No. of wells</t>
  </si>
  <si>
    <t>Neera Right Bank Canal Division Phaltan</t>
  </si>
  <si>
    <t>PIC Pune</t>
  </si>
  <si>
    <t>Pune Irrigation Division Pune</t>
  </si>
  <si>
    <t>4 A</t>
  </si>
  <si>
    <t>6</t>
  </si>
  <si>
    <t>4</t>
  </si>
  <si>
    <t>10</t>
  </si>
  <si>
    <t>5</t>
  </si>
  <si>
    <t>7</t>
  </si>
  <si>
    <t>8</t>
  </si>
  <si>
    <t>9</t>
  </si>
  <si>
    <t>18</t>
  </si>
  <si>
    <t>11</t>
  </si>
  <si>
    <t>12</t>
  </si>
  <si>
    <t>13</t>
  </si>
  <si>
    <t>35</t>
  </si>
  <si>
    <t>14</t>
  </si>
  <si>
    <t>15</t>
  </si>
  <si>
    <t>16</t>
  </si>
  <si>
    <t>17</t>
  </si>
  <si>
    <t>55</t>
  </si>
  <si>
    <t>19</t>
  </si>
  <si>
    <t>20</t>
  </si>
  <si>
    <t>30</t>
  </si>
  <si>
    <t>21</t>
  </si>
  <si>
    <t>22</t>
  </si>
  <si>
    <t>23</t>
  </si>
  <si>
    <t>24</t>
  </si>
  <si>
    <t>25</t>
  </si>
  <si>
    <t>26</t>
  </si>
  <si>
    <t>27</t>
  </si>
  <si>
    <t>28</t>
  </si>
  <si>
    <t>29</t>
  </si>
  <si>
    <t>31</t>
  </si>
  <si>
    <t>32</t>
  </si>
  <si>
    <t>45</t>
  </si>
  <si>
    <t>33</t>
  </si>
  <si>
    <t>34</t>
  </si>
  <si>
    <t>36</t>
  </si>
  <si>
    <t>37</t>
  </si>
  <si>
    <t>38</t>
  </si>
  <si>
    <t>39</t>
  </si>
  <si>
    <t>41</t>
  </si>
  <si>
    <t>42</t>
  </si>
  <si>
    <t>43</t>
  </si>
  <si>
    <t>44</t>
  </si>
  <si>
    <t>46</t>
  </si>
  <si>
    <t>47</t>
  </si>
  <si>
    <t>48</t>
  </si>
  <si>
    <t>49</t>
  </si>
  <si>
    <t>50</t>
  </si>
  <si>
    <t>51</t>
  </si>
  <si>
    <t>52</t>
  </si>
  <si>
    <t>53</t>
  </si>
  <si>
    <t>54</t>
  </si>
  <si>
    <t>56</t>
  </si>
  <si>
    <t>57</t>
  </si>
  <si>
    <t>58 Y.M</t>
  </si>
  <si>
    <t>58 Main</t>
  </si>
  <si>
    <t>59</t>
  </si>
  <si>
    <t>60</t>
  </si>
  <si>
    <t>61</t>
  </si>
  <si>
    <t>62</t>
  </si>
  <si>
    <t>63</t>
  </si>
  <si>
    <t>64 B</t>
  </si>
  <si>
    <t>65</t>
  </si>
  <si>
    <t>65 A</t>
  </si>
  <si>
    <t>65 B</t>
  </si>
  <si>
    <t>65 C</t>
  </si>
  <si>
    <t>Remark</t>
  </si>
  <si>
    <t>Proforma 6 E</t>
  </si>
  <si>
    <t>Conveyance Efficiency of Right Bank Canal</t>
  </si>
  <si>
    <t>Year</t>
  </si>
  <si>
    <t>Division</t>
  </si>
  <si>
    <t xml:space="preserve">Notes: 1) This Proforma is applicable for Major projects only. 2) Items (A) &amp; (B) below are to be filled after compilation of Proforma 3 and Item (C) from compilation of Proforma 4 of Water Audit. 3) If area is divided in more than one Taluka then Talukawise % is to be written in remarks column.   </t>
  </si>
  <si>
    <t>Offtaking Chainage in Km</t>
  </si>
  <si>
    <t>Taluka</t>
  </si>
  <si>
    <t xml:space="preserve">Irrigation Command Area (ICA) </t>
  </si>
  <si>
    <t xml:space="preserve">Water drawn at head in Rotation No </t>
  </si>
  <si>
    <t>Area Irrigated in Rabi season</t>
  </si>
  <si>
    <t>Area Irrigated in HW season</t>
  </si>
  <si>
    <t>Remarks</t>
  </si>
  <si>
    <t>A) Water Drawn by Branch/Dy/Minor/D.O.:</t>
  </si>
  <si>
    <t>Total of A:</t>
  </si>
  <si>
    <t>22/690</t>
  </si>
  <si>
    <t>Khandala</t>
  </si>
  <si>
    <t>Branch/ Distributary/  Minor/  DO No</t>
  </si>
  <si>
    <t>Br. II</t>
  </si>
  <si>
    <t>Br. I</t>
  </si>
  <si>
    <t>Mile 93</t>
  </si>
  <si>
    <t>B) Sectionwise Water Lifted from Right Bank Canal:</t>
  </si>
  <si>
    <t>Section No. 1</t>
  </si>
  <si>
    <t>Section No.2</t>
  </si>
  <si>
    <t>Section No.3</t>
  </si>
  <si>
    <t>Section No.4</t>
  </si>
  <si>
    <t>Section No.5</t>
  </si>
  <si>
    <t>Section No.6</t>
  </si>
  <si>
    <t>Section No.7</t>
  </si>
  <si>
    <t>Section No.8</t>
  </si>
  <si>
    <t>Section No.9</t>
  </si>
  <si>
    <t>12/800</t>
  </si>
  <si>
    <t>14/610</t>
  </si>
  <si>
    <t>15/930</t>
  </si>
  <si>
    <t>16/590</t>
  </si>
  <si>
    <t>19/820</t>
  </si>
  <si>
    <t>20/030</t>
  </si>
  <si>
    <t>22/00</t>
  </si>
  <si>
    <t>26/00</t>
  </si>
  <si>
    <t>26/850</t>
  </si>
  <si>
    <t>28/920</t>
  </si>
  <si>
    <t>29/600</t>
  </si>
  <si>
    <t>30/740</t>
  </si>
  <si>
    <t>32/800</t>
  </si>
  <si>
    <t>33/280</t>
  </si>
  <si>
    <t>35/090</t>
  </si>
  <si>
    <t>35/910</t>
  </si>
  <si>
    <t>37/410</t>
  </si>
  <si>
    <t>38/350</t>
  </si>
  <si>
    <t>41/650</t>
  </si>
  <si>
    <t>42/500</t>
  </si>
  <si>
    <t>46/300</t>
  </si>
  <si>
    <t>47/520</t>
  </si>
  <si>
    <t>50/570</t>
  </si>
  <si>
    <t>51/675</t>
  </si>
  <si>
    <t>53/250</t>
  </si>
  <si>
    <t>54/650</t>
  </si>
  <si>
    <t>57/080</t>
  </si>
  <si>
    <t>59/170</t>
  </si>
  <si>
    <t>60/520</t>
  </si>
  <si>
    <t>61/875</t>
  </si>
  <si>
    <t>64/500</t>
  </si>
  <si>
    <t>65/570</t>
  </si>
  <si>
    <t>67/170</t>
  </si>
  <si>
    <t>68/600</t>
  </si>
  <si>
    <t>71/075</t>
  </si>
  <si>
    <t>73/120</t>
  </si>
  <si>
    <t>74/670</t>
  </si>
  <si>
    <t>75/124</t>
  </si>
  <si>
    <t>77/677</t>
  </si>
  <si>
    <t>79/943</t>
  </si>
  <si>
    <t>81/925</t>
  </si>
  <si>
    <t>83/345</t>
  </si>
  <si>
    <t>84/255</t>
  </si>
  <si>
    <t>85/150</t>
  </si>
  <si>
    <t>86/714</t>
  </si>
  <si>
    <t>93/175</t>
  </si>
  <si>
    <t>93/795</t>
  </si>
  <si>
    <t>96/010</t>
  </si>
  <si>
    <t>98/050</t>
  </si>
  <si>
    <t>99/206</t>
  </si>
  <si>
    <t>101/095</t>
  </si>
  <si>
    <t>102/660</t>
  </si>
  <si>
    <t>105/280</t>
  </si>
  <si>
    <t>107/725</t>
  </si>
  <si>
    <t>109/762</t>
  </si>
  <si>
    <t>110/910</t>
  </si>
  <si>
    <t>112/646</t>
  </si>
  <si>
    <t>113/889</t>
  </si>
  <si>
    <t>116/840</t>
  </si>
  <si>
    <t>120/613</t>
  </si>
  <si>
    <t>121/322</t>
  </si>
  <si>
    <t>118/912</t>
  </si>
  <si>
    <t>115/160</t>
  </si>
  <si>
    <t>135/100</t>
  </si>
  <si>
    <t>135/570</t>
  </si>
  <si>
    <t>136/600</t>
  </si>
  <si>
    <t>141/800</t>
  </si>
  <si>
    <t>145/400</t>
  </si>
  <si>
    <t>1 to 6</t>
  </si>
  <si>
    <t>Notes: 1) This Proforma is applicable for Major projects only. 2) Items (A) &amp; (B) below are to be filled after compilation of Proforma 3 and Item (C) from compilation of Proforma 4 of Water Audit. 3) If area is divided in more than one Taluka then Talukaw</t>
  </si>
  <si>
    <t>24 to 43</t>
  </si>
  <si>
    <t>B) On Well</t>
  </si>
  <si>
    <t>2007-08</t>
  </si>
  <si>
    <t>0 to 24</t>
  </si>
  <si>
    <t>43 to 61</t>
  </si>
  <si>
    <t>61 to 72</t>
  </si>
  <si>
    <t>71 to 81</t>
  </si>
  <si>
    <t>81 to 105</t>
  </si>
  <si>
    <t>105 to 124</t>
  </si>
  <si>
    <t>124 to 146</t>
  </si>
  <si>
    <t>2008-09</t>
  </si>
  <si>
    <t>Annual Cropwise Irrigated Area by Reservoir Lifts (Veer)</t>
  </si>
  <si>
    <t>2009-10</t>
  </si>
  <si>
    <t>2010-11</t>
  </si>
  <si>
    <t>2011-12</t>
  </si>
  <si>
    <t>2012-13</t>
  </si>
  <si>
    <t>2013-14</t>
  </si>
  <si>
    <t>2014-15</t>
  </si>
  <si>
    <t>Neera Deoghar</t>
  </si>
  <si>
    <t>Neera Deoghar Dam</t>
  </si>
  <si>
    <t>HW Vegetables/ Sunflower</t>
  </si>
  <si>
    <t>Annual Cropwise Irrigated Area by Wells &amp; Nallas</t>
  </si>
  <si>
    <t>Irrigation, Non Irrigation and other uses on Veer Reservoir 2009-10</t>
  </si>
  <si>
    <t>1 B</t>
  </si>
  <si>
    <t>Kharif base crops</t>
  </si>
  <si>
    <t>Deoghar</t>
  </si>
  <si>
    <t>Area in Ha</t>
  </si>
  <si>
    <t>Seasonwise Area Irrigated For Year 2010-11</t>
  </si>
  <si>
    <t>Escape/ other</t>
  </si>
  <si>
    <t>Neera Right Bank Canal Division, Phaltan</t>
  </si>
  <si>
    <t>Name of the Project :- Nira Right  Bank Canal (Vir Project)</t>
  </si>
  <si>
    <t>Area Irrigated in Ha</t>
  </si>
  <si>
    <t>Average Yield of crop (Units/ha)</t>
  </si>
  <si>
    <t>Unit</t>
  </si>
  <si>
    <t>Total Yield</t>
  </si>
  <si>
    <t>Rate ( 1998-99) Rs. per Unit</t>
  </si>
  <si>
    <t>Total Income in Rs.Lakhs</t>
  </si>
  <si>
    <t>A)</t>
  </si>
  <si>
    <t>Kharif Seasonals</t>
  </si>
  <si>
    <t>Bajara</t>
  </si>
  <si>
    <t>Qntl/ Ha</t>
  </si>
  <si>
    <t>Maka</t>
  </si>
  <si>
    <t>Kadwal</t>
  </si>
  <si>
    <t>No/ Ha</t>
  </si>
  <si>
    <t>Paddy (Rise)</t>
  </si>
  <si>
    <t>Total of  (A)</t>
  </si>
  <si>
    <t>B)</t>
  </si>
  <si>
    <t>Two Seasonal</t>
  </si>
  <si>
    <t>C)</t>
  </si>
  <si>
    <t>Rabbi Seasonal</t>
  </si>
  <si>
    <t>Rabbi Jawar</t>
  </si>
  <si>
    <t>Jawar Kadba</t>
  </si>
  <si>
    <t>Total of  (C)</t>
  </si>
  <si>
    <t>D)</t>
  </si>
  <si>
    <t>Hot Weather Seasonal</t>
  </si>
  <si>
    <t>Total of  (D)</t>
  </si>
  <si>
    <t>E)</t>
  </si>
  <si>
    <t>Perenial Crops</t>
  </si>
  <si>
    <t>Fruit</t>
  </si>
  <si>
    <t>Total of  (E)</t>
  </si>
  <si>
    <t>Pimpra</t>
  </si>
  <si>
    <t>Pandare</t>
  </si>
  <si>
    <t>Malegaon Colony</t>
  </si>
  <si>
    <t>Vadgaon</t>
  </si>
  <si>
    <t>Manappa Vasti</t>
  </si>
  <si>
    <t>Nimgaon</t>
  </si>
  <si>
    <t>Bavda</t>
  </si>
  <si>
    <t>A</t>
  </si>
  <si>
    <t>GT</t>
  </si>
  <si>
    <t>BL1</t>
  </si>
  <si>
    <t>BL2</t>
  </si>
  <si>
    <t>Main canal</t>
  </si>
  <si>
    <t>Lift</t>
  </si>
  <si>
    <t>Rabbi EQ</t>
  </si>
  <si>
    <t>Kh</t>
  </si>
  <si>
    <t>R</t>
  </si>
  <si>
    <t>Statement showing Rainfall in Catchment of Reservoir &amp; Command of NLBC</t>
  </si>
  <si>
    <t>Rain Gauge Stations</t>
  </si>
  <si>
    <t>From</t>
  </si>
  <si>
    <t>To</t>
  </si>
  <si>
    <t>30/6/2010</t>
  </si>
  <si>
    <t>92/6</t>
  </si>
  <si>
    <t>Agricultur Output From Irrigation Land for year 2015-2016</t>
  </si>
  <si>
    <t>HW Ground-nut</t>
  </si>
  <si>
    <t>Annual Cropwise Irrigated Area by Canal 2017-18</t>
  </si>
  <si>
    <t>Kharif Corn &amp; Fooder</t>
  </si>
  <si>
    <t>Annual Cropwise Irrigated Area by River  Lifts</t>
  </si>
  <si>
    <t>PW NRBC</t>
  </si>
  <si>
    <t>2017-18</t>
  </si>
  <si>
    <t>Irrigation Year 2017-2018</t>
  </si>
  <si>
    <t>1/7/17 to 17/7/17</t>
  </si>
  <si>
    <t>17/7/17 to 31/7/17</t>
  </si>
  <si>
    <t>1/8/17 to 17/8/17</t>
  </si>
  <si>
    <t>17/8/17 to 31/8/17</t>
  </si>
  <si>
    <t>1/9/17 to 17/9/17</t>
  </si>
  <si>
    <t>17/9/17 to 30/9/17</t>
  </si>
  <si>
    <t>1/10/17 to 17/10/17</t>
  </si>
  <si>
    <t>17/10/17 to 31/10/17</t>
  </si>
  <si>
    <t>1/11/17 to 17/11/17</t>
  </si>
  <si>
    <t>17/11/17 to 30/11/17</t>
  </si>
  <si>
    <t>1/12/17 to 17/12/17</t>
  </si>
  <si>
    <t>17/12/17 to 31/12/17</t>
  </si>
  <si>
    <t>1/1/18 to 17/1/18</t>
  </si>
  <si>
    <t>17/1/18 to 31/1/18</t>
  </si>
  <si>
    <t>1/2/18 to 17/2/18</t>
  </si>
  <si>
    <t>17/2/18 to 28/2/18</t>
  </si>
  <si>
    <t>1/3/18 to 17/3/18</t>
  </si>
  <si>
    <t>17/3/18 to 31/3/18</t>
  </si>
  <si>
    <t>1/4/18 to 17/4/18</t>
  </si>
  <si>
    <t>17/4/18 to 30/4/18</t>
  </si>
  <si>
    <t>1/5/18 to 17/5/18</t>
  </si>
  <si>
    <t>17/5/18 to 31/5/18</t>
  </si>
  <si>
    <t>1/6/18 to 17/6/18</t>
  </si>
  <si>
    <t>17/6/18 to 30/6/18</t>
  </si>
  <si>
    <t>Seasonwise Water Use For Year 2017-18</t>
  </si>
  <si>
    <t>Irrigation, Non Irrigation and other uses on Veer Reservoir 2017-18</t>
  </si>
  <si>
    <t>Seasonwise Area Irrigated For Year 2017-18</t>
  </si>
  <si>
    <t>B) On River</t>
  </si>
  <si>
    <t>C) On Well &amp; Nalla</t>
  </si>
  <si>
    <t>Kharif Jawar/ Bajara</t>
  </si>
  <si>
    <t>PW NLBC</t>
  </si>
  <si>
    <t>Rabbi Corn &amp; Fooder</t>
  </si>
  <si>
    <t>Rabbi based crops</t>
  </si>
  <si>
    <t>Annual Cropwise Irrigated Area by River</t>
  </si>
</sst>
</file>

<file path=xl/styles.xml><?xml version="1.0" encoding="utf-8"?>
<styleSheet xmlns="http://schemas.openxmlformats.org/spreadsheetml/2006/main">
  <numFmts count="1">
    <numFmt numFmtId="164" formatCode="0.000"/>
  </numFmts>
  <fonts count="23">
    <font>
      <sz val="10"/>
      <name val="Arial"/>
    </font>
    <font>
      <sz val="10"/>
      <name val="Arial"/>
      <family val="2"/>
    </font>
    <font>
      <b/>
      <sz val="12"/>
      <name val="Times New Roman"/>
      <family val="1"/>
    </font>
    <font>
      <sz val="10"/>
      <name val="Arial"/>
      <family val="2"/>
    </font>
    <font>
      <sz val="12"/>
      <name val="Times New Roman"/>
      <family val="1"/>
    </font>
    <font>
      <sz val="11"/>
      <name val="Times New Roman"/>
      <family val="1"/>
    </font>
    <font>
      <sz val="12"/>
      <name val="Arial"/>
      <family val="2"/>
    </font>
    <font>
      <sz val="11"/>
      <name val="Arial"/>
      <family val="2"/>
    </font>
    <font>
      <b/>
      <sz val="11"/>
      <name val="Arial"/>
      <family val="2"/>
    </font>
    <font>
      <sz val="18"/>
      <name val="DV-TTSurekh"/>
      <family val="5"/>
    </font>
    <font>
      <b/>
      <sz val="18"/>
      <name val="DV-TTSurekh"/>
      <family val="5"/>
    </font>
    <font>
      <b/>
      <sz val="8"/>
      <color indexed="81"/>
      <name val="Tahoma"/>
      <family val="2"/>
    </font>
    <font>
      <b/>
      <sz val="10"/>
      <color indexed="81"/>
      <name val="Tahoma"/>
      <family val="2"/>
    </font>
    <font>
      <sz val="10"/>
      <color indexed="81"/>
      <name val="Tahoma"/>
      <family val="2"/>
    </font>
    <font>
      <sz val="8"/>
      <color indexed="81"/>
      <name val="Tahoma"/>
      <family val="2"/>
    </font>
    <font>
      <b/>
      <sz val="12"/>
      <name val="Arial"/>
      <family val="2"/>
    </font>
    <font>
      <sz val="12"/>
      <name val="Arial"/>
      <family val="2"/>
    </font>
    <font>
      <sz val="9"/>
      <name val="Arial"/>
      <family val="2"/>
    </font>
    <font>
      <sz val="10"/>
      <name val="MS Sans Serif"/>
      <family val="2"/>
    </font>
    <font>
      <sz val="8"/>
      <name val="Arial"/>
      <family val="2"/>
    </font>
    <font>
      <b/>
      <sz val="10"/>
      <name val="Arial"/>
      <family val="2"/>
    </font>
    <font>
      <sz val="10"/>
      <name val="Arial"/>
    </font>
    <font>
      <sz val="11"/>
      <color rgb="FFFF0000"/>
      <name val="Arial"/>
      <family val="2"/>
    </font>
  </fonts>
  <fills count="7">
    <fill>
      <patternFill patternType="none"/>
    </fill>
    <fill>
      <patternFill patternType="gray125"/>
    </fill>
    <fill>
      <patternFill patternType="solid">
        <fgColor indexed="41"/>
        <bgColor indexed="64"/>
      </patternFill>
    </fill>
    <fill>
      <patternFill patternType="solid">
        <fgColor indexed="22"/>
        <bgColor indexed="64"/>
      </patternFill>
    </fill>
    <fill>
      <patternFill patternType="solid">
        <fgColor indexed="9"/>
        <bgColor indexed="64"/>
      </patternFill>
    </fill>
    <fill>
      <patternFill patternType="solid">
        <fgColor indexed="45"/>
        <bgColor indexed="64"/>
      </patternFill>
    </fill>
    <fill>
      <patternFill patternType="solid">
        <fgColor rgb="FFC5FFFF"/>
        <bgColor indexed="64"/>
      </patternFill>
    </fill>
  </fills>
  <borders count="22">
    <border>
      <left/>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hair">
        <color indexed="64"/>
      </top>
      <bottom style="hair">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double">
        <color indexed="64"/>
      </right>
      <top/>
      <bottom/>
      <diagonal/>
    </border>
    <border>
      <left style="thin">
        <color indexed="64"/>
      </left>
      <right style="double">
        <color indexed="64"/>
      </right>
      <top/>
      <bottom style="thin">
        <color indexed="64"/>
      </bottom>
      <diagonal/>
    </border>
    <border>
      <left style="thin">
        <color indexed="64"/>
      </left>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diagonal/>
    </border>
  </borders>
  <cellStyleXfs count="7">
    <xf numFmtId="0" fontId="0" fillId="0" borderId="0"/>
    <xf numFmtId="0" fontId="6" fillId="0" borderId="0"/>
    <xf numFmtId="0" fontId="1" fillId="0" borderId="0"/>
    <xf numFmtId="0" fontId="21" fillId="0" borderId="0"/>
    <xf numFmtId="0" fontId="21" fillId="0" borderId="0"/>
    <xf numFmtId="0" fontId="21" fillId="0" borderId="0"/>
    <xf numFmtId="0" fontId="21" fillId="0" borderId="0"/>
  </cellStyleXfs>
  <cellXfs count="294">
    <xf numFmtId="0" fontId="0" fillId="0" borderId="0" xfId="0"/>
    <xf numFmtId="164" fontId="4" fillId="0" borderId="1" xfId="0" applyNumberFormat="1" applyFont="1" applyFill="1" applyBorder="1" applyAlignment="1" applyProtection="1">
      <alignment horizontal="right"/>
      <protection locked="0"/>
    </xf>
    <xf numFmtId="0" fontId="7" fillId="0" borderId="0" xfId="0" applyFont="1" applyAlignment="1">
      <alignment horizontal="centerContinuous"/>
    </xf>
    <xf numFmtId="0" fontId="7" fillId="0" borderId="0" xfId="0" applyFont="1"/>
    <xf numFmtId="0" fontId="7" fillId="0" borderId="0" xfId="0" applyFont="1" applyAlignment="1">
      <alignment horizontal="right"/>
    </xf>
    <xf numFmtId="0" fontId="7" fillId="0" borderId="2" xfId="0" applyFont="1" applyBorder="1"/>
    <xf numFmtId="0" fontId="7" fillId="0" borderId="3" xfId="0" applyFont="1" applyBorder="1"/>
    <xf numFmtId="0" fontId="7" fillId="0" borderId="4" xfId="0" applyFont="1" applyBorder="1"/>
    <xf numFmtId="0" fontId="7" fillId="0" borderId="5" xfId="0" applyFont="1" applyBorder="1"/>
    <xf numFmtId="0" fontId="7" fillId="0" borderId="0" xfId="0" applyFont="1" applyBorder="1"/>
    <xf numFmtId="0" fontId="7" fillId="0" borderId="6" xfId="0" applyFont="1" applyBorder="1"/>
    <xf numFmtId="0" fontId="7" fillId="0" borderId="7" xfId="0" applyFont="1" applyBorder="1"/>
    <xf numFmtId="0" fontId="7" fillId="0" borderId="8" xfId="0" applyFont="1" applyBorder="1"/>
    <xf numFmtId="0" fontId="7" fillId="0" borderId="9" xfId="0" applyFont="1" applyBorder="1"/>
    <xf numFmtId="0" fontId="7" fillId="0" borderId="10" xfId="0" applyFont="1" applyBorder="1" applyAlignment="1">
      <alignment horizontal="center" vertical="center" wrapText="1"/>
    </xf>
    <xf numFmtId="0" fontId="7" fillId="0" borderId="11" xfId="0" applyFont="1" applyBorder="1" applyAlignment="1">
      <alignment horizontal="centerContinuous" vertical="center" wrapText="1"/>
    </xf>
    <xf numFmtId="0" fontId="7" fillId="0" borderId="12" xfId="0" applyFont="1" applyBorder="1" applyAlignment="1">
      <alignment vertical="center" wrapText="1"/>
    </xf>
    <xf numFmtId="0" fontId="7" fillId="0" borderId="12" xfId="0" applyFont="1" applyBorder="1" applyAlignment="1">
      <alignment horizontal="center" vertical="center" wrapText="1"/>
    </xf>
    <xf numFmtId="0" fontId="7" fillId="0" borderId="12" xfId="0" applyFont="1" applyBorder="1" applyAlignment="1">
      <alignment horizontal="center" vertical="top" wrapText="1"/>
    </xf>
    <xf numFmtId="0" fontId="7" fillId="0" borderId="11" xfId="0" applyFont="1" applyBorder="1" applyAlignment="1">
      <alignment horizontal="center"/>
    </xf>
    <xf numFmtId="0" fontId="7" fillId="0" borderId="1" xfId="0" applyFont="1" applyBorder="1" applyAlignment="1">
      <alignment horizontal="center"/>
    </xf>
    <xf numFmtId="0" fontId="7" fillId="0" borderId="1" xfId="0" applyFont="1" applyBorder="1"/>
    <xf numFmtId="2" fontId="7" fillId="0" borderId="1" xfId="0" applyNumberFormat="1" applyFont="1" applyBorder="1" applyAlignment="1">
      <alignment horizontal="center"/>
    </xf>
    <xf numFmtId="0" fontId="7" fillId="0" borderId="11" xfId="0" applyFont="1" applyBorder="1"/>
    <xf numFmtId="2" fontId="7" fillId="0" borderId="11" xfId="0" applyNumberFormat="1" applyFont="1" applyBorder="1" applyAlignment="1">
      <alignment horizontal="center"/>
    </xf>
    <xf numFmtId="0" fontId="7" fillId="0" borderId="10" xfId="0" applyFont="1" applyBorder="1" applyAlignment="1">
      <alignment horizontal="center"/>
    </xf>
    <xf numFmtId="0" fontId="7" fillId="0" borderId="10" xfId="0" applyFont="1" applyBorder="1"/>
    <xf numFmtId="2" fontId="7" fillId="0" borderId="10" xfId="0" applyNumberFormat="1" applyFont="1" applyBorder="1" applyAlignment="1">
      <alignment horizontal="center"/>
    </xf>
    <xf numFmtId="0" fontId="8" fillId="0" borderId="0" xfId="1" applyFont="1" applyAlignment="1">
      <alignment horizontal="centerContinuous"/>
    </xf>
    <xf numFmtId="0" fontId="7" fillId="0" borderId="0" xfId="1" applyFont="1" applyAlignment="1">
      <alignment horizontal="centerContinuous"/>
    </xf>
    <xf numFmtId="0" fontId="7" fillId="0" borderId="0" xfId="1" applyFont="1"/>
    <xf numFmtId="49" fontId="8" fillId="0" borderId="0" xfId="1" applyNumberFormat="1" applyFont="1" applyAlignment="1">
      <alignment horizontal="centerContinuous"/>
    </xf>
    <xf numFmtId="49" fontId="7" fillId="0" borderId="11" xfId="1" applyNumberFormat="1" applyFont="1" applyBorder="1" applyAlignment="1">
      <alignment horizontal="center" vertical="top" wrapText="1"/>
    </xf>
    <xf numFmtId="49" fontId="7" fillId="0" borderId="11" xfId="1" applyNumberFormat="1" applyFont="1" applyBorder="1" applyAlignment="1">
      <alignment horizontal="center" textRotation="90" wrapText="1"/>
    </xf>
    <xf numFmtId="49" fontId="7" fillId="0" borderId="0" xfId="1" applyNumberFormat="1" applyFont="1"/>
    <xf numFmtId="14" fontId="7" fillId="0" borderId="13" xfId="1" applyNumberFormat="1" applyFont="1" applyBorder="1" applyAlignment="1">
      <alignment horizontal="left"/>
    </xf>
    <xf numFmtId="0" fontId="7" fillId="0" borderId="13" xfId="1" applyFont="1" applyBorder="1" applyAlignment="1">
      <alignment horizontal="center"/>
    </xf>
    <xf numFmtId="0" fontId="7" fillId="0" borderId="11" xfId="1" applyFont="1" applyBorder="1"/>
    <xf numFmtId="0" fontId="7" fillId="0" borderId="11" xfId="1" applyFont="1" applyBorder="1" applyAlignment="1">
      <alignment horizontal="center"/>
    </xf>
    <xf numFmtId="0" fontId="8" fillId="0" borderId="0" xfId="1" applyFont="1" applyAlignment="1">
      <alignment vertical="top"/>
    </xf>
    <xf numFmtId="0" fontId="7" fillId="0" borderId="0" xfId="1" applyFont="1" applyAlignment="1">
      <alignment vertical="top"/>
    </xf>
    <xf numFmtId="49" fontId="7" fillId="0" borderId="0" xfId="1" applyNumberFormat="1" applyFont="1" applyAlignment="1">
      <alignment horizontal="center" vertical="top"/>
    </xf>
    <xf numFmtId="0" fontId="7" fillId="0" borderId="0" xfId="1" applyFont="1" applyAlignment="1">
      <alignment horizontal="center" vertical="top"/>
    </xf>
    <xf numFmtId="0" fontId="7" fillId="0" borderId="0" xfId="0" applyFont="1" applyAlignment="1">
      <alignment horizontal="center"/>
    </xf>
    <xf numFmtId="0" fontId="7" fillId="0" borderId="11" xfId="0" applyFont="1" applyBorder="1" applyAlignment="1">
      <alignment horizontal="centerContinuous"/>
    </xf>
    <xf numFmtId="0" fontId="7" fillId="0" borderId="12" xfId="0" applyFont="1" applyBorder="1" applyAlignment="1">
      <alignment horizontal="center"/>
    </xf>
    <xf numFmtId="0" fontId="7" fillId="0" borderId="1" xfId="0" applyFont="1" applyBorder="1" applyAlignment="1">
      <alignment horizontal="center" vertical="center"/>
    </xf>
    <xf numFmtId="0" fontId="7" fillId="0" borderId="1" xfId="0" applyFont="1" applyBorder="1" applyAlignment="1">
      <alignment vertical="center"/>
    </xf>
    <xf numFmtId="164" fontId="7" fillId="0" borderId="1" xfId="0" applyNumberFormat="1" applyFont="1" applyBorder="1" applyAlignment="1">
      <alignment horizontal="center" vertical="center"/>
    </xf>
    <xf numFmtId="0" fontId="7" fillId="0" borderId="12" xfId="0" applyFont="1" applyBorder="1" applyAlignment="1">
      <alignment horizontal="center" vertical="center"/>
    </xf>
    <xf numFmtId="0" fontId="7" fillId="0" borderId="12" xfId="0" applyFont="1" applyBorder="1" applyAlignment="1">
      <alignment vertical="center"/>
    </xf>
    <xf numFmtId="164" fontId="7" fillId="0" borderId="12" xfId="0" applyNumberFormat="1" applyFont="1" applyBorder="1" applyAlignment="1">
      <alignment horizontal="center" vertical="center"/>
    </xf>
    <xf numFmtId="0" fontId="7" fillId="0" borderId="11" xfId="0" applyFont="1" applyBorder="1" applyAlignment="1">
      <alignment horizontal="center" vertical="center"/>
    </xf>
    <xf numFmtId="0" fontId="7" fillId="0" borderId="11" xfId="0" applyFont="1" applyBorder="1" applyAlignment="1">
      <alignment vertical="center"/>
    </xf>
    <xf numFmtId="0" fontId="7" fillId="0" borderId="10" xfId="0" applyFont="1" applyBorder="1" applyAlignment="1">
      <alignment horizontal="centerContinuous"/>
    </xf>
    <xf numFmtId="0" fontId="1" fillId="0" borderId="0" xfId="0" applyFont="1"/>
    <xf numFmtId="0" fontId="1" fillId="0" borderId="10" xfId="0" applyFont="1" applyBorder="1" applyAlignment="1">
      <alignment horizontal="center"/>
    </xf>
    <xf numFmtId="0" fontId="1" fillId="0" borderId="11" xfId="0" applyFont="1" applyBorder="1" applyAlignment="1">
      <alignment horizontal="centerContinuous"/>
    </xf>
    <xf numFmtId="0" fontId="1" fillId="0" borderId="10" xfId="0" applyFont="1" applyBorder="1" applyAlignment="1">
      <alignment horizontal="centerContinuous"/>
    </xf>
    <xf numFmtId="0" fontId="1" fillId="0" borderId="12" xfId="0" applyFont="1" applyBorder="1" applyAlignment="1">
      <alignment horizontal="center"/>
    </xf>
    <xf numFmtId="0" fontId="1" fillId="0" borderId="1" xfId="0" applyFont="1" applyBorder="1" applyAlignment="1">
      <alignment horizontal="center" vertical="center"/>
    </xf>
    <xf numFmtId="17" fontId="1" fillId="0" borderId="1" xfId="0" applyNumberFormat="1" applyFont="1" applyBorder="1" applyAlignment="1">
      <alignment horizontal="center" vertical="center"/>
    </xf>
    <xf numFmtId="164" fontId="1" fillId="0" borderId="1" xfId="0" applyNumberFormat="1" applyFont="1" applyBorder="1" applyAlignment="1">
      <alignment horizontal="center" vertical="center"/>
    </xf>
    <xf numFmtId="0" fontId="1" fillId="0" borderId="11" xfId="0" applyFont="1" applyBorder="1" applyAlignment="1">
      <alignment horizontal="center" vertical="center"/>
    </xf>
    <xf numFmtId="0" fontId="1" fillId="0" borderId="11" xfId="0" applyFont="1" applyBorder="1" applyAlignment="1">
      <alignment vertical="center"/>
    </xf>
    <xf numFmtId="164" fontId="1" fillId="0" borderId="11" xfId="0" applyNumberFormat="1" applyFont="1" applyBorder="1" applyAlignment="1">
      <alignment horizontal="center" vertical="center"/>
    </xf>
    <xf numFmtId="0" fontId="1" fillId="0" borderId="0" xfId="0" applyFont="1" applyAlignment="1">
      <alignment horizontal="center"/>
    </xf>
    <xf numFmtId="0" fontId="1" fillId="0" borderId="0" xfId="0" applyFont="1" applyAlignment="1">
      <alignment horizontal="right"/>
    </xf>
    <xf numFmtId="0" fontId="7" fillId="0" borderId="12" xfId="0" applyFont="1" applyBorder="1" applyAlignment="1">
      <alignment horizontal="centerContinuous"/>
    </xf>
    <xf numFmtId="2" fontId="7" fillId="0" borderId="1" xfId="0" applyNumberFormat="1" applyFont="1" applyBorder="1" applyAlignment="1">
      <alignment horizontal="center" vertical="center"/>
    </xf>
    <xf numFmtId="2" fontId="7" fillId="0" borderId="11" xfId="0" applyNumberFormat="1" applyFont="1" applyBorder="1" applyAlignment="1">
      <alignment horizontal="center" vertical="center"/>
    </xf>
    <xf numFmtId="0" fontId="8" fillId="0" borderId="0" xfId="0" applyFont="1" applyAlignment="1">
      <alignment horizontal="centerContinuous"/>
    </xf>
    <xf numFmtId="1" fontId="7" fillId="0" borderId="11" xfId="0" applyNumberFormat="1" applyFont="1" applyBorder="1" applyAlignment="1">
      <alignment horizontal="center" vertical="center"/>
    </xf>
    <xf numFmtId="0" fontId="15" fillId="0" borderId="0" xfId="0" applyFont="1" applyFill="1" applyAlignment="1">
      <alignment horizontal="center"/>
    </xf>
    <xf numFmtId="0" fontId="16" fillId="0" borderId="0" xfId="0" applyFont="1" applyFill="1"/>
    <xf numFmtId="0" fontId="17" fillId="0" borderId="8" xfId="0" applyFont="1" applyFill="1" applyBorder="1" applyAlignment="1"/>
    <xf numFmtId="0" fontId="1" fillId="0" borderId="8" xfId="0" applyFont="1" applyFill="1" applyBorder="1" applyAlignment="1"/>
    <xf numFmtId="0" fontId="7" fillId="0" borderId="11" xfId="0" applyFont="1" applyFill="1" applyBorder="1" applyAlignment="1">
      <alignment horizontal="center" vertical="center" wrapText="1"/>
    </xf>
    <xf numFmtId="0" fontId="8" fillId="0" borderId="14" xfId="0" applyFont="1" applyFill="1" applyBorder="1" applyAlignment="1">
      <alignment horizontal="left" vertical="center"/>
    </xf>
    <xf numFmtId="0" fontId="7" fillId="0" borderId="14" xfId="0" applyFont="1" applyFill="1" applyBorder="1" applyAlignment="1">
      <alignment horizontal="center" vertical="center" wrapText="1"/>
    </xf>
    <xf numFmtId="0" fontId="7" fillId="0" borderId="14" xfId="0" applyFont="1" applyFill="1" applyBorder="1" applyAlignment="1">
      <alignment horizontal="center"/>
    </xf>
    <xf numFmtId="0" fontId="7" fillId="0" borderId="15" xfId="0" applyFont="1" applyFill="1" applyBorder="1" applyAlignment="1">
      <alignment horizontal="center" vertical="center" wrapText="1"/>
    </xf>
    <xf numFmtId="0" fontId="7" fillId="0" borderId="16" xfId="0" applyFont="1" applyFill="1" applyBorder="1" applyAlignment="1">
      <alignment horizontal="center" vertical="center" wrapText="1"/>
    </xf>
    <xf numFmtId="0" fontId="7" fillId="0" borderId="1" xfId="0" applyFont="1" applyFill="1" applyBorder="1" applyAlignment="1" applyProtection="1">
      <alignment horizontal="center"/>
      <protection locked="0"/>
    </xf>
    <xf numFmtId="0" fontId="7" fillId="0" borderId="1" xfId="0" applyFont="1" applyFill="1" applyBorder="1" applyProtection="1">
      <protection locked="0"/>
    </xf>
    <xf numFmtId="0" fontId="7" fillId="0" borderId="5" xfId="0" applyFont="1" applyFill="1" applyBorder="1" applyProtection="1">
      <protection locked="0"/>
    </xf>
    <xf numFmtId="0" fontId="7" fillId="0" borderId="0" xfId="0" applyFont="1" applyFill="1" applyBorder="1" applyAlignment="1" applyProtection="1">
      <alignment horizontal="center"/>
      <protection locked="0"/>
    </xf>
    <xf numFmtId="0" fontId="7" fillId="0" borderId="1" xfId="0" applyFont="1" applyFill="1" applyBorder="1" applyAlignment="1">
      <alignment horizontal="center"/>
    </xf>
    <xf numFmtId="2" fontId="7" fillId="0" borderId="17" xfId="0" applyNumberFormat="1" applyFont="1" applyFill="1" applyBorder="1" applyAlignment="1" applyProtection="1">
      <alignment horizontal="center"/>
      <protection locked="0"/>
    </xf>
    <xf numFmtId="0" fontId="7" fillId="0" borderId="6" xfId="0" applyFont="1" applyFill="1" applyBorder="1" applyAlignment="1" applyProtection="1">
      <alignment horizontal="center"/>
      <protection locked="0"/>
    </xf>
    <xf numFmtId="2" fontId="7" fillId="0" borderId="1" xfId="0" applyNumberFormat="1" applyFont="1" applyFill="1" applyBorder="1" applyAlignment="1" applyProtection="1">
      <alignment horizontal="center"/>
      <protection locked="0"/>
    </xf>
    <xf numFmtId="0" fontId="7" fillId="0" borderId="0" xfId="0" applyFont="1" applyFill="1" applyBorder="1" applyProtection="1">
      <protection locked="0"/>
    </xf>
    <xf numFmtId="0" fontId="7" fillId="0" borderId="12" xfId="0" applyFont="1" applyFill="1" applyBorder="1" applyAlignment="1" applyProtection="1">
      <alignment horizontal="center"/>
      <protection locked="0"/>
    </xf>
    <xf numFmtId="0" fontId="7" fillId="0" borderId="12" xfId="0" applyFont="1" applyFill="1" applyBorder="1" applyProtection="1">
      <protection locked="0"/>
    </xf>
    <xf numFmtId="0" fontId="7" fillId="0" borderId="7" xfId="0" applyFont="1" applyFill="1" applyBorder="1" applyProtection="1">
      <protection locked="0"/>
    </xf>
    <xf numFmtId="0" fontId="7" fillId="0" borderId="8" xfId="0" applyFont="1" applyFill="1" applyBorder="1" applyAlignment="1" applyProtection="1">
      <alignment horizontal="center"/>
      <protection locked="0"/>
    </xf>
    <xf numFmtId="2" fontId="7" fillId="0" borderId="18" xfId="0" applyNumberFormat="1" applyFont="1" applyFill="1" applyBorder="1" applyAlignment="1" applyProtection="1">
      <alignment horizontal="center"/>
      <protection locked="0"/>
    </xf>
    <xf numFmtId="0" fontId="7" fillId="0" borderId="9" xfId="0" applyFont="1" applyFill="1" applyBorder="1" applyAlignment="1" applyProtection="1">
      <alignment horizontal="center"/>
      <protection locked="0"/>
    </xf>
    <xf numFmtId="2" fontId="7" fillId="0" borderId="12" xfId="0" applyNumberFormat="1" applyFont="1" applyFill="1" applyBorder="1" applyAlignment="1" applyProtection="1">
      <alignment horizontal="center"/>
      <protection locked="0"/>
    </xf>
    <xf numFmtId="0" fontId="8" fillId="0" borderId="19" xfId="0" applyFont="1" applyFill="1" applyBorder="1"/>
    <xf numFmtId="0" fontId="7" fillId="0" borderId="14" xfId="0" applyFont="1" applyFill="1" applyBorder="1"/>
    <xf numFmtId="0" fontId="8" fillId="0" borderId="11" xfId="0" applyFont="1" applyFill="1" applyBorder="1" applyAlignment="1">
      <alignment horizontal="center"/>
    </xf>
    <xf numFmtId="2" fontId="8" fillId="0" borderId="11" xfId="0" applyNumberFormat="1" applyFont="1" applyFill="1" applyBorder="1" applyAlignment="1">
      <alignment horizontal="center"/>
    </xf>
    <xf numFmtId="0" fontId="7" fillId="0" borderId="11" xfId="0" applyFont="1" applyFill="1" applyBorder="1" applyAlignment="1">
      <alignment horizontal="center"/>
    </xf>
    <xf numFmtId="0" fontId="7" fillId="0" borderId="11" xfId="0" applyFont="1" applyFill="1" applyBorder="1" applyAlignment="1" applyProtection="1">
      <alignment horizontal="center"/>
      <protection locked="0"/>
    </xf>
    <xf numFmtId="0" fontId="7" fillId="0" borderId="14" xfId="0" applyFont="1" applyFill="1" applyBorder="1" applyAlignment="1" applyProtection="1">
      <alignment horizontal="center"/>
      <protection locked="0"/>
    </xf>
    <xf numFmtId="2" fontId="7" fillId="0" borderId="20" xfId="0" applyNumberFormat="1" applyFont="1" applyFill="1" applyBorder="1" applyAlignment="1" applyProtection="1">
      <alignment horizontal="center"/>
      <protection locked="0"/>
    </xf>
    <xf numFmtId="2" fontId="7" fillId="0" borderId="11" xfId="0" applyNumberFormat="1" applyFont="1" applyFill="1" applyBorder="1" applyAlignment="1" applyProtection="1">
      <alignment horizontal="center"/>
      <protection locked="0"/>
    </xf>
    <xf numFmtId="0" fontId="7" fillId="0" borderId="1" xfId="0" applyFont="1" applyFill="1" applyBorder="1" applyAlignment="1" applyProtection="1">
      <protection locked="0"/>
    </xf>
    <xf numFmtId="164" fontId="7" fillId="0" borderId="10" xfId="0" applyNumberFormat="1" applyFont="1" applyFill="1" applyBorder="1" applyAlignment="1" applyProtection="1">
      <alignment horizontal="center"/>
      <protection locked="0"/>
    </xf>
    <xf numFmtId="164" fontId="7" fillId="0" borderId="1" xfId="0" applyNumberFormat="1" applyFont="1" applyFill="1" applyBorder="1" applyAlignment="1" applyProtection="1">
      <alignment horizontal="center"/>
      <protection locked="0"/>
    </xf>
    <xf numFmtId="0" fontId="8" fillId="0" borderId="11" xfId="0" applyFont="1" applyFill="1" applyBorder="1" applyAlignment="1" applyProtection="1">
      <alignment horizontal="center"/>
      <protection locked="0"/>
    </xf>
    <xf numFmtId="2" fontId="8" fillId="0" borderId="20" xfId="0" applyNumberFormat="1" applyFont="1" applyFill="1" applyBorder="1" applyAlignment="1" applyProtection="1">
      <alignment horizontal="center"/>
      <protection locked="0"/>
    </xf>
    <xf numFmtId="2" fontId="8" fillId="0" borderId="11" xfId="0" applyNumberFormat="1" applyFont="1" applyFill="1" applyBorder="1" applyAlignment="1" applyProtection="1">
      <alignment horizontal="center"/>
      <protection locked="0"/>
    </xf>
    <xf numFmtId="0" fontId="7" fillId="0" borderId="16" xfId="0" applyFont="1" applyFill="1" applyBorder="1" applyAlignment="1">
      <alignment horizontal="center"/>
    </xf>
    <xf numFmtId="0" fontId="2" fillId="2" borderId="0" xfId="0" applyFont="1" applyFill="1" applyAlignment="1">
      <alignment horizontal="center"/>
    </xf>
    <xf numFmtId="0" fontId="3" fillId="3" borderId="0" xfId="0" applyFont="1" applyFill="1"/>
    <xf numFmtId="0" fontId="18" fillId="0" borderId="0" xfId="0" quotePrefix="1" applyNumberFormat="1" applyFont="1" applyFill="1"/>
    <xf numFmtId="0" fontId="3" fillId="2" borderId="0" xfId="0" applyFont="1" applyFill="1"/>
    <xf numFmtId="0" fontId="9" fillId="2" borderId="0" xfId="0" applyFont="1" applyFill="1"/>
    <xf numFmtId="0" fontId="10" fillId="2" borderId="0" xfId="0" applyFont="1" applyFill="1" applyAlignment="1">
      <alignment horizontal="center"/>
    </xf>
    <xf numFmtId="0" fontId="2" fillId="2" borderId="0" xfId="0" applyFont="1" applyFill="1" applyAlignment="1">
      <alignment horizontal="right"/>
    </xf>
    <xf numFmtId="0" fontId="4" fillId="4" borderId="11" xfId="0" applyFont="1" applyFill="1" applyBorder="1" applyAlignment="1" applyProtection="1">
      <alignment horizontal="center"/>
      <protection locked="0"/>
    </xf>
    <xf numFmtId="0" fontId="0" fillId="3" borderId="0" xfId="0" quotePrefix="1" applyNumberFormat="1" applyFill="1"/>
    <xf numFmtId="0" fontId="0" fillId="3" borderId="0" xfId="0" applyNumberFormat="1" applyFill="1"/>
    <xf numFmtId="0" fontId="4" fillId="2" borderId="14" xfId="0" applyFont="1" applyFill="1" applyBorder="1" applyAlignment="1" applyProtection="1">
      <alignment horizontal="center"/>
    </xf>
    <xf numFmtId="0" fontId="10" fillId="3" borderId="0" xfId="0" applyFont="1" applyFill="1" applyAlignment="1">
      <alignment horizontal="center"/>
    </xf>
    <xf numFmtId="0" fontId="4" fillId="2" borderId="0" xfId="0" applyFont="1" applyFill="1"/>
    <xf numFmtId="0" fontId="5" fillId="2" borderId="0" xfId="0" applyFont="1" applyFill="1"/>
    <xf numFmtId="0" fontId="5" fillId="3" borderId="0" xfId="0" applyFont="1" applyFill="1"/>
    <xf numFmtId="0" fontId="2" fillId="2" borderId="0" xfId="0" applyFont="1" applyFill="1" applyBorder="1" applyAlignment="1">
      <alignment horizontal="right"/>
    </xf>
    <xf numFmtId="0" fontId="9" fillId="2" borderId="0" xfId="0" applyFont="1" applyFill="1" applyAlignment="1">
      <alignment horizontal="center"/>
    </xf>
    <xf numFmtId="0" fontId="9" fillId="2" borderId="0" xfId="0" applyFont="1" applyFill="1" applyBorder="1" applyAlignment="1">
      <alignment horizontal="center"/>
    </xf>
    <xf numFmtId="0" fontId="9" fillId="2" borderId="0" xfId="0" applyFont="1" applyFill="1" applyBorder="1"/>
    <xf numFmtId="0" fontId="9" fillId="2" borderId="0" xfId="0" applyFont="1" applyFill="1" applyBorder="1" applyAlignment="1">
      <alignment horizontal="right"/>
    </xf>
    <xf numFmtId="0" fontId="4" fillId="2" borderId="11" xfId="0" applyFont="1" applyFill="1" applyBorder="1" applyAlignment="1">
      <alignment horizontal="center" vertical="center" wrapText="1"/>
    </xf>
    <xf numFmtId="0" fontId="4" fillId="2" borderId="11" xfId="0" applyFont="1" applyFill="1" applyBorder="1" applyAlignment="1">
      <alignment horizontal="center"/>
    </xf>
    <xf numFmtId="0" fontId="4" fillId="2" borderId="10" xfId="0" applyFont="1" applyFill="1" applyBorder="1" applyAlignment="1">
      <alignment horizontal="center"/>
    </xf>
    <xf numFmtId="0" fontId="4" fillId="2" borderId="10" xfId="0" applyFont="1" applyFill="1" applyBorder="1" applyAlignment="1">
      <alignment horizontal="left" indent="1"/>
    </xf>
    <xf numFmtId="164" fontId="4" fillId="2" borderId="10" xfId="0" applyNumberFormat="1" applyFont="1" applyFill="1" applyBorder="1" applyAlignment="1" applyProtection="1">
      <alignment horizontal="right"/>
    </xf>
    <xf numFmtId="164" fontId="4" fillId="2" borderId="3" xfId="0" applyNumberFormat="1" applyFont="1" applyFill="1" applyBorder="1" applyAlignment="1" applyProtection="1">
      <alignment horizontal="right"/>
    </xf>
    <xf numFmtId="164" fontId="4" fillId="2" borderId="10" xfId="0" applyNumberFormat="1" applyFont="1" applyFill="1" applyBorder="1" applyAlignment="1">
      <alignment horizontal="right"/>
    </xf>
    <xf numFmtId="164" fontId="3" fillId="3" borderId="0" xfId="0" applyNumberFormat="1" applyFont="1" applyFill="1"/>
    <xf numFmtId="0" fontId="4" fillId="2" borderId="1" xfId="0" applyFont="1" applyFill="1" applyBorder="1" applyAlignment="1">
      <alignment horizontal="left" indent="1"/>
    </xf>
    <xf numFmtId="164" fontId="4" fillId="0" borderId="5" xfId="0" applyNumberFormat="1" applyFont="1" applyFill="1" applyBorder="1" applyAlignment="1" applyProtection="1">
      <alignment horizontal="right"/>
      <protection locked="0"/>
    </xf>
    <xf numFmtId="164" fontId="4" fillId="2" borderId="1" xfId="0" applyNumberFormat="1" applyFont="1" applyFill="1" applyBorder="1" applyAlignment="1" applyProtection="1">
      <alignment horizontal="right"/>
    </xf>
    <xf numFmtId="164" fontId="4" fillId="2" borderId="0" xfId="0" applyNumberFormat="1" applyFont="1" applyFill="1" applyBorder="1" applyAlignment="1" applyProtection="1">
      <alignment horizontal="right"/>
    </xf>
    <xf numFmtId="164" fontId="4" fillId="2" borderId="1" xfId="0" applyNumberFormat="1" applyFont="1" applyFill="1" applyBorder="1" applyAlignment="1">
      <alignment horizontal="right"/>
    </xf>
    <xf numFmtId="0" fontId="2" fillId="2" borderId="11" xfId="0" applyFont="1" applyFill="1" applyBorder="1" applyAlignment="1">
      <alignment horizontal="left" indent="1"/>
    </xf>
    <xf numFmtId="164" fontId="4" fillId="2" borderId="11" xfId="0" applyNumberFormat="1" applyFont="1" applyFill="1" applyBorder="1" applyAlignment="1">
      <alignment horizontal="right"/>
    </xf>
    <xf numFmtId="164" fontId="4" fillId="2" borderId="11" xfId="0" applyNumberFormat="1" applyFont="1" applyFill="1" applyBorder="1" applyAlignment="1" applyProtection="1">
      <alignment horizontal="right"/>
    </xf>
    <xf numFmtId="164" fontId="4" fillId="5" borderId="11" xfId="0" applyNumberFormat="1" applyFont="1" applyFill="1" applyBorder="1" applyAlignment="1" applyProtection="1">
      <alignment horizontal="right"/>
      <protection locked="0"/>
    </xf>
    <xf numFmtId="164" fontId="4" fillId="5" borderId="16" xfId="0" applyNumberFormat="1" applyFont="1" applyFill="1" applyBorder="1" applyAlignment="1" applyProtection="1">
      <alignment horizontal="right"/>
      <protection locked="0"/>
    </xf>
    <xf numFmtId="0" fontId="3" fillId="3" borderId="0" xfId="0" applyFont="1" applyFill="1" applyAlignment="1">
      <alignment horizontal="right"/>
    </xf>
    <xf numFmtId="0" fontId="18" fillId="3" borderId="0" xfId="0" quotePrefix="1" applyNumberFormat="1" applyFont="1" applyFill="1"/>
    <xf numFmtId="2" fontId="4" fillId="0" borderId="10" xfId="0" applyNumberFormat="1" applyFont="1" applyBorder="1"/>
    <xf numFmtId="2" fontId="4" fillId="0" borderId="1" xfId="0" applyNumberFormat="1" applyFont="1" applyBorder="1"/>
    <xf numFmtId="2" fontId="4" fillId="0" borderId="12" xfId="0" applyNumberFormat="1" applyFont="1" applyBorder="1"/>
    <xf numFmtId="2" fontId="1" fillId="0" borderId="0" xfId="0" applyNumberFormat="1" applyFont="1"/>
    <xf numFmtId="2" fontId="7" fillId="0" borderId="1" xfId="0" applyNumberFormat="1" applyFont="1" applyBorder="1" applyAlignment="1">
      <alignment horizontal="centerContinuous" vertical="center"/>
    </xf>
    <xf numFmtId="2" fontId="7" fillId="0" borderId="11" xfId="0" applyNumberFormat="1" applyFont="1" applyBorder="1" applyAlignment="1">
      <alignment horizontal="centerContinuous" vertical="center"/>
    </xf>
    <xf numFmtId="1" fontId="7" fillId="0" borderId="11" xfId="0" applyNumberFormat="1" applyFont="1" applyBorder="1" applyAlignment="1">
      <alignment horizontal="centerContinuous" vertical="center"/>
    </xf>
    <xf numFmtId="0" fontId="6" fillId="0" borderId="0" xfId="0" applyFont="1" applyFill="1"/>
    <xf numFmtId="0" fontId="7" fillId="0" borderId="0" xfId="0" applyFont="1" applyAlignment="1"/>
    <xf numFmtId="0" fontId="8" fillId="0" borderId="0" xfId="0" applyFont="1" applyAlignment="1" applyProtection="1">
      <alignment horizontal="centerContinuous"/>
    </xf>
    <xf numFmtId="0" fontId="7" fillId="0" borderId="0" xfId="0" applyFont="1" applyProtection="1"/>
    <xf numFmtId="0" fontId="8" fillId="0" borderId="0" xfId="0" applyFont="1" applyProtection="1">
      <protection locked="0"/>
    </xf>
    <xf numFmtId="0" fontId="8" fillId="0" borderId="0" xfId="0" applyFont="1" applyProtection="1"/>
    <xf numFmtId="0" fontId="7" fillId="0" borderId="11" xfId="0" applyFont="1" applyBorder="1" applyAlignment="1" applyProtection="1">
      <alignment horizontal="center" vertical="top" wrapText="1"/>
    </xf>
    <xf numFmtId="0" fontId="7" fillId="0" borderId="11" xfId="0" applyFont="1" applyBorder="1" applyAlignment="1" applyProtection="1">
      <alignment horizontal="centerContinuous" vertical="top" wrapText="1"/>
    </xf>
    <xf numFmtId="0" fontId="7" fillId="0" borderId="11" xfId="0" applyFont="1" applyBorder="1" applyAlignment="1" applyProtection="1">
      <alignment horizontal="center"/>
    </xf>
    <xf numFmtId="0" fontId="8" fillId="0" borderId="10" xfId="0" applyFont="1" applyBorder="1" applyAlignment="1" applyProtection="1">
      <alignment horizontal="center"/>
    </xf>
    <xf numFmtId="0" fontId="7" fillId="0" borderId="10" xfId="0" applyFont="1" applyBorder="1" applyAlignment="1" applyProtection="1">
      <alignment horizontal="center"/>
    </xf>
    <xf numFmtId="0" fontId="7" fillId="0" borderId="1" xfId="0" applyFont="1" applyBorder="1" applyAlignment="1" applyProtection="1">
      <alignment horizontal="center" vertical="center"/>
    </xf>
    <xf numFmtId="0" fontId="7" fillId="0" borderId="1" xfId="0" applyFont="1" applyBorder="1" applyAlignment="1" applyProtection="1">
      <alignment vertical="center"/>
    </xf>
    <xf numFmtId="1" fontId="7" fillId="0" borderId="1" xfId="0" applyNumberFormat="1" applyFont="1" applyBorder="1" applyAlignment="1" applyProtection="1">
      <alignment horizontal="center" vertical="center"/>
    </xf>
    <xf numFmtId="2" fontId="7" fillId="0" borderId="1" xfId="0" applyNumberFormat="1" applyFont="1" applyBorder="1" applyAlignment="1" applyProtection="1">
      <alignment horizontal="center" vertical="center"/>
    </xf>
    <xf numFmtId="0" fontId="7" fillId="0" borderId="11" xfId="0" applyFont="1" applyBorder="1" applyAlignment="1" applyProtection="1">
      <alignment horizontal="center" vertical="center"/>
    </xf>
    <xf numFmtId="0" fontId="7" fillId="0" borderId="11" xfId="0" applyFont="1" applyBorder="1" applyAlignment="1" applyProtection="1">
      <alignment vertical="center"/>
    </xf>
    <xf numFmtId="1" fontId="7" fillId="0" borderId="11" xfId="0" applyNumberFormat="1" applyFont="1" applyBorder="1" applyAlignment="1" applyProtection="1">
      <alignment horizontal="center" vertical="center"/>
    </xf>
    <xf numFmtId="2" fontId="7" fillId="0" borderId="11" xfId="0" applyNumberFormat="1" applyFont="1" applyBorder="1" applyAlignment="1" applyProtection="1">
      <alignment horizontal="center" vertical="center"/>
    </xf>
    <xf numFmtId="0" fontId="8" fillId="0" borderId="11" xfId="0" applyFont="1" applyBorder="1" applyAlignment="1" applyProtection="1">
      <alignment horizontal="center" vertical="center"/>
    </xf>
    <xf numFmtId="0" fontId="8" fillId="0" borderId="11" xfId="0" applyFont="1" applyBorder="1" applyAlignment="1" applyProtection="1">
      <alignment vertical="center"/>
    </xf>
    <xf numFmtId="0" fontId="8" fillId="0" borderId="1" xfId="0" applyFont="1" applyBorder="1" applyAlignment="1" applyProtection="1">
      <alignment horizontal="center" vertical="center"/>
    </xf>
    <xf numFmtId="0" fontId="8" fillId="0" borderId="1" xfId="0" applyFont="1" applyBorder="1" applyAlignment="1" applyProtection="1">
      <alignment vertical="center"/>
    </xf>
    <xf numFmtId="1" fontId="8" fillId="0" borderId="11" xfId="0" applyNumberFormat="1" applyFont="1" applyBorder="1" applyAlignment="1" applyProtection="1">
      <alignment horizontal="center" vertical="center"/>
    </xf>
    <xf numFmtId="2" fontId="8" fillId="0" borderId="11" xfId="0" applyNumberFormat="1" applyFont="1" applyBorder="1" applyAlignment="1" applyProtection="1">
      <alignment horizontal="center" vertical="center"/>
    </xf>
    <xf numFmtId="0" fontId="1" fillId="0" borderId="0" xfId="0" applyFont="1" applyProtection="1"/>
    <xf numFmtId="0" fontId="8" fillId="0" borderId="0" xfId="0" applyFont="1" applyAlignment="1" applyProtection="1">
      <alignment horizontal="centerContinuous"/>
      <protection locked="0"/>
    </xf>
    <xf numFmtId="0" fontId="16" fillId="0" borderId="0" xfId="0" applyFont="1" applyFill="1" applyProtection="1"/>
    <xf numFmtId="0" fontId="17" fillId="0" borderId="8" xfId="0" applyFont="1" applyFill="1" applyBorder="1" applyAlignment="1" applyProtection="1"/>
    <xf numFmtId="0" fontId="1" fillId="0" borderId="8" xfId="0" applyFont="1" applyFill="1" applyBorder="1" applyAlignment="1" applyProtection="1"/>
    <xf numFmtId="0" fontId="7" fillId="0" borderId="11" xfId="0" applyFont="1" applyFill="1" applyBorder="1" applyAlignment="1" applyProtection="1">
      <alignment horizontal="center" vertical="center" wrapText="1"/>
    </xf>
    <xf numFmtId="0" fontId="7" fillId="0" borderId="10" xfId="0" applyFont="1" applyFill="1" applyBorder="1" applyAlignment="1" applyProtection="1">
      <alignment horizontal="center" vertical="center" wrapText="1"/>
    </xf>
    <xf numFmtId="0" fontId="7" fillId="0" borderId="10" xfId="0" applyFont="1" applyFill="1" applyBorder="1" applyAlignment="1" applyProtection="1">
      <alignment horizontal="center"/>
    </xf>
    <xf numFmtId="0" fontId="7" fillId="0" borderId="4" xfId="0" applyFont="1" applyFill="1" applyBorder="1" applyAlignment="1" applyProtection="1">
      <alignment horizontal="center"/>
    </xf>
    <xf numFmtId="0" fontId="8" fillId="0" borderId="14" xfId="0" applyFont="1" applyFill="1" applyBorder="1" applyAlignment="1" applyProtection="1">
      <alignment horizontal="left" vertical="center"/>
    </xf>
    <xf numFmtId="0" fontId="7" fillId="0" borderId="14" xfId="0" applyFont="1" applyFill="1" applyBorder="1" applyAlignment="1" applyProtection="1">
      <alignment horizontal="center" vertical="center" wrapText="1"/>
    </xf>
    <xf numFmtId="0" fontId="7" fillId="0" borderId="14" xfId="0" applyFont="1" applyFill="1" applyBorder="1" applyAlignment="1" applyProtection="1">
      <alignment horizontal="center"/>
    </xf>
    <xf numFmtId="0" fontId="7" fillId="0" borderId="15" xfId="0" applyFont="1" applyFill="1" applyBorder="1" applyAlignment="1" applyProtection="1">
      <alignment horizontal="center" vertical="center" wrapText="1"/>
    </xf>
    <xf numFmtId="0" fontId="7" fillId="0" borderId="16" xfId="0" applyFont="1" applyFill="1" applyBorder="1" applyAlignment="1" applyProtection="1">
      <alignment horizontal="center" vertical="center" wrapText="1"/>
    </xf>
    <xf numFmtId="0" fontId="7" fillId="0" borderId="1" xfId="0" applyFont="1" applyFill="1" applyBorder="1" applyAlignment="1" applyProtection="1">
      <alignment horizontal="center"/>
    </xf>
    <xf numFmtId="0" fontId="7" fillId="0" borderId="1" xfId="0" applyFont="1" applyFill="1" applyBorder="1" applyProtection="1"/>
    <xf numFmtId="0" fontId="7" fillId="0" borderId="0" xfId="0" applyFont="1" applyFill="1" applyBorder="1" applyProtection="1"/>
    <xf numFmtId="0" fontId="7" fillId="0" borderId="5" xfId="0" applyFont="1" applyFill="1" applyBorder="1" applyProtection="1"/>
    <xf numFmtId="164" fontId="7" fillId="0" borderId="1" xfId="0" applyNumberFormat="1" applyFont="1" applyFill="1" applyBorder="1" applyAlignment="1" applyProtection="1">
      <alignment horizontal="center"/>
    </xf>
    <xf numFmtId="2" fontId="7" fillId="0" borderId="1" xfId="0" applyNumberFormat="1" applyFont="1" applyFill="1" applyBorder="1" applyAlignment="1" applyProtection="1">
      <alignment horizontal="center"/>
    </xf>
    <xf numFmtId="0" fontId="7" fillId="0" borderId="12" xfId="0" applyFont="1" applyFill="1" applyBorder="1" applyAlignment="1" applyProtection="1">
      <alignment horizontal="center"/>
    </xf>
    <xf numFmtId="0" fontId="7" fillId="0" borderId="12" xfId="0" applyFont="1" applyFill="1" applyBorder="1" applyProtection="1"/>
    <xf numFmtId="0" fontId="7" fillId="0" borderId="7" xfId="0" applyFont="1" applyFill="1" applyBorder="1" applyProtection="1"/>
    <xf numFmtId="0" fontId="7" fillId="0" borderId="8" xfId="0" applyFont="1" applyFill="1" applyBorder="1" applyAlignment="1" applyProtection="1">
      <alignment horizontal="center"/>
    </xf>
    <xf numFmtId="2" fontId="7" fillId="0" borderId="18" xfId="0" applyNumberFormat="1" applyFont="1" applyFill="1" applyBorder="1" applyAlignment="1" applyProtection="1">
      <alignment horizontal="center"/>
    </xf>
    <xf numFmtId="0" fontId="7" fillId="0" borderId="9" xfId="0" applyFont="1" applyFill="1" applyBorder="1" applyAlignment="1" applyProtection="1">
      <alignment horizontal="center"/>
    </xf>
    <xf numFmtId="2" fontId="7" fillId="0" borderId="12" xfId="0" applyNumberFormat="1" applyFont="1" applyFill="1" applyBorder="1" applyAlignment="1" applyProtection="1">
      <alignment horizontal="center"/>
    </xf>
    <xf numFmtId="0" fontId="8" fillId="0" borderId="19" xfId="0" applyFont="1" applyFill="1" applyBorder="1" applyProtection="1"/>
    <xf numFmtId="0" fontId="7" fillId="0" borderId="14" xfId="0" applyFont="1" applyFill="1" applyBorder="1" applyProtection="1"/>
    <xf numFmtId="0" fontId="8" fillId="0" borderId="11" xfId="0" applyFont="1" applyFill="1" applyBorder="1" applyAlignment="1" applyProtection="1">
      <alignment horizontal="center"/>
    </xf>
    <xf numFmtId="0" fontId="7" fillId="0" borderId="11" xfId="0" applyFont="1" applyFill="1" applyBorder="1" applyAlignment="1" applyProtection="1">
      <alignment horizontal="center"/>
    </xf>
    <xf numFmtId="0" fontId="7" fillId="0" borderId="1" xfId="0" applyFont="1" applyFill="1" applyBorder="1" applyAlignment="1" applyProtection="1"/>
    <xf numFmtId="164" fontId="7" fillId="0" borderId="11" xfId="0" applyNumberFormat="1" applyFont="1" applyFill="1" applyBorder="1" applyAlignment="1" applyProtection="1">
      <alignment horizontal="center"/>
    </xf>
    <xf numFmtId="0" fontId="7" fillId="0" borderId="0" xfId="0" applyFont="1" applyFill="1" applyBorder="1" applyAlignment="1" applyProtection="1">
      <alignment horizontal="center"/>
    </xf>
    <xf numFmtId="2" fontId="7" fillId="0" borderId="17" xfId="0" applyNumberFormat="1" applyFont="1" applyFill="1" applyBorder="1" applyAlignment="1" applyProtection="1">
      <alignment horizontal="center"/>
    </xf>
    <xf numFmtId="0" fontId="7" fillId="0" borderId="6" xfId="0" applyFont="1" applyFill="1" applyBorder="1" applyAlignment="1" applyProtection="1">
      <alignment horizontal="center"/>
    </xf>
    <xf numFmtId="2" fontId="7" fillId="0" borderId="20" xfId="0" applyNumberFormat="1" applyFont="1" applyFill="1" applyBorder="1" applyAlignment="1" applyProtection="1">
      <alignment horizontal="center"/>
    </xf>
    <xf numFmtId="2" fontId="7" fillId="0" borderId="11" xfId="0" applyNumberFormat="1" applyFont="1" applyFill="1" applyBorder="1" applyAlignment="1" applyProtection="1">
      <alignment horizontal="center"/>
    </xf>
    <xf numFmtId="17" fontId="1" fillId="0" borderId="1" xfId="0" applyNumberFormat="1" applyFont="1" applyBorder="1" applyAlignment="1" applyProtection="1">
      <alignment horizontal="center" vertical="center"/>
      <protection locked="0"/>
    </xf>
    <xf numFmtId="164" fontId="1" fillId="0" borderId="1" xfId="0" applyNumberFormat="1" applyFont="1" applyBorder="1" applyAlignment="1" applyProtection="1">
      <alignment horizontal="center" vertical="center"/>
      <protection locked="0"/>
    </xf>
    <xf numFmtId="0" fontId="7" fillId="0" borderId="0" xfId="0" applyFont="1" applyAlignment="1" applyProtection="1">
      <alignment horizontal="centerContinuous"/>
      <protection locked="0"/>
    </xf>
    <xf numFmtId="164" fontId="7" fillId="0" borderId="11" xfId="0" applyNumberFormat="1" applyFont="1" applyBorder="1" applyAlignment="1">
      <alignment horizontal="center" vertical="center"/>
    </xf>
    <xf numFmtId="164" fontId="7" fillId="0" borderId="0" xfId="0" applyNumberFormat="1" applyFont="1"/>
    <xf numFmtId="164" fontId="1" fillId="0" borderId="0" xfId="0" applyNumberFormat="1" applyFont="1"/>
    <xf numFmtId="0" fontId="20" fillId="0" borderId="11" xfId="0" applyFont="1" applyBorder="1" applyAlignment="1">
      <alignment vertical="center"/>
    </xf>
    <xf numFmtId="164" fontId="20" fillId="0" borderId="11" xfId="0" applyNumberFormat="1" applyFont="1" applyBorder="1" applyAlignment="1">
      <alignment horizontal="center" vertical="center"/>
    </xf>
    <xf numFmtId="2" fontId="7" fillId="0" borderId="0" xfId="0" applyNumberFormat="1" applyFont="1"/>
    <xf numFmtId="0" fontId="6" fillId="0" borderId="0" xfId="2" applyFont="1"/>
    <xf numFmtId="0" fontId="6" fillId="0" borderId="11" xfId="2" applyFont="1" applyBorder="1" applyAlignment="1">
      <alignment horizontal="center" vertical="top" wrapText="1"/>
    </xf>
    <xf numFmtId="0" fontId="6" fillId="0" borderId="0" xfId="2" applyFont="1" applyAlignment="1">
      <alignment horizontal="center" vertical="top" wrapText="1"/>
    </xf>
    <xf numFmtId="0" fontId="6" fillId="6" borderId="11" xfId="2" applyFont="1" applyFill="1" applyBorder="1" applyAlignment="1">
      <alignment horizontal="center" vertical="top" wrapText="1"/>
    </xf>
    <xf numFmtId="0" fontId="6" fillId="0" borderId="11" xfId="2" applyFont="1" applyBorder="1" applyAlignment="1">
      <alignment horizontal="center"/>
    </xf>
    <xf numFmtId="14" fontId="6" fillId="0" borderId="11" xfId="2" applyNumberFormat="1" applyFont="1" applyBorder="1" applyAlignment="1">
      <alignment horizontal="center"/>
    </xf>
    <xf numFmtId="0" fontId="6" fillId="0" borderId="0" xfId="2" applyFont="1" applyAlignment="1">
      <alignment horizontal="center"/>
    </xf>
    <xf numFmtId="0" fontId="6" fillId="0" borderId="16" xfId="2" applyFont="1" applyBorder="1" applyAlignment="1">
      <alignment horizontal="center"/>
    </xf>
    <xf numFmtId="0" fontId="6" fillId="6" borderId="11" xfId="2" applyFont="1" applyFill="1" applyBorder="1" applyAlignment="1">
      <alignment horizontal="center"/>
    </xf>
    <xf numFmtId="0" fontId="15" fillId="6" borderId="16" xfId="2" applyFont="1" applyFill="1" applyBorder="1" applyAlignment="1">
      <alignment horizontal="center"/>
    </xf>
    <xf numFmtId="0" fontId="15" fillId="0" borderId="0" xfId="2" applyFont="1"/>
    <xf numFmtId="16" fontId="1" fillId="0" borderId="0" xfId="0" applyNumberFormat="1" applyFont="1"/>
    <xf numFmtId="2" fontId="7" fillId="0" borderId="1" xfId="0" applyNumberFormat="1"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64" fontId="22" fillId="0" borderId="1" xfId="0" applyNumberFormat="1" applyFont="1" applyFill="1" applyBorder="1" applyAlignment="1" applyProtection="1">
      <alignment horizontal="center"/>
    </xf>
    <xf numFmtId="0" fontId="7" fillId="0" borderId="1" xfId="0" applyFont="1" applyBorder="1" applyAlignment="1"/>
    <xf numFmtId="0" fontId="7" fillId="0" borderId="0" xfId="0" applyFont="1" applyProtection="1">
      <protection locked="0"/>
    </xf>
    <xf numFmtId="2" fontId="7" fillId="0" borderId="0" xfId="0" applyNumberFormat="1" applyFont="1" applyProtection="1">
      <protection locked="0"/>
    </xf>
    <xf numFmtId="0" fontId="15" fillId="6" borderId="16" xfId="2" applyFont="1" applyFill="1" applyBorder="1" applyAlignment="1">
      <alignment horizontal="center"/>
    </xf>
    <xf numFmtId="0" fontId="9" fillId="3" borderId="0" xfId="0" applyFont="1" applyFill="1" applyAlignment="1" applyProtection="1"/>
    <xf numFmtId="0" fontId="4" fillId="2" borderId="10"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6" fillId="2" borderId="12"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2" xfId="0" applyFont="1" applyBorder="1" applyAlignment="1">
      <alignment horizontal="center" vertical="center" wrapText="1"/>
    </xf>
    <xf numFmtId="0" fontId="0" fillId="0" borderId="1" xfId="0" applyBorder="1" applyAlignment="1">
      <alignment horizontal="center" vertical="center" wrapText="1"/>
    </xf>
    <xf numFmtId="0" fontId="0" fillId="0" borderId="12" xfId="0" applyBorder="1" applyAlignment="1">
      <alignment horizontal="center" vertical="center" wrapText="1"/>
    </xf>
    <xf numFmtId="0" fontId="4" fillId="2" borderId="19" xfId="0" applyFont="1" applyFill="1" applyBorder="1" applyAlignment="1">
      <alignment horizontal="center"/>
    </xf>
    <xf numFmtId="0" fontId="4" fillId="2" borderId="16" xfId="0" applyFont="1" applyFill="1" applyBorder="1" applyAlignment="1">
      <alignment horizontal="center"/>
    </xf>
    <xf numFmtId="0" fontId="4" fillId="3" borderId="3" xfId="0" applyFont="1" applyFill="1" applyBorder="1" applyAlignment="1" applyProtection="1"/>
    <xf numFmtId="0" fontId="6" fillId="2" borderId="12" xfId="0" applyFont="1" applyFill="1" applyBorder="1" applyAlignment="1">
      <alignment vertical="center"/>
    </xf>
    <xf numFmtId="0" fontId="4" fillId="2" borderId="14" xfId="0" applyFont="1" applyFill="1" applyBorder="1" applyAlignment="1">
      <alignment horizontal="center"/>
    </xf>
    <xf numFmtId="0" fontId="6" fillId="2" borderId="12" xfId="0" applyFont="1" applyFill="1" applyBorder="1" applyAlignment="1">
      <alignment horizontal="center"/>
    </xf>
    <xf numFmtId="0" fontId="2" fillId="2" borderId="0" xfId="0" applyFont="1" applyFill="1" applyAlignment="1">
      <alignment horizontal="center"/>
    </xf>
    <xf numFmtId="0" fontId="18" fillId="0" borderId="19" xfId="0" applyFont="1" applyFill="1" applyBorder="1" applyAlignment="1" applyProtection="1">
      <protection locked="0"/>
    </xf>
    <xf numFmtId="0" fontId="0" fillId="0" borderId="14" xfId="0" applyFill="1" applyBorder="1" applyAlignment="1" applyProtection="1">
      <protection locked="0"/>
    </xf>
    <xf numFmtId="0" fontId="0" fillId="0" borderId="16" xfId="0" applyFill="1" applyBorder="1" applyAlignment="1" applyProtection="1">
      <protection locked="0"/>
    </xf>
    <xf numFmtId="0" fontId="4" fillId="2" borderId="19" xfId="0" applyFont="1" applyFill="1" applyBorder="1" applyAlignment="1" applyProtection="1">
      <alignment horizontal="left"/>
    </xf>
    <xf numFmtId="0" fontId="4" fillId="2" borderId="14" xfId="0" applyFont="1" applyFill="1" applyBorder="1" applyAlignment="1" applyProtection="1"/>
    <xf numFmtId="0" fontId="4" fillId="2" borderId="16" xfId="0" applyFont="1" applyFill="1" applyBorder="1" applyAlignment="1" applyProtection="1"/>
    <xf numFmtId="0" fontId="4" fillId="2" borderId="14" xfId="0" applyFont="1" applyFill="1" applyBorder="1" applyAlignment="1" applyProtection="1">
      <alignment horizontal="left"/>
    </xf>
    <xf numFmtId="0" fontId="4" fillId="2" borderId="16" xfId="0" applyFont="1" applyFill="1" applyBorder="1" applyAlignment="1" applyProtection="1">
      <alignment horizontal="left"/>
    </xf>
    <xf numFmtId="0" fontId="15" fillId="6" borderId="19" xfId="2" applyFont="1" applyFill="1" applyBorder="1" applyAlignment="1">
      <alignment horizontal="center"/>
    </xf>
    <xf numFmtId="0" fontId="15" fillId="6" borderId="16" xfId="2" applyFont="1" applyFill="1" applyBorder="1" applyAlignment="1">
      <alignment horizontal="center"/>
    </xf>
    <xf numFmtId="0" fontId="15" fillId="0" borderId="0" xfId="2" applyFont="1" applyAlignment="1">
      <alignment horizontal="center"/>
    </xf>
    <xf numFmtId="0" fontId="6" fillId="0" borderId="11" xfId="2" applyFont="1" applyBorder="1" applyAlignment="1">
      <alignment horizontal="center" vertical="top" wrapText="1"/>
    </xf>
    <xf numFmtId="0" fontId="15" fillId="0" borderId="0" xfId="0" applyFont="1" applyFill="1" applyAlignment="1">
      <alignment horizontal="right"/>
    </xf>
    <xf numFmtId="0" fontId="7" fillId="0" borderId="11" xfId="0" applyFont="1" applyFill="1" applyBorder="1" applyAlignment="1">
      <alignment horizontal="center" vertical="center" wrapText="1"/>
    </xf>
    <xf numFmtId="0" fontId="7" fillId="0" borderId="10" xfId="0" applyFont="1" applyFill="1" applyBorder="1" applyAlignment="1">
      <alignment horizontal="center" vertical="center" wrapText="1"/>
    </xf>
    <xf numFmtId="0" fontId="7" fillId="0" borderId="12" xfId="0" applyFont="1" applyFill="1" applyBorder="1" applyAlignment="1">
      <alignment horizontal="center" vertical="center" wrapText="1"/>
    </xf>
    <xf numFmtId="0" fontId="7" fillId="0" borderId="11" xfId="0" applyFont="1" applyFill="1" applyBorder="1" applyAlignment="1">
      <alignment horizontal="center" vertical="center"/>
    </xf>
    <xf numFmtId="0" fontId="7" fillId="0" borderId="20" xfId="0" applyFont="1" applyFill="1" applyBorder="1" applyAlignment="1">
      <alignment horizontal="center" vertical="center" wrapText="1"/>
    </xf>
    <xf numFmtId="0" fontId="7" fillId="0" borderId="16" xfId="0" applyFont="1" applyFill="1" applyBorder="1" applyAlignment="1">
      <alignment horizontal="center" vertical="center"/>
    </xf>
    <xf numFmtId="0" fontId="7" fillId="0" borderId="11" xfId="0" applyFont="1" applyFill="1" applyBorder="1" applyAlignment="1" applyProtection="1">
      <alignment horizontal="center" vertical="center" wrapText="1"/>
    </xf>
    <xf numFmtId="0" fontId="7" fillId="0" borderId="10" xfId="0" applyFont="1" applyFill="1" applyBorder="1" applyAlignment="1" applyProtection="1">
      <alignment horizontal="center" vertical="center" wrapText="1"/>
    </xf>
    <xf numFmtId="0" fontId="7" fillId="0" borderId="1" xfId="0" applyFont="1" applyFill="1" applyBorder="1" applyAlignment="1" applyProtection="1">
      <alignment horizontal="center" vertical="center" wrapText="1"/>
    </xf>
    <xf numFmtId="0" fontId="7" fillId="0" borderId="11" xfId="0" applyFont="1" applyFill="1" applyBorder="1" applyAlignment="1" applyProtection="1">
      <alignment horizontal="center" vertical="center"/>
    </xf>
    <xf numFmtId="0" fontId="7" fillId="0" borderId="20" xfId="0" applyFont="1" applyFill="1" applyBorder="1" applyAlignment="1" applyProtection="1">
      <alignment horizontal="center" vertical="center" wrapText="1"/>
    </xf>
    <xf numFmtId="0" fontId="7" fillId="0" borderId="21" xfId="0" applyFont="1" applyFill="1" applyBorder="1" applyAlignment="1" applyProtection="1">
      <alignment horizontal="center" vertical="center" wrapText="1"/>
    </xf>
    <xf numFmtId="0" fontId="7" fillId="0" borderId="16" xfId="0" applyFont="1" applyFill="1" applyBorder="1" applyAlignment="1" applyProtection="1">
      <alignment horizontal="center" vertical="center"/>
    </xf>
  </cellXfs>
  <cellStyles count="7">
    <cellStyle name="Normal" xfId="0" builtinId="0"/>
    <cellStyle name="Normal 2" xfId="3"/>
    <cellStyle name="Normal 2 2" xfId="2"/>
    <cellStyle name="Normal 4" xfId="4"/>
    <cellStyle name="Normal 5" xfId="5"/>
    <cellStyle name="Normal 6" xfId="6"/>
    <cellStyle name="Normal_rain fall"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externalLink" Target="externalLinks/externalLink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y%20doc/PB%20Sinchan/Water%20audit/2008-09/Water-Audit%2008-09/Bhatghar_R.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Londhe/Downloads/Veer.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pc/Desktop/Jal%20lekha%202014-15%20(BMT-PND-NIR)KT-MI-NLBC/Baramati/Jal%20Lekha%202011-12%20BMT/NLBC%20Jallekha10-11-17.10.1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my%20doc/PB%20Sinchan/Water%20audit/2007-08/Major%20&amp;%20Medium/Veer_BTR.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my%20doc/PB%20Sinchan/Water%20audit/2008-09/Water-Audit%2008-09/niradeoghar.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aceSheet"/>
      <sheetName val="Main"/>
      <sheetName val="Location"/>
      <sheetName val="Index"/>
      <sheetName val="6(A)"/>
      <sheetName val="6(B)"/>
      <sheetName val="6(C)"/>
      <sheetName val="LBC"/>
      <sheetName val="Output"/>
      <sheetName val="Rabi Eq."/>
      <sheetName val="Analysis"/>
      <sheetName val="Water Account Ex-sansar"/>
      <sheetName val="Water Account"/>
      <sheetName val="Monhly water reservoir"/>
      <sheetName val="6(A)veer"/>
      <sheetName val="6(A)Neera Deoghar"/>
      <sheetName val="Rainfall"/>
      <sheetName val="Water USE RESERVOIR"/>
      <sheetName val="RBC"/>
      <sheetName val="Data6A"/>
      <sheetName val="DataPR"/>
      <sheetName val="DataPIP"/>
      <sheetName val="DataActual"/>
      <sheetName val="Data6C"/>
    </sheetNames>
    <sheetDataSet>
      <sheetData sheetId="0" refreshError="1"/>
      <sheetData sheetId="1" refreshError="1"/>
      <sheetData sheetId="2">
        <row r="1">
          <cell r="A1" t="str">
            <v>Reservoir</v>
          </cell>
          <cell r="B1" t="str">
            <v>Project</v>
          </cell>
          <cell r="C1" t="str">
            <v>Circle</v>
          </cell>
          <cell r="D1" t="str">
            <v>Division</v>
          </cell>
          <cell r="E1" t="str">
            <v>ReservoirNo</v>
          </cell>
          <cell r="F1" t="str">
            <v>WAUnit</v>
          </cell>
          <cell r="G1" t="str">
            <v>SBNO</v>
          </cell>
          <cell r="H1" t="str">
            <v>PGNo</v>
          </cell>
          <cell r="I1" t="str">
            <v>Plangroup</v>
          </cell>
          <cell r="J1" t="str">
            <v>Type</v>
          </cell>
          <cell r="K1" t="str">
            <v>District</v>
          </cell>
          <cell r="L1" t="str">
            <v>Taluka</v>
          </cell>
        </row>
        <row r="2">
          <cell r="A2" t="str">
            <v>Abhora</v>
          </cell>
          <cell r="B2" t="str">
            <v>Abhora</v>
          </cell>
          <cell r="C2" t="str">
            <v>CADA Jalgaon</v>
          </cell>
          <cell r="D2" t="str">
            <v>Jalgaon Irrigation Division Jalgaon</v>
          </cell>
          <cell r="E2">
            <v>151</v>
          </cell>
          <cell r="F2">
            <v>3</v>
          </cell>
          <cell r="G2" t="str">
            <v>13A</v>
          </cell>
          <cell r="H2">
            <v>3</v>
          </cell>
          <cell r="I2" t="str">
            <v>Normal</v>
          </cell>
          <cell r="J2" t="str">
            <v>Medium</v>
          </cell>
          <cell r="K2" t="str">
            <v>Jalgaon</v>
          </cell>
          <cell r="L2" t="str">
            <v>Raver</v>
          </cell>
        </row>
        <row r="3">
          <cell r="A3" t="str">
            <v>Adan</v>
          </cell>
          <cell r="B3" t="str">
            <v>Adan</v>
          </cell>
          <cell r="C3" t="str">
            <v>YIC Yavatmal</v>
          </cell>
          <cell r="D3" t="str">
            <v>Arunawati Project Division Digras</v>
          </cell>
          <cell r="E3">
            <v>1</v>
          </cell>
          <cell r="F3">
            <v>1</v>
          </cell>
          <cell r="G3">
            <v>6</v>
          </cell>
          <cell r="H3">
            <v>3</v>
          </cell>
          <cell r="I3" t="str">
            <v>Normal</v>
          </cell>
          <cell r="J3" t="str">
            <v>Medium</v>
          </cell>
          <cell r="K3" t="str">
            <v>Wardha</v>
          </cell>
          <cell r="L3" t="str">
            <v>Karanja</v>
          </cell>
        </row>
        <row r="4">
          <cell r="A4" t="str">
            <v>Adhala</v>
          </cell>
          <cell r="B4" t="str">
            <v>Adhala</v>
          </cell>
          <cell r="C4" t="str">
            <v>CADA Nashik</v>
          </cell>
          <cell r="D4" t="str">
            <v>Ahmednagar Irrigation Division Ahmednagar</v>
          </cell>
          <cell r="E4">
            <v>152</v>
          </cell>
          <cell r="F4">
            <v>3</v>
          </cell>
          <cell r="G4" t="str">
            <v>1AA</v>
          </cell>
          <cell r="H4">
            <v>3</v>
          </cell>
          <cell r="I4" t="str">
            <v>Normal</v>
          </cell>
          <cell r="J4" t="str">
            <v>Medium</v>
          </cell>
          <cell r="K4" t="str">
            <v>Ahmednagar</v>
          </cell>
          <cell r="L4" t="str">
            <v>Akole</v>
          </cell>
        </row>
        <row r="5">
          <cell r="A5" t="str">
            <v>Agnawati</v>
          </cell>
          <cell r="B5" t="str">
            <v>Agnavati</v>
          </cell>
          <cell r="C5" t="str">
            <v>CADA Jalgaon</v>
          </cell>
          <cell r="D5" t="str">
            <v>Jalgaon Irrigation Division Jalgaon</v>
          </cell>
          <cell r="E5">
            <v>153</v>
          </cell>
          <cell r="F5">
            <v>3</v>
          </cell>
          <cell r="G5">
            <v>11</v>
          </cell>
          <cell r="H5">
            <v>2</v>
          </cell>
          <cell r="I5" t="str">
            <v>Deficit</v>
          </cell>
          <cell r="J5" t="str">
            <v>Medium</v>
          </cell>
          <cell r="K5" t="str">
            <v>Jalgaon</v>
          </cell>
          <cell r="L5" t="str">
            <v>Pachora</v>
          </cell>
        </row>
        <row r="6">
          <cell r="A6" t="str">
            <v>Ajanta Andhari</v>
          </cell>
          <cell r="B6" t="str">
            <v>Ajanta Andhari</v>
          </cell>
          <cell r="C6" t="str">
            <v>CADA Abad</v>
          </cell>
          <cell r="D6" t="str">
            <v>Aurangabad Irrigation Division Aurangabad</v>
          </cell>
          <cell r="E6">
            <v>154</v>
          </cell>
          <cell r="F6">
            <v>3</v>
          </cell>
          <cell r="G6" t="str">
            <v>13AA</v>
          </cell>
          <cell r="H6">
            <v>2</v>
          </cell>
          <cell r="I6" t="str">
            <v>Deficit</v>
          </cell>
          <cell r="J6" t="str">
            <v>Medium</v>
          </cell>
          <cell r="K6" t="str">
            <v>Aurangabad</v>
          </cell>
          <cell r="L6" t="str">
            <v>Sillod</v>
          </cell>
        </row>
        <row r="7">
          <cell r="A7" t="str">
            <v>Alandi</v>
          </cell>
          <cell r="B7" t="str">
            <v>Alandi</v>
          </cell>
          <cell r="C7" t="str">
            <v>CADA Nashik</v>
          </cell>
          <cell r="D7" t="str">
            <v>Nashik Irrigation Division Nashik</v>
          </cell>
          <cell r="E7">
            <v>155</v>
          </cell>
          <cell r="F7">
            <v>3</v>
          </cell>
          <cell r="G7" t="str">
            <v>1A</v>
          </cell>
          <cell r="H7">
            <v>3</v>
          </cell>
          <cell r="I7" t="str">
            <v>Normal</v>
          </cell>
          <cell r="J7" t="str">
            <v>Medium</v>
          </cell>
          <cell r="K7" t="str">
            <v>Nashik</v>
          </cell>
          <cell r="L7" t="str">
            <v>Nashik</v>
          </cell>
        </row>
        <row r="8">
          <cell r="A8" t="str">
            <v>Amalnalla</v>
          </cell>
          <cell r="B8" t="str">
            <v>Amalnalla</v>
          </cell>
          <cell r="C8" t="str">
            <v>CIPC Chandrapur</v>
          </cell>
          <cell r="D8" t="str">
            <v>Chandrapur Irrigation Division Chandrapur</v>
          </cell>
          <cell r="E8">
            <v>2</v>
          </cell>
          <cell r="F8">
            <v>1</v>
          </cell>
          <cell r="G8">
            <v>7</v>
          </cell>
          <cell r="H8">
            <v>3</v>
          </cell>
          <cell r="I8" t="str">
            <v>Normal</v>
          </cell>
          <cell r="J8" t="str">
            <v>Medium</v>
          </cell>
          <cell r="K8" t="str">
            <v>Chandrapur</v>
          </cell>
          <cell r="L8" t="str">
            <v>Korpana</v>
          </cell>
        </row>
        <row r="9">
          <cell r="A9" t="str">
            <v>Ambadi</v>
          </cell>
          <cell r="B9" t="str">
            <v>Ambadi</v>
          </cell>
          <cell r="C9" t="str">
            <v>CADA Abad</v>
          </cell>
          <cell r="D9" t="str">
            <v>Aurangabad Irrigation Division Aurangabad</v>
          </cell>
          <cell r="E9">
            <v>156</v>
          </cell>
          <cell r="F9">
            <v>3</v>
          </cell>
          <cell r="G9" t="str">
            <v>1A</v>
          </cell>
          <cell r="H9">
            <v>3</v>
          </cell>
          <cell r="I9" t="str">
            <v>Normal</v>
          </cell>
          <cell r="J9" t="str">
            <v>Medium</v>
          </cell>
          <cell r="K9" t="str">
            <v>Aurangabad</v>
          </cell>
          <cell r="L9" t="str">
            <v>Kannad</v>
          </cell>
        </row>
        <row r="10">
          <cell r="A10" t="str">
            <v>Andhali</v>
          </cell>
          <cell r="B10" t="str">
            <v>Andhali</v>
          </cell>
          <cell r="C10" t="str">
            <v>PIC Pune</v>
          </cell>
          <cell r="D10" t="str">
            <v>Neera Right Bank Canal Division Phaltan</v>
          </cell>
          <cell r="E10">
            <v>85</v>
          </cell>
          <cell r="F10">
            <v>2</v>
          </cell>
          <cell r="G10" t="str">
            <v>18AA</v>
          </cell>
          <cell r="H10">
            <v>1</v>
          </cell>
          <cell r="I10" t="str">
            <v>Highly Deficit</v>
          </cell>
          <cell r="J10" t="str">
            <v>Medium</v>
          </cell>
          <cell r="K10" t="str">
            <v>Satara</v>
          </cell>
          <cell r="L10" t="str">
            <v>Man</v>
          </cell>
        </row>
        <row r="11">
          <cell r="A11" t="str">
            <v>Aner</v>
          </cell>
          <cell r="B11" t="str">
            <v>Aner</v>
          </cell>
          <cell r="C11" t="str">
            <v>CADA Jalgaon</v>
          </cell>
          <cell r="D11" t="str">
            <v>Dhule Irrigation Division Dhule</v>
          </cell>
          <cell r="E11">
            <v>157</v>
          </cell>
          <cell r="F11">
            <v>3</v>
          </cell>
          <cell r="G11" t="str">
            <v>13A</v>
          </cell>
          <cell r="H11">
            <v>3</v>
          </cell>
          <cell r="I11" t="str">
            <v>Normal</v>
          </cell>
          <cell r="J11" t="str">
            <v>Medium</v>
          </cell>
          <cell r="K11" t="str">
            <v>Dhule</v>
          </cell>
          <cell r="L11" t="str">
            <v>Shirpur</v>
          </cell>
        </row>
        <row r="12">
          <cell r="A12" t="str">
            <v>Anjana Palashi</v>
          </cell>
          <cell r="B12" t="str">
            <v>Anjana Palashi</v>
          </cell>
          <cell r="C12" t="str">
            <v>CADA Abad</v>
          </cell>
          <cell r="D12" t="str">
            <v>Aurangabad Irrigation Division Aurangabad</v>
          </cell>
          <cell r="E12">
            <v>158</v>
          </cell>
          <cell r="F12">
            <v>3</v>
          </cell>
          <cell r="G12">
            <v>3</v>
          </cell>
          <cell r="H12">
            <v>2</v>
          </cell>
          <cell r="I12" t="str">
            <v>Deficit</v>
          </cell>
          <cell r="J12" t="str">
            <v>Medium</v>
          </cell>
          <cell r="K12" t="str">
            <v>Aurangabad</v>
          </cell>
          <cell r="L12" t="str">
            <v>Kannad</v>
          </cell>
        </row>
        <row r="13">
          <cell r="A13" t="str">
            <v>Arunavati</v>
          </cell>
          <cell r="B13" t="str">
            <v>Arunawati</v>
          </cell>
          <cell r="C13" t="str">
            <v>YIC Yavatmal</v>
          </cell>
          <cell r="D13" t="str">
            <v>Arunawati Project Division Digras</v>
          </cell>
          <cell r="E13">
            <v>3</v>
          </cell>
          <cell r="F13">
            <v>1</v>
          </cell>
          <cell r="G13">
            <v>6</v>
          </cell>
          <cell r="H13">
            <v>3</v>
          </cell>
          <cell r="I13" t="str">
            <v>Normal</v>
          </cell>
          <cell r="J13" t="str">
            <v>Major</v>
          </cell>
          <cell r="K13" t="str">
            <v>Yavatmal</v>
          </cell>
          <cell r="L13" t="str">
            <v>Digras</v>
          </cell>
        </row>
        <row r="14">
          <cell r="A14" t="str">
            <v>Ashti</v>
          </cell>
          <cell r="B14" t="str">
            <v>Ashti</v>
          </cell>
          <cell r="C14" t="str">
            <v>CADA Solapur</v>
          </cell>
          <cell r="D14" t="str">
            <v>Bhima Development Division  2 Solapur</v>
          </cell>
          <cell r="E14">
            <v>86</v>
          </cell>
          <cell r="F14">
            <v>2</v>
          </cell>
          <cell r="G14" t="str">
            <v>18AA</v>
          </cell>
          <cell r="H14">
            <v>1</v>
          </cell>
          <cell r="I14" t="str">
            <v>Highly Deficit</v>
          </cell>
          <cell r="J14" t="str">
            <v>Medium</v>
          </cell>
          <cell r="K14" t="str">
            <v>Solapur</v>
          </cell>
          <cell r="L14" t="str">
            <v>Mohol</v>
          </cell>
        </row>
        <row r="15">
          <cell r="A15" t="str">
            <v>Asolamendha</v>
          </cell>
          <cell r="B15" t="str">
            <v>Asolamendha</v>
          </cell>
          <cell r="C15" t="str">
            <v>CIPC Chandrapur</v>
          </cell>
          <cell r="D15" t="str">
            <v>Chandrapur Irrigation Division Chandrapur</v>
          </cell>
          <cell r="E15">
            <v>4</v>
          </cell>
          <cell r="F15">
            <v>1</v>
          </cell>
          <cell r="G15">
            <v>9</v>
          </cell>
          <cell r="H15">
            <v>5</v>
          </cell>
          <cell r="I15" t="str">
            <v>Abundant</v>
          </cell>
          <cell r="J15" t="str">
            <v>Major</v>
          </cell>
          <cell r="K15" t="str">
            <v>Chandrapur</v>
          </cell>
          <cell r="L15" t="str">
            <v>Saoli</v>
          </cell>
        </row>
        <row r="16">
          <cell r="A16" t="str">
            <v>Bagheda</v>
          </cell>
          <cell r="B16" t="str">
            <v>Bagheda</v>
          </cell>
          <cell r="C16" t="str">
            <v>CADA Nagpur</v>
          </cell>
          <cell r="D16" t="str">
            <v>Minor Irrigation Division Bhandara</v>
          </cell>
          <cell r="E16">
            <v>9</v>
          </cell>
          <cell r="F16">
            <v>1</v>
          </cell>
          <cell r="G16">
            <v>8</v>
          </cell>
          <cell r="H16">
            <v>4</v>
          </cell>
          <cell r="I16" t="str">
            <v>Surplus</v>
          </cell>
          <cell r="J16" t="str">
            <v>Medium</v>
          </cell>
          <cell r="K16" t="str">
            <v>Bhandara</v>
          </cell>
          <cell r="L16" t="str">
            <v>Tumsar</v>
          </cell>
        </row>
        <row r="17">
          <cell r="A17" t="str">
            <v>Bahula</v>
          </cell>
          <cell r="B17" t="str">
            <v>Bahula</v>
          </cell>
          <cell r="C17" t="str">
            <v>JIPC Jalgaon</v>
          </cell>
          <cell r="D17" t="str">
            <v>Jalgaon Medium Project Division Jalgaon</v>
          </cell>
          <cell r="E17">
            <v>160</v>
          </cell>
          <cell r="F17">
            <v>3</v>
          </cell>
          <cell r="G17" t="str">
            <v>13A</v>
          </cell>
          <cell r="H17">
            <v>2</v>
          </cell>
          <cell r="I17" t="str">
            <v>Deficit</v>
          </cell>
          <cell r="J17" t="str">
            <v>Medium</v>
          </cell>
          <cell r="K17" t="str">
            <v>Jalgaon</v>
          </cell>
          <cell r="L17" t="str">
            <v>Pachora</v>
          </cell>
        </row>
        <row r="18">
          <cell r="A18" t="str">
            <v>Banganga</v>
          </cell>
          <cell r="B18" t="str">
            <v>Banganga</v>
          </cell>
          <cell r="C18" t="str">
            <v>CADA Beed</v>
          </cell>
          <cell r="D18" t="str">
            <v>Osmanabad Irrigation Division Osmanabad</v>
          </cell>
          <cell r="E18">
            <v>161</v>
          </cell>
          <cell r="F18">
            <v>3</v>
          </cell>
          <cell r="G18" t="str">
            <v>19A</v>
          </cell>
          <cell r="H18">
            <v>1</v>
          </cell>
          <cell r="I18" t="str">
            <v>Highly Deficit</v>
          </cell>
          <cell r="J18" t="str">
            <v>Medium</v>
          </cell>
          <cell r="K18" t="str">
            <v>Osmanabad</v>
          </cell>
          <cell r="L18" t="str">
            <v>Bhoom</v>
          </cell>
        </row>
        <row r="19">
          <cell r="A19" t="str">
            <v>Basappawadi</v>
          </cell>
          <cell r="B19" t="str">
            <v>Basappawadi</v>
          </cell>
          <cell r="C19" t="str">
            <v>SIC Sangli</v>
          </cell>
          <cell r="D19" t="str">
            <v>Sangli Irrigation Division Sangli</v>
          </cell>
          <cell r="E19">
            <v>87</v>
          </cell>
          <cell r="F19">
            <v>2</v>
          </cell>
          <cell r="G19" t="str">
            <v>16AA</v>
          </cell>
          <cell r="H19">
            <v>1</v>
          </cell>
          <cell r="I19" t="str">
            <v>Highly Deficit</v>
          </cell>
          <cell r="J19" t="str">
            <v>Medium</v>
          </cell>
          <cell r="K19" t="str">
            <v>Sangli</v>
          </cell>
          <cell r="L19" t="str">
            <v>Jath</v>
          </cell>
        </row>
        <row r="20">
          <cell r="A20" t="str">
            <v>Belpara</v>
          </cell>
          <cell r="B20" t="str">
            <v>Belpara</v>
          </cell>
          <cell r="C20" t="str">
            <v>CADA Beed</v>
          </cell>
          <cell r="D20" t="str">
            <v>Jayakwadi Irrigation Division 3 Beed</v>
          </cell>
          <cell r="E20">
            <v>162</v>
          </cell>
          <cell r="F20">
            <v>3</v>
          </cell>
          <cell r="G20">
            <v>4</v>
          </cell>
          <cell r="H20">
            <v>2</v>
          </cell>
          <cell r="I20" t="str">
            <v>Deficit</v>
          </cell>
          <cell r="J20" t="str">
            <v>Medium</v>
          </cell>
          <cell r="K20" t="str">
            <v>Beed</v>
          </cell>
          <cell r="L20" t="str">
            <v>Shirur (Kasar)</v>
          </cell>
        </row>
        <row r="21">
          <cell r="A21" t="str">
            <v>Benitura</v>
          </cell>
          <cell r="B21" t="str">
            <v>Benitura</v>
          </cell>
          <cell r="C21" t="str">
            <v>CADA Beed</v>
          </cell>
          <cell r="D21" t="str">
            <v>Osmanabad Irrigation Division Osmanabad</v>
          </cell>
          <cell r="E21">
            <v>163</v>
          </cell>
          <cell r="F21">
            <v>3</v>
          </cell>
          <cell r="G21" t="str">
            <v>19A</v>
          </cell>
          <cell r="H21">
            <v>1</v>
          </cell>
          <cell r="I21" t="str">
            <v>Highly Deficit</v>
          </cell>
          <cell r="J21" t="str">
            <v>Medium</v>
          </cell>
          <cell r="K21" t="str">
            <v>Osmanabad</v>
          </cell>
          <cell r="L21" t="str">
            <v>Tuljapur</v>
          </cell>
        </row>
        <row r="22">
          <cell r="A22" t="str">
            <v>Betekar Bothli</v>
          </cell>
          <cell r="B22" t="str">
            <v>Betekar Bothli</v>
          </cell>
          <cell r="C22" t="str">
            <v>CADA Nagpur</v>
          </cell>
          <cell r="D22" t="str">
            <v>Minor Irrigation Division Bhandara</v>
          </cell>
          <cell r="E22">
            <v>10</v>
          </cell>
          <cell r="F22">
            <v>1</v>
          </cell>
          <cell r="G22">
            <v>8</v>
          </cell>
          <cell r="H22">
            <v>4</v>
          </cell>
          <cell r="I22" t="str">
            <v>Surplus</v>
          </cell>
          <cell r="J22" t="str">
            <v>Medium</v>
          </cell>
          <cell r="K22" t="str">
            <v>Bhandara</v>
          </cell>
          <cell r="L22" t="str">
            <v>Mohadi</v>
          </cell>
        </row>
        <row r="23">
          <cell r="A23" t="str">
            <v>Bhama Askhed</v>
          </cell>
          <cell r="B23" t="str">
            <v>Bhama Askhed</v>
          </cell>
          <cell r="C23" t="str">
            <v>PIC Pune</v>
          </cell>
          <cell r="D23" t="str">
            <v>Pune Irrigation Division Pune</v>
          </cell>
          <cell r="E23">
            <v>88</v>
          </cell>
          <cell r="F23">
            <v>2</v>
          </cell>
          <cell r="G23">
            <v>17</v>
          </cell>
          <cell r="H23">
            <v>3</v>
          </cell>
          <cell r="I23" t="str">
            <v>Normal</v>
          </cell>
          <cell r="J23" t="str">
            <v>Major</v>
          </cell>
          <cell r="K23" t="str">
            <v>Pune</v>
          </cell>
          <cell r="L23" t="str">
            <v>Khed</v>
          </cell>
        </row>
        <row r="24">
          <cell r="A24" t="str">
            <v>Bhandardara</v>
          </cell>
          <cell r="B24" t="str">
            <v>Bhandardara</v>
          </cell>
          <cell r="C24" t="str">
            <v>CADA Nashik</v>
          </cell>
          <cell r="D24" t="str">
            <v>Ahmednagar Irrigation Division Ahmednagar</v>
          </cell>
          <cell r="E24">
            <v>164</v>
          </cell>
          <cell r="F24">
            <v>3</v>
          </cell>
          <cell r="G24" t="str">
            <v>1AA</v>
          </cell>
          <cell r="H24">
            <v>3</v>
          </cell>
          <cell r="I24" t="str">
            <v>Normal</v>
          </cell>
          <cell r="J24" t="str">
            <v>Major</v>
          </cell>
          <cell r="K24" t="str">
            <v>Ahmednagar</v>
          </cell>
          <cell r="L24" t="str">
            <v>Akole</v>
          </cell>
        </row>
        <row r="25">
          <cell r="A25" t="str">
            <v>Bhatghar</v>
          </cell>
          <cell r="B25" t="str">
            <v>Neera Complex</v>
          </cell>
          <cell r="C25" t="str">
            <v>PIC Pune</v>
          </cell>
          <cell r="D25" t="str">
            <v>Pune Irrigation Division Pune</v>
          </cell>
          <cell r="E25">
            <v>128</v>
          </cell>
          <cell r="F25">
            <v>2</v>
          </cell>
          <cell r="G25" t="str">
            <v>18A</v>
          </cell>
          <cell r="H25">
            <v>3</v>
          </cell>
          <cell r="I25" t="str">
            <v>Normal</v>
          </cell>
          <cell r="J25" t="str">
            <v>Major</v>
          </cell>
          <cell r="K25" t="str">
            <v>Pune</v>
          </cell>
          <cell r="L25" t="str">
            <v>Bhor</v>
          </cell>
        </row>
        <row r="26">
          <cell r="A26" t="str">
            <v>Bhatsa</v>
          </cell>
          <cell r="B26" t="str">
            <v>Bhatsa</v>
          </cell>
          <cell r="C26" t="str">
            <v>TIC Thane</v>
          </cell>
          <cell r="D26" t="str">
            <v>Bhatsa Dam Division Bhatsanagar</v>
          </cell>
          <cell r="E26">
            <v>89</v>
          </cell>
          <cell r="F26">
            <v>2</v>
          </cell>
          <cell r="G26">
            <v>21</v>
          </cell>
          <cell r="H26">
            <v>5</v>
          </cell>
          <cell r="I26" t="str">
            <v>Abundant</v>
          </cell>
          <cell r="J26" t="str">
            <v>Major</v>
          </cell>
          <cell r="K26" t="str">
            <v>Thane</v>
          </cell>
          <cell r="L26" t="str">
            <v>Shahapur</v>
          </cell>
        </row>
        <row r="27">
          <cell r="A27" t="str">
            <v>Bhima (Ujjani)</v>
          </cell>
          <cell r="B27" t="str">
            <v>Bhima (Ujjani)</v>
          </cell>
          <cell r="C27" t="str">
            <v>CADA Solapur</v>
          </cell>
          <cell r="D27" t="str">
            <v>Ujjani Dam Division Bhimanagar</v>
          </cell>
          <cell r="E27">
            <v>90</v>
          </cell>
          <cell r="F27">
            <v>2</v>
          </cell>
          <cell r="G27" t="str">
            <v>18AA</v>
          </cell>
          <cell r="H27">
            <v>1</v>
          </cell>
          <cell r="I27" t="str">
            <v>Highly Deficit</v>
          </cell>
          <cell r="J27" t="str">
            <v>Major</v>
          </cell>
          <cell r="K27" t="str">
            <v>Solapur</v>
          </cell>
          <cell r="L27" t="str">
            <v>Madha</v>
          </cell>
        </row>
        <row r="28">
          <cell r="A28" t="str">
            <v>Bhojapur</v>
          </cell>
          <cell r="B28" t="str">
            <v>Bhojapur</v>
          </cell>
          <cell r="C28" t="str">
            <v>CADA Nashik</v>
          </cell>
          <cell r="D28" t="str">
            <v>Nashik Irrigation Division Nashik</v>
          </cell>
          <cell r="E28">
            <v>166</v>
          </cell>
          <cell r="F28">
            <v>3</v>
          </cell>
          <cell r="G28" t="str">
            <v>1AA</v>
          </cell>
          <cell r="H28">
            <v>3</v>
          </cell>
          <cell r="I28" t="str">
            <v>Normal</v>
          </cell>
          <cell r="J28" t="str">
            <v>Medium</v>
          </cell>
          <cell r="K28" t="str">
            <v>Nashik</v>
          </cell>
          <cell r="L28" t="str">
            <v>Nashik</v>
          </cell>
        </row>
        <row r="29">
          <cell r="A29" t="str">
            <v>Bhokar (Mangrul)</v>
          </cell>
          <cell r="B29" t="str">
            <v>Bhokar (Mangrul)</v>
          </cell>
          <cell r="C29" t="str">
            <v>JIPC Jalgaon</v>
          </cell>
          <cell r="D29" t="str">
            <v>Jalgaon Medium Project Division Jalgaon</v>
          </cell>
          <cell r="E29">
            <v>167</v>
          </cell>
          <cell r="F29">
            <v>3</v>
          </cell>
          <cell r="G29" t="str">
            <v>13A</v>
          </cell>
          <cell r="H29">
            <v>3</v>
          </cell>
          <cell r="I29" t="str">
            <v>Normal</v>
          </cell>
          <cell r="J29" t="str">
            <v>Medium</v>
          </cell>
          <cell r="K29" t="str">
            <v>Jalgaon</v>
          </cell>
          <cell r="L29" t="str">
            <v>Raver</v>
          </cell>
        </row>
        <row r="30">
          <cell r="A30" t="str">
            <v>Bhokarbari</v>
          </cell>
          <cell r="B30" t="str">
            <v>Bhokarbari</v>
          </cell>
          <cell r="C30" t="str">
            <v>CADA Jalgaon</v>
          </cell>
          <cell r="D30" t="str">
            <v>Girna Irrigation Division Jalgaon</v>
          </cell>
          <cell r="E30">
            <v>168</v>
          </cell>
          <cell r="F30">
            <v>3</v>
          </cell>
          <cell r="G30" t="str">
            <v>13AA</v>
          </cell>
          <cell r="H30">
            <v>2</v>
          </cell>
          <cell r="I30" t="str">
            <v>Deficit</v>
          </cell>
          <cell r="J30" t="str">
            <v>Medium</v>
          </cell>
          <cell r="K30" t="str">
            <v>Jalgaon</v>
          </cell>
          <cell r="L30" t="str">
            <v>Parola</v>
          </cell>
        </row>
        <row r="31">
          <cell r="A31" t="str">
            <v>Bindusara</v>
          </cell>
          <cell r="B31" t="str">
            <v>Bindusara</v>
          </cell>
          <cell r="C31" t="str">
            <v>CADA Beed</v>
          </cell>
          <cell r="D31" t="str">
            <v>Jayakwadi Irrigation Division 3 Beed</v>
          </cell>
          <cell r="E31">
            <v>169</v>
          </cell>
          <cell r="F31">
            <v>3</v>
          </cell>
          <cell r="G31">
            <v>2</v>
          </cell>
          <cell r="H31">
            <v>2</v>
          </cell>
          <cell r="I31" t="str">
            <v>Deficit</v>
          </cell>
          <cell r="J31" t="str">
            <v>Medium</v>
          </cell>
          <cell r="K31" t="str">
            <v>Beed</v>
          </cell>
          <cell r="L31" t="str">
            <v>Beed</v>
          </cell>
        </row>
        <row r="32">
          <cell r="A32" t="str">
            <v>Bodalkasa</v>
          </cell>
          <cell r="B32" t="str">
            <v>Bodalkasa</v>
          </cell>
          <cell r="C32" t="str">
            <v>CADA Nagpur</v>
          </cell>
          <cell r="D32" t="str">
            <v>Gondia Irrigation Division Gondia</v>
          </cell>
          <cell r="E32">
            <v>11</v>
          </cell>
          <cell r="F32">
            <v>1</v>
          </cell>
          <cell r="G32">
            <v>8</v>
          </cell>
          <cell r="H32">
            <v>4</v>
          </cell>
          <cell r="I32" t="str">
            <v>Surplus</v>
          </cell>
          <cell r="J32" t="str">
            <v>Medium</v>
          </cell>
          <cell r="K32" t="str">
            <v>Gondia</v>
          </cell>
          <cell r="L32" t="str">
            <v>Tirora</v>
          </cell>
        </row>
        <row r="33">
          <cell r="A33" t="str">
            <v>Bodhegaon</v>
          </cell>
          <cell r="B33" t="str">
            <v>Bodhegaon</v>
          </cell>
          <cell r="C33" t="str">
            <v>CADA Beed</v>
          </cell>
          <cell r="D33" t="str">
            <v>Jayakwadi Irrigation Division 3 Beed</v>
          </cell>
          <cell r="E33">
            <v>170</v>
          </cell>
          <cell r="F33">
            <v>3</v>
          </cell>
          <cell r="G33">
            <v>2</v>
          </cell>
          <cell r="H33">
            <v>2</v>
          </cell>
          <cell r="I33" t="str">
            <v>Deficit</v>
          </cell>
          <cell r="J33" t="str">
            <v>Medium</v>
          </cell>
          <cell r="K33" t="str">
            <v>Beed</v>
          </cell>
          <cell r="L33" t="str">
            <v>Parli Vaijnath</v>
          </cell>
        </row>
        <row r="34">
          <cell r="A34" t="str">
            <v>Bor</v>
          </cell>
          <cell r="B34" t="str">
            <v>Bor</v>
          </cell>
          <cell r="C34" t="str">
            <v>CIPC Chandrapur</v>
          </cell>
          <cell r="D34" t="str">
            <v>Wardha Irrigation Division Wardha</v>
          </cell>
          <cell r="E34">
            <v>12</v>
          </cell>
          <cell r="F34">
            <v>1</v>
          </cell>
          <cell r="G34">
            <v>7</v>
          </cell>
          <cell r="H34">
            <v>3</v>
          </cell>
          <cell r="I34" t="str">
            <v>Normal</v>
          </cell>
          <cell r="J34" t="str">
            <v>Major</v>
          </cell>
          <cell r="K34" t="str">
            <v>Wardha</v>
          </cell>
          <cell r="L34" t="str">
            <v>Selu</v>
          </cell>
        </row>
        <row r="35">
          <cell r="A35" t="str">
            <v>Bor Dahegaon</v>
          </cell>
          <cell r="B35" t="str">
            <v>Bor Dahegaon</v>
          </cell>
          <cell r="C35" t="str">
            <v>CADA Abad</v>
          </cell>
          <cell r="D35" t="str">
            <v>Aurangabad Irrigation Division Aurangabad</v>
          </cell>
          <cell r="E35">
            <v>171</v>
          </cell>
          <cell r="F35">
            <v>3</v>
          </cell>
          <cell r="G35" t="str">
            <v>1A</v>
          </cell>
          <cell r="H35">
            <v>3</v>
          </cell>
          <cell r="I35" t="str">
            <v>Normal</v>
          </cell>
          <cell r="J35" t="str">
            <v>Medium</v>
          </cell>
          <cell r="K35" t="str">
            <v>Aurangabad</v>
          </cell>
          <cell r="L35" t="str">
            <v>Vaijapur</v>
          </cell>
        </row>
        <row r="36">
          <cell r="A36" t="str">
            <v>Borgaon</v>
          </cell>
          <cell r="B36" t="str">
            <v>Borgaon</v>
          </cell>
          <cell r="C36" t="str">
            <v>AIC Akola</v>
          </cell>
          <cell r="D36" t="str">
            <v>Yavatmal irrigation Division Yavatmal</v>
          </cell>
          <cell r="E36">
            <v>13</v>
          </cell>
          <cell r="F36">
            <v>1</v>
          </cell>
          <cell r="G36">
            <v>6</v>
          </cell>
          <cell r="H36">
            <v>3</v>
          </cell>
          <cell r="I36" t="str">
            <v>Normal</v>
          </cell>
          <cell r="J36" t="str">
            <v>Medium</v>
          </cell>
          <cell r="K36" t="str">
            <v>Yavatmal</v>
          </cell>
          <cell r="L36" t="str">
            <v>Yavatmal</v>
          </cell>
        </row>
        <row r="37">
          <cell r="A37" t="str">
            <v>Bori (Jalgaon)</v>
          </cell>
          <cell r="B37" t="str">
            <v>Bori</v>
          </cell>
          <cell r="C37" t="str">
            <v>CADA Jalgaon</v>
          </cell>
          <cell r="D37" t="str">
            <v>Girna Irrigation Division Jalgaon</v>
          </cell>
          <cell r="E37">
            <v>172</v>
          </cell>
          <cell r="F37">
            <v>3</v>
          </cell>
          <cell r="G37" t="str">
            <v>13AA</v>
          </cell>
          <cell r="H37">
            <v>2</v>
          </cell>
          <cell r="I37" t="str">
            <v>Deficit</v>
          </cell>
          <cell r="J37" t="str">
            <v>Medium</v>
          </cell>
          <cell r="K37" t="str">
            <v>Jalgaon</v>
          </cell>
          <cell r="L37" t="str">
            <v>Parola</v>
          </cell>
        </row>
        <row r="38">
          <cell r="A38" t="str">
            <v>Bori (Solapur)</v>
          </cell>
          <cell r="B38" t="str">
            <v>Bori</v>
          </cell>
          <cell r="C38" t="str">
            <v>CADA Solapur</v>
          </cell>
          <cell r="D38" t="str">
            <v>Solapur Irrigation Division Solapur</v>
          </cell>
          <cell r="E38">
            <v>285</v>
          </cell>
          <cell r="F38">
            <v>2</v>
          </cell>
          <cell r="G38">
            <v>19</v>
          </cell>
          <cell r="H38">
            <v>3</v>
          </cell>
          <cell r="I38" t="str">
            <v>Normal</v>
          </cell>
          <cell r="J38" t="str">
            <v>Medium</v>
          </cell>
          <cell r="K38" t="str">
            <v>Solapur</v>
          </cell>
          <cell r="L38" t="str">
            <v>Solapur</v>
          </cell>
        </row>
        <row r="39">
          <cell r="A39" t="str">
            <v>Borna</v>
          </cell>
          <cell r="B39" t="str">
            <v>Borna</v>
          </cell>
          <cell r="C39" t="str">
            <v>CADA Beed</v>
          </cell>
          <cell r="D39" t="str">
            <v>Jayakwadi Irrigation Division 3 Beed</v>
          </cell>
          <cell r="E39">
            <v>173</v>
          </cell>
          <cell r="F39">
            <v>3</v>
          </cell>
          <cell r="G39">
            <v>2</v>
          </cell>
          <cell r="H39">
            <v>2</v>
          </cell>
          <cell r="I39" t="str">
            <v>Deficit</v>
          </cell>
          <cell r="J39" t="str">
            <v>Medium</v>
          </cell>
          <cell r="K39" t="str">
            <v>Beed</v>
          </cell>
          <cell r="L39" t="str">
            <v>Parli Vaijnath</v>
          </cell>
        </row>
        <row r="40">
          <cell r="A40" t="str">
            <v>Buddhihal</v>
          </cell>
          <cell r="B40" t="str">
            <v>Buddhihal</v>
          </cell>
          <cell r="C40" t="str">
            <v>CADA Solapur</v>
          </cell>
          <cell r="D40" t="str">
            <v>Solapur Irrigation Division Solapur</v>
          </cell>
          <cell r="E40">
            <v>91</v>
          </cell>
          <cell r="F40">
            <v>2</v>
          </cell>
          <cell r="G40" t="str">
            <v>18AA</v>
          </cell>
          <cell r="H40">
            <v>1</v>
          </cell>
          <cell r="I40" t="str">
            <v>Highly Deficit</v>
          </cell>
          <cell r="J40" t="str">
            <v>Medium</v>
          </cell>
          <cell r="K40" t="str">
            <v>Solapur</v>
          </cell>
          <cell r="L40" t="str">
            <v>Sangole</v>
          </cell>
        </row>
        <row r="41">
          <cell r="A41" t="str">
            <v>Burai</v>
          </cell>
          <cell r="B41" t="str">
            <v>Burai</v>
          </cell>
          <cell r="C41" t="str">
            <v>CADA Jalgaon</v>
          </cell>
          <cell r="D41" t="str">
            <v>Dhule Irrigation Division Dhule</v>
          </cell>
          <cell r="E41">
            <v>175</v>
          </cell>
          <cell r="F41">
            <v>3</v>
          </cell>
          <cell r="G41" t="str">
            <v>13AA</v>
          </cell>
          <cell r="H41">
            <v>2</v>
          </cell>
          <cell r="I41" t="str">
            <v>Deficit</v>
          </cell>
          <cell r="J41" t="str">
            <v>Medium</v>
          </cell>
          <cell r="K41" t="str">
            <v>Dhule</v>
          </cell>
          <cell r="L41" t="str">
            <v>Sakri</v>
          </cell>
        </row>
        <row r="42">
          <cell r="A42" t="str">
            <v>Chandai</v>
          </cell>
          <cell r="B42" t="str">
            <v>Chandai</v>
          </cell>
          <cell r="C42" t="str">
            <v>CIPC Chandrapur</v>
          </cell>
          <cell r="D42" t="str">
            <v>Chandrapur Irrigation Division Chandrapur</v>
          </cell>
          <cell r="E42">
            <v>14</v>
          </cell>
          <cell r="F42">
            <v>1</v>
          </cell>
          <cell r="G42">
            <v>8</v>
          </cell>
          <cell r="H42">
            <v>4</v>
          </cell>
          <cell r="I42" t="str">
            <v>Surplus</v>
          </cell>
          <cell r="J42" t="str">
            <v>Medium</v>
          </cell>
          <cell r="K42" t="str">
            <v>Chandrapur</v>
          </cell>
          <cell r="L42" t="str">
            <v>Varora</v>
          </cell>
        </row>
        <row r="43">
          <cell r="A43" t="str">
            <v>Chandani</v>
          </cell>
          <cell r="B43" t="str">
            <v>Chandani</v>
          </cell>
          <cell r="C43" t="str">
            <v>CADA Beed</v>
          </cell>
          <cell r="D43" t="str">
            <v>Osmanabad Irrigation Division Osmanabad</v>
          </cell>
          <cell r="E43">
            <v>176</v>
          </cell>
          <cell r="F43">
            <v>3</v>
          </cell>
          <cell r="G43" t="str">
            <v>19A</v>
          </cell>
          <cell r="H43">
            <v>1</v>
          </cell>
          <cell r="I43" t="str">
            <v>Highly Deficit</v>
          </cell>
          <cell r="J43" t="str">
            <v>Medium</v>
          </cell>
          <cell r="K43" t="str">
            <v>Osmanabad</v>
          </cell>
          <cell r="L43" t="str">
            <v>Bhoom</v>
          </cell>
        </row>
        <row r="44">
          <cell r="A44" t="str">
            <v>Chandpur</v>
          </cell>
          <cell r="B44" t="str">
            <v>Chandpur</v>
          </cell>
          <cell r="C44" t="str">
            <v>CADA Nagpur</v>
          </cell>
          <cell r="D44" t="str">
            <v>Minor Irrigation Division Bhandara</v>
          </cell>
          <cell r="E44">
            <v>15</v>
          </cell>
          <cell r="F44">
            <v>1</v>
          </cell>
          <cell r="G44">
            <v>8</v>
          </cell>
          <cell r="H44">
            <v>4</v>
          </cell>
          <cell r="I44" t="str">
            <v>Surplus</v>
          </cell>
          <cell r="J44" t="str">
            <v>Medium</v>
          </cell>
          <cell r="K44" t="str">
            <v>Bhandara</v>
          </cell>
          <cell r="L44" t="str">
            <v>Tumsar</v>
          </cell>
        </row>
        <row r="45">
          <cell r="A45" t="str">
            <v>Chandrabhaga (Amravati)</v>
          </cell>
          <cell r="B45" t="str">
            <v>Chandrabhaga (Amravati)</v>
          </cell>
          <cell r="C45" t="str">
            <v>UWPC Amravati</v>
          </cell>
          <cell r="D45" t="str">
            <v>Purna Project.Division Achalpur</v>
          </cell>
          <cell r="E45">
            <v>16</v>
          </cell>
          <cell r="F45">
            <v>1</v>
          </cell>
          <cell r="G45">
            <v>10</v>
          </cell>
          <cell r="H45">
            <v>2</v>
          </cell>
          <cell r="I45" t="str">
            <v>Deficit</v>
          </cell>
          <cell r="J45" t="str">
            <v>Medium</v>
          </cell>
          <cell r="K45" t="str">
            <v>Amravati</v>
          </cell>
          <cell r="L45" t="str">
            <v>Achalpur</v>
          </cell>
        </row>
        <row r="46">
          <cell r="A46" t="str">
            <v>Chandrabhaga (Nagpur)</v>
          </cell>
          <cell r="B46" t="str">
            <v>Chandrabhaga (Nagpur)</v>
          </cell>
          <cell r="C46" t="str">
            <v>CADA Nagpur</v>
          </cell>
          <cell r="D46" t="str">
            <v>Minor Irrigation Division Nagpur</v>
          </cell>
          <cell r="E46">
            <v>17</v>
          </cell>
          <cell r="F46">
            <v>1</v>
          </cell>
          <cell r="G46">
            <v>8</v>
          </cell>
          <cell r="H46">
            <v>4</v>
          </cell>
          <cell r="I46" t="str">
            <v>Surplus</v>
          </cell>
          <cell r="J46" t="str">
            <v>Medium</v>
          </cell>
          <cell r="K46" t="str">
            <v>Nagpur</v>
          </cell>
          <cell r="L46" t="str">
            <v>Katol</v>
          </cell>
        </row>
        <row r="47">
          <cell r="A47" t="str">
            <v>Chankapur</v>
          </cell>
          <cell r="B47" t="str">
            <v>Chankapur</v>
          </cell>
          <cell r="C47" t="str">
            <v>CADA Nashik</v>
          </cell>
          <cell r="D47" t="str">
            <v>Maegaon Irrigation Division Malegaon</v>
          </cell>
          <cell r="E47">
            <v>177</v>
          </cell>
          <cell r="F47">
            <v>3</v>
          </cell>
          <cell r="G47">
            <v>11</v>
          </cell>
          <cell r="H47">
            <v>2</v>
          </cell>
          <cell r="I47" t="str">
            <v>Deficit</v>
          </cell>
          <cell r="J47" t="str">
            <v>Major</v>
          </cell>
          <cell r="K47" t="str">
            <v>Nashik</v>
          </cell>
          <cell r="L47" t="str">
            <v>Kalvan</v>
          </cell>
        </row>
        <row r="48">
          <cell r="A48" t="str">
            <v>Chargaon</v>
          </cell>
          <cell r="B48" t="str">
            <v>Chargaon</v>
          </cell>
          <cell r="C48" t="str">
            <v>CIPC Chandrapur</v>
          </cell>
          <cell r="D48" t="str">
            <v>Chandrapur Irrigation Division Chandrapur</v>
          </cell>
          <cell r="E48">
            <v>18</v>
          </cell>
          <cell r="F48">
            <v>1</v>
          </cell>
          <cell r="G48">
            <v>8</v>
          </cell>
          <cell r="H48">
            <v>4</v>
          </cell>
          <cell r="I48" t="str">
            <v>Surplus</v>
          </cell>
          <cell r="J48" t="str">
            <v>Medium</v>
          </cell>
          <cell r="K48" t="str">
            <v>Chandrapur</v>
          </cell>
          <cell r="L48" t="str">
            <v>Varora</v>
          </cell>
        </row>
        <row r="49">
          <cell r="A49" t="str">
            <v>Chaskaman</v>
          </cell>
          <cell r="B49" t="str">
            <v>Chaskaman</v>
          </cell>
          <cell r="C49" t="str">
            <v>PIC Pune</v>
          </cell>
          <cell r="D49" t="str">
            <v>Khadakwasla Irrigation Division Pune</v>
          </cell>
          <cell r="E49">
            <v>92</v>
          </cell>
          <cell r="F49">
            <v>2</v>
          </cell>
          <cell r="G49">
            <v>17</v>
          </cell>
          <cell r="H49">
            <v>3</v>
          </cell>
          <cell r="I49" t="str">
            <v>Normal</v>
          </cell>
          <cell r="J49" t="str">
            <v>Major</v>
          </cell>
          <cell r="K49" t="str">
            <v>Pune</v>
          </cell>
          <cell r="L49" t="str">
            <v>Khed</v>
          </cell>
        </row>
        <row r="50">
          <cell r="A50" t="str">
            <v>Chikotra</v>
          </cell>
          <cell r="B50" t="str">
            <v>Chikotra</v>
          </cell>
          <cell r="C50" t="str">
            <v>SIC Sangli</v>
          </cell>
          <cell r="D50" t="str">
            <v>Kolhapur Irrigation Division Kolhapur</v>
          </cell>
          <cell r="E50">
            <v>93</v>
          </cell>
          <cell r="F50">
            <v>2</v>
          </cell>
          <cell r="G50" t="str">
            <v>15A</v>
          </cell>
          <cell r="H50">
            <v>5</v>
          </cell>
          <cell r="I50" t="str">
            <v>Abundant</v>
          </cell>
          <cell r="J50" t="str">
            <v>Medium</v>
          </cell>
          <cell r="K50" t="str">
            <v>Kolhapur</v>
          </cell>
          <cell r="L50" t="str">
            <v>Bhudargad</v>
          </cell>
        </row>
        <row r="51">
          <cell r="A51" t="str">
            <v>Chitri</v>
          </cell>
          <cell r="B51" t="str">
            <v>Chitri</v>
          </cell>
          <cell r="C51" t="str">
            <v>SIC Sangli</v>
          </cell>
          <cell r="D51" t="str">
            <v>Kolhapur Irrigation Division Kolhapur</v>
          </cell>
          <cell r="E51">
            <v>94</v>
          </cell>
          <cell r="F51">
            <v>2</v>
          </cell>
          <cell r="G51" t="str">
            <v>15AA</v>
          </cell>
          <cell r="H51">
            <v>5</v>
          </cell>
          <cell r="I51" t="str">
            <v>Abundant</v>
          </cell>
          <cell r="J51" t="str">
            <v>Medium</v>
          </cell>
          <cell r="K51" t="str">
            <v>Kolhapur</v>
          </cell>
          <cell r="L51" t="str">
            <v>Ajara</v>
          </cell>
        </row>
        <row r="52">
          <cell r="A52" t="str">
            <v>Chorakhmara</v>
          </cell>
          <cell r="B52" t="str">
            <v>Chorakhmara</v>
          </cell>
          <cell r="C52" t="str">
            <v>CADA Nagpur</v>
          </cell>
          <cell r="D52" t="str">
            <v>Gondia Irrigation Division Gondia</v>
          </cell>
          <cell r="E52">
            <v>19</v>
          </cell>
          <cell r="F52">
            <v>1</v>
          </cell>
          <cell r="G52">
            <v>8</v>
          </cell>
          <cell r="H52">
            <v>4</v>
          </cell>
          <cell r="I52" t="str">
            <v>Surplus</v>
          </cell>
          <cell r="J52" t="str">
            <v>Medium</v>
          </cell>
          <cell r="K52" t="str">
            <v>Gondia</v>
          </cell>
          <cell r="L52" t="str">
            <v>Tirora</v>
          </cell>
        </row>
        <row r="53">
          <cell r="A53" t="str">
            <v>Chulband</v>
          </cell>
          <cell r="B53" t="str">
            <v>Chulband</v>
          </cell>
          <cell r="C53" t="str">
            <v>CADA Nagpur</v>
          </cell>
          <cell r="D53" t="str">
            <v>Gondia Irrigation Division Gondia</v>
          </cell>
          <cell r="E53">
            <v>20</v>
          </cell>
          <cell r="F53">
            <v>1</v>
          </cell>
          <cell r="G53">
            <v>8</v>
          </cell>
          <cell r="H53">
            <v>4</v>
          </cell>
          <cell r="I53" t="str">
            <v>Surplus</v>
          </cell>
          <cell r="J53" t="str">
            <v>Medium</v>
          </cell>
          <cell r="K53" t="str">
            <v>Gondia</v>
          </cell>
          <cell r="L53" t="str">
            <v>Goregaon</v>
          </cell>
        </row>
        <row r="54">
          <cell r="A54" t="str">
            <v>Dahigaon Weir</v>
          </cell>
          <cell r="B54" t="str">
            <v>Girna+Panzan</v>
          </cell>
          <cell r="C54" t="str">
            <v>CADA Jalgaon</v>
          </cell>
          <cell r="D54" t="str">
            <v>Girna Irrigation Division Jalgaon</v>
          </cell>
          <cell r="E54">
            <v>192</v>
          </cell>
          <cell r="F54">
            <v>3</v>
          </cell>
          <cell r="G54">
            <v>11</v>
          </cell>
          <cell r="H54">
            <v>2</v>
          </cell>
          <cell r="I54" t="str">
            <v>Deficit</v>
          </cell>
          <cell r="J54" t="str">
            <v>Major</v>
          </cell>
          <cell r="K54" t="str">
            <v>Jalgaon</v>
          </cell>
          <cell r="L54" t="str">
            <v>Chalisgaon</v>
          </cell>
        </row>
        <row r="55">
          <cell r="A55" t="str">
            <v>Darna</v>
          </cell>
          <cell r="B55" t="str">
            <v>Darna</v>
          </cell>
          <cell r="C55" t="str">
            <v>CADA Nashik</v>
          </cell>
          <cell r="D55" t="str">
            <v>Nashik Irrigation Division Nashik</v>
          </cell>
          <cell r="E55">
            <v>178</v>
          </cell>
          <cell r="F55">
            <v>3</v>
          </cell>
          <cell r="G55" t="str">
            <v>1A</v>
          </cell>
          <cell r="H55">
            <v>3</v>
          </cell>
          <cell r="I55" t="str">
            <v>Normal</v>
          </cell>
          <cell r="J55" t="str">
            <v>Major</v>
          </cell>
          <cell r="K55" t="str">
            <v>Nashik</v>
          </cell>
          <cell r="L55" t="str">
            <v>Igatpuri</v>
          </cell>
        </row>
        <row r="56">
          <cell r="A56" t="str">
            <v>Devarjan</v>
          </cell>
          <cell r="B56" t="str">
            <v>Devarjan</v>
          </cell>
          <cell r="C56" t="str">
            <v>CADA Beed</v>
          </cell>
          <cell r="D56" t="str">
            <v>Latur Irrigation Division No.2 Latur</v>
          </cell>
          <cell r="E56">
            <v>179</v>
          </cell>
          <cell r="F56">
            <v>3</v>
          </cell>
          <cell r="G56">
            <v>4</v>
          </cell>
          <cell r="H56">
            <v>2</v>
          </cell>
          <cell r="I56" t="str">
            <v>Deficit</v>
          </cell>
          <cell r="J56" t="str">
            <v>Medium</v>
          </cell>
          <cell r="K56" t="str">
            <v>Latur</v>
          </cell>
          <cell r="L56" t="str">
            <v>Udgir</v>
          </cell>
        </row>
        <row r="57">
          <cell r="A57" t="str">
            <v>Dham</v>
          </cell>
          <cell r="B57" t="str">
            <v>Dham</v>
          </cell>
          <cell r="C57" t="str">
            <v>CIPC Chandrapur</v>
          </cell>
          <cell r="D57" t="str">
            <v>Wardha Irrigation Division Wardha</v>
          </cell>
          <cell r="E57">
            <v>21</v>
          </cell>
          <cell r="F57">
            <v>1</v>
          </cell>
          <cell r="G57">
            <v>7</v>
          </cell>
          <cell r="H57">
            <v>3</v>
          </cell>
          <cell r="I57" t="str">
            <v>Normal</v>
          </cell>
          <cell r="J57" t="str">
            <v>Medium</v>
          </cell>
          <cell r="K57" t="str">
            <v>Wardha</v>
          </cell>
          <cell r="L57" t="str">
            <v>Arvi</v>
          </cell>
        </row>
        <row r="58">
          <cell r="A58" t="str">
            <v>Dhamna</v>
          </cell>
          <cell r="B58" t="str">
            <v>Dhamna</v>
          </cell>
          <cell r="C58" t="str">
            <v>CADA Abad</v>
          </cell>
          <cell r="D58" t="str">
            <v>Aurangabad Irrigation Division Aurangabad</v>
          </cell>
          <cell r="E58">
            <v>180</v>
          </cell>
          <cell r="F58">
            <v>3</v>
          </cell>
          <cell r="G58">
            <v>3</v>
          </cell>
          <cell r="H58">
            <v>2</v>
          </cell>
          <cell r="I58" t="str">
            <v>Deficit</v>
          </cell>
          <cell r="J58" t="str">
            <v>Medium</v>
          </cell>
          <cell r="K58" t="str">
            <v>Jalna</v>
          </cell>
          <cell r="L58" t="str">
            <v>Bhokardan</v>
          </cell>
        </row>
        <row r="59">
          <cell r="A59" t="str">
            <v>Dheku</v>
          </cell>
          <cell r="B59" t="str">
            <v>Dheku</v>
          </cell>
          <cell r="C59" t="str">
            <v>CADA Abad</v>
          </cell>
          <cell r="D59" t="str">
            <v>Aurangabad Irrigation Division Aurangabad</v>
          </cell>
          <cell r="E59">
            <v>181</v>
          </cell>
          <cell r="F59">
            <v>3</v>
          </cell>
          <cell r="G59" t="str">
            <v>1A</v>
          </cell>
          <cell r="H59">
            <v>3</v>
          </cell>
          <cell r="I59" t="str">
            <v>Normal</v>
          </cell>
          <cell r="J59" t="str">
            <v>Medium</v>
          </cell>
          <cell r="K59" t="str">
            <v>Aurangabad</v>
          </cell>
          <cell r="L59" t="str">
            <v>Vaijapur</v>
          </cell>
        </row>
        <row r="60">
          <cell r="A60" t="str">
            <v>Dhom</v>
          </cell>
          <cell r="B60" t="str">
            <v>Dhom</v>
          </cell>
          <cell r="C60" t="str">
            <v>CADA Pune</v>
          </cell>
          <cell r="D60" t="str">
            <v>Dhom Irrigation Division Satara</v>
          </cell>
          <cell r="E60">
            <v>95</v>
          </cell>
          <cell r="F60">
            <v>2</v>
          </cell>
          <cell r="G60">
            <v>15</v>
          </cell>
          <cell r="H60">
            <v>5</v>
          </cell>
          <cell r="I60" t="str">
            <v>Abundant</v>
          </cell>
          <cell r="J60" t="str">
            <v>Major</v>
          </cell>
          <cell r="K60" t="str">
            <v>Satara</v>
          </cell>
          <cell r="L60" t="str">
            <v>Wai</v>
          </cell>
        </row>
        <row r="61">
          <cell r="A61" t="str">
            <v>Dimbhe</v>
          </cell>
          <cell r="B61" t="str">
            <v>Kukadi Complex</v>
          </cell>
          <cell r="C61" t="str">
            <v>CADA Pune</v>
          </cell>
          <cell r="D61" t="str">
            <v>Kukadi Irrigation Division No. 1  Narayangaon</v>
          </cell>
          <cell r="E61">
            <v>117</v>
          </cell>
          <cell r="F61">
            <v>2</v>
          </cell>
          <cell r="G61">
            <v>17</v>
          </cell>
          <cell r="H61">
            <v>3</v>
          </cell>
          <cell r="I61" t="str">
            <v>Normal</v>
          </cell>
          <cell r="J61" t="str">
            <v>Major</v>
          </cell>
          <cell r="K61" t="str">
            <v>Pune</v>
          </cell>
          <cell r="L61" t="str">
            <v>Junnar</v>
          </cell>
        </row>
        <row r="62">
          <cell r="A62" t="str">
            <v>Dina</v>
          </cell>
          <cell r="B62" t="str">
            <v>Dina</v>
          </cell>
          <cell r="C62" t="str">
            <v>CIPC Chandrapur</v>
          </cell>
          <cell r="D62" t="str">
            <v>Chandrapur Irrigation Division Chandrapur</v>
          </cell>
          <cell r="E62">
            <v>22</v>
          </cell>
          <cell r="F62">
            <v>1</v>
          </cell>
          <cell r="G62">
            <v>9</v>
          </cell>
          <cell r="H62">
            <v>5</v>
          </cell>
          <cell r="I62" t="str">
            <v>Abundant</v>
          </cell>
          <cell r="J62" t="str">
            <v>Major</v>
          </cell>
          <cell r="K62" t="str">
            <v>Gadchiroli</v>
          </cell>
          <cell r="L62" t="str">
            <v>Chamorshi</v>
          </cell>
        </row>
        <row r="63">
          <cell r="A63" t="str">
            <v>Dnyanganga</v>
          </cell>
          <cell r="B63" t="str">
            <v>Dnyanganga</v>
          </cell>
          <cell r="C63" t="str">
            <v>AIC Akola</v>
          </cell>
          <cell r="D63" t="str">
            <v>Buldhana Irrigation Division Buldhana</v>
          </cell>
          <cell r="E63">
            <v>23</v>
          </cell>
          <cell r="F63">
            <v>1</v>
          </cell>
          <cell r="G63">
            <v>10</v>
          </cell>
          <cell r="H63">
            <v>2</v>
          </cell>
          <cell r="I63" t="str">
            <v>Deficit</v>
          </cell>
          <cell r="J63" t="str">
            <v>Medium</v>
          </cell>
          <cell r="K63" t="str">
            <v>Buldhana</v>
          </cell>
          <cell r="L63" t="str">
            <v>Khamgaon</v>
          </cell>
        </row>
        <row r="64">
          <cell r="A64" t="str">
            <v>Dodda Nalla</v>
          </cell>
          <cell r="B64" t="str">
            <v>Dodda Nalla</v>
          </cell>
          <cell r="C64" t="str">
            <v>SIC Sangli</v>
          </cell>
          <cell r="D64" t="str">
            <v>Sangli Irrigation Division Sangli</v>
          </cell>
          <cell r="E64">
            <v>96</v>
          </cell>
          <cell r="F64">
            <v>2</v>
          </cell>
          <cell r="G64" t="str">
            <v>18AA</v>
          </cell>
          <cell r="H64">
            <v>1</v>
          </cell>
          <cell r="I64" t="str">
            <v>Highly Deficit</v>
          </cell>
          <cell r="J64" t="str">
            <v>Medium</v>
          </cell>
          <cell r="K64" t="str">
            <v>Sangli</v>
          </cell>
          <cell r="L64" t="str">
            <v>Jath</v>
          </cell>
        </row>
        <row r="65">
          <cell r="A65" t="str">
            <v>Dongargaon (Chandrapur)</v>
          </cell>
          <cell r="B65" t="str">
            <v>Dongargaon (Chandrapur)</v>
          </cell>
          <cell r="C65" t="str">
            <v>NIC Nagpur</v>
          </cell>
          <cell r="D65" t="str">
            <v>Medium Project Division Chandrapur</v>
          </cell>
          <cell r="E65">
            <v>24</v>
          </cell>
          <cell r="F65">
            <v>1</v>
          </cell>
          <cell r="G65">
            <v>7</v>
          </cell>
          <cell r="H65">
            <v>3</v>
          </cell>
          <cell r="I65" t="str">
            <v>Normal</v>
          </cell>
          <cell r="J65" t="str">
            <v>Medium</v>
          </cell>
          <cell r="K65" t="str">
            <v>Chandrapur</v>
          </cell>
          <cell r="L65" t="str">
            <v>Rajura</v>
          </cell>
        </row>
        <row r="66">
          <cell r="A66" t="str">
            <v>Dongargaon (Nanded)</v>
          </cell>
          <cell r="B66" t="str">
            <v>Dongargaon (Nanded)</v>
          </cell>
          <cell r="C66" t="str">
            <v>NIC Nanded</v>
          </cell>
          <cell r="D66" t="str">
            <v>Nanded Irrigation Division Nanded</v>
          </cell>
          <cell r="E66">
            <v>182</v>
          </cell>
          <cell r="F66">
            <v>3</v>
          </cell>
          <cell r="G66">
            <v>6</v>
          </cell>
          <cell r="H66">
            <v>3</v>
          </cell>
          <cell r="I66" t="str">
            <v>Normal</v>
          </cell>
          <cell r="J66" t="str">
            <v>Medium</v>
          </cell>
          <cell r="K66" t="str">
            <v>Nanded</v>
          </cell>
          <cell r="L66" t="str">
            <v>Kinwat</v>
          </cell>
        </row>
        <row r="67">
          <cell r="A67" t="str">
            <v>Dongargaon (Wardha)</v>
          </cell>
          <cell r="B67" t="str">
            <v>Dongargaon (Wardha)</v>
          </cell>
          <cell r="C67" t="str">
            <v>CIPC Chandrapur</v>
          </cell>
          <cell r="D67" t="str">
            <v>Wardha Irrigation Division Wardha</v>
          </cell>
          <cell r="E67">
            <v>25</v>
          </cell>
          <cell r="F67">
            <v>1</v>
          </cell>
          <cell r="G67">
            <v>7</v>
          </cell>
          <cell r="H67">
            <v>5</v>
          </cell>
          <cell r="I67" t="str">
            <v>Abundant</v>
          </cell>
          <cell r="J67" t="str">
            <v>Medium</v>
          </cell>
          <cell r="K67" t="str">
            <v>Wardha</v>
          </cell>
          <cell r="L67" t="str">
            <v>Selu</v>
          </cell>
        </row>
        <row r="68">
          <cell r="A68" t="str">
            <v>Dudhganga</v>
          </cell>
          <cell r="B68" t="str">
            <v>Dudhaganga</v>
          </cell>
          <cell r="C68" t="str">
            <v>SIC Sangli</v>
          </cell>
          <cell r="D68" t="str">
            <v>Kolhapur Irrigation Division Kolhapur</v>
          </cell>
          <cell r="E68">
            <v>97</v>
          </cell>
          <cell r="F68">
            <v>2</v>
          </cell>
          <cell r="G68" t="str">
            <v>15A</v>
          </cell>
          <cell r="H68">
            <v>5</v>
          </cell>
          <cell r="I68" t="str">
            <v>Abundant</v>
          </cell>
          <cell r="J68" t="str">
            <v>Major</v>
          </cell>
          <cell r="K68" t="str">
            <v>Kolhapur</v>
          </cell>
          <cell r="L68" t="str">
            <v>Radhanagari</v>
          </cell>
        </row>
        <row r="69">
          <cell r="A69" t="str">
            <v>Ekburji</v>
          </cell>
          <cell r="B69" t="str">
            <v>Ekbhuji</v>
          </cell>
          <cell r="C69" t="str">
            <v>AIC Akola</v>
          </cell>
          <cell r="D69" t="str">
            <v>Minor Irrigation Division Washim</v>
          </cell>
          <cell r="E69">
            <v>26</v>
          </cell>
          <cell r="F69">
            <v>1</v>
          </cell>
          <cell r="G69">
            <v>6</v>
          </cell>
          <cell r="H69">
            <v>3</v>
          </cell>
          <cell r="I69" t="str">
            <v>Normal</v>
          </cell>
          <cell r="J69" t="str">
            <v>Medium</v>
          </cell>
          <cell r="K69" t="str">
            <v>Washim</v>
          </cell>
          <cell r="L69" t="str">
            <v>Washim</v>
          </cell>
        </row>
        <row r="70">
          <cell r="A70" t="str">
            <v>Ekrukh</v>
          </cell>
          <cell r="B70" t="str">
            <v>Ekrukh</v>
          </cell>
          <cell r="C70" t="str">
            <v>CADA Solapur</v>
          </cell>
          <cell r="D70" t="str">
            <v>Solapur Irrigation Division Solapur</v>
          </cell>
          <cell r="E70">
            <v>98</v>
          </cell>
          <cell r="F70">
            <v>2</v>
          </cell>
          <cell r="G70" t="str">
            <v>19A</v>
          </cell>
          <cell r="H70">
            <v>1</v>
          </cell>
          <cell r="I70" t="str">
            <v>Highly Deficit</v>
          </cell>
          <cell r="J70" t="str">
            <v>Medium</v>
          </cell>
          <cell r="K70" t="str">
            <v>Solapur</v>
          </cell>
          <cell r="L70" t="str">
            <v>North Solapur</v>
          </cell>
        </row>
        <row r="71">
          <cell r="A71" t="str">
            <v>Gadadgad</v>
          </cell>
          <cell r="B71" t="str">
            <v>Gadadgad</v>
          </cell>
          <cell r="C71" t="str">
            <v>CADA Abad</v>
          </cell>
          <cell r="D71" t="str">
            <v>Aurangabad Irrigation Division Aurangabad</v>
          </cell>
          <cell r="E71">
            <v>183</v>
          </cell>
          <cell r="F71">
            <v>3</v>
          </cell>
          <cell r="G71">
            <v>11</v>
          </cell>
          <cell r="H71">
            <v>2</v>
          </cell>
          <cell r="I71" t="str">
            <v>Deficit</v>
          </cell>
          <cell r="J71" t="str">
            <v>Medium</v>
          </cell>
          <cell r="K71" t="str">
            <v>Aurangabad</v>
          </cell>
          <cell r="L71" t="str">
            <v>Kannad</v>
          </cell>
        </row>
        <row r="72">
          <cell r="A72" t="str">
            <v>Galhati</v>
          </cell>
          <cell r="B72" t="str">
            <v>Galhati</v>
          </cell>
          <cell r="C72" t="str">
            <v>CADA Abad</v>
          </cell>
          <cell r="D72" t="str">
            <v>Jayakwadi Irrigation Division No.1 Paithan</v>
          </cell>
          <cell r="E72">
            <v>184</v>
          </cell>
          <cell r="F72">
            <v>3</v>
          </cell>
          <cell r="G72">
            <v>2</v>
          </cell>
          <cell r="H72">
            <v>2</v>
          </cell>
          <cell r="I72" t="str">
            <v>Deficit</v>
          </cell>
          <cell r="J72" t="str">
            <v>Medium</v>
          </cell>
          <cell r="K72" t="str">
            <v>Jalna</v>
          </cell>
          <cell r="L72" t="str">
            <v>Ambad</v>
          </cell>
        </row>
        <row r="73">
          <cell r="A73" t="str">
            <v>Gangapur</v>
          </cell>
          <cell r="B73" t="str">
            <v>Gangapur</v>
          </cell>
          <cell r="C73" t="str">
            <v>CADA Nashik</v>
          </cell>
          <cell r="D73" t="str">
            <v>Nashik Irrigation Division Nashik</v>
          </cell>
          <cell r="E73">
            <v>185</v>
          </cell>
          <cell r="F73">
            <v>3</v>
          </cell>
          <cell r="G73" t="str">
            <v>1A</v>
          </cell>
          <cell r="H73">
            <v>3</v>
          </cell>
          <cell r="I73" t="str">
            <v>Normal</v>
          </cell>
          <cell r="J73" t="str">
            <v>Major</v>
          </cell>
          <cell r="K73" t="str">
            <v>Nashik</v>
          </cell>
          <cell r="L73" t="str">
            <v>Igatpuri</v>
          </cell>
        </row>
        <row r="74">
          <cell r="A74" t="str">
            <v>Gautami</v>
          </cell>
          <cell r="B74" t="str">
            <v>Gautami</v>
          </cell>
          <cell r="C74" t="str">
            <v>CADA Nashik</v>
          </cell>
          <cell r="D74" t="str">
            <v>Nashik Irrigation Division Nashik</v>
          </cell>
          <cell r="E74">
            <v>286</v>
          </cell>
          <cell r="F74">
            <v>3</v>
          </cell>
          <cell r="G74">
            <v>1</v>
          </cell>
          <cell r="H74">
            <v>3</v>
          </cell>
          <cell r="I74" t="str">
            <v>Normal</v>
          </cell>
          <cell r="J74" t="str">
            <v>Major</v>
          </cell>
          <cell r="K74" t="str">
            <v>Nashik</v>
          </cell>
          <cell r="L74" t="str">
            <v>Igatpuri</v>
          </cell>
        </row>
        <row r="75">
          <cell r="A75" t="str">
            <v>Gharni</v>
          </cell>
          <cell r="B75" t="str">
            <v>Gharni</v>
          </cell>
          <cell r="C75" t="str">
            <v>CADA Beed</v>
          </cell>
          <cell r="D75" t="str">
            <v>Latur Irrigation Division No.2 Latur</v>
          </cell>
          <cell r="E75">
            <v>186</v>
          </cell>
          <cell r="F75">
            <v>3</v>
          </cell>
          <cell r="G75">
            <v>4</v>
          </cell>
          <cell r="H75">
            <v>2</v>
          </cell>
          <cell r="I75" t="str">
            <v>Deficit</v>
          </cell>
          <cell r="J75" t="str">
            <v>Medium</v>
          </cell>
          <cell r="K75" t="str">
            <v>Latur</v>
          </cell>
          <cell r="L75" t="str">
            <v>Shirur (Anantpal)</v>
          </cell>
        </row>
        <row r="76">
          <cell r="A76" t="str">
            <v>Ghatshil Pargaon</v>
          </cell>
          <cell r="B76" t="str">
            <v>Ghatshil Pargaon</v>
          </cell>
          <cell r="C76" t="str">
            <v>CADA Nashik</v>
          </cell>
          <cell r="D76" t="str">
            <v>Ahmednagar Irrigation Division Ahmednagar</v>
          </cell>
          <cell r="E76">
            <v>187</v>
          </cell>
          <cell r="F76">
            <v>3</v>
          </cell>
          <cell r="G76" t="str">
            <v>1AA</v>
          </cell>
          <cell r="H76">
            <v>2</v>
          </cell>
          <cell r="I76" t="str">
            <v>Normal</v>
          </cell>
          <cell r="J76" t="str">
            <v>Medium</v>
          </cell>
          <cell r="K76" t="str">
            <v>Ahmednagar</v>
          </cell>
          <cell r="L76" t="str">
            <v>Pathardi</v>
          </cell>
        </row>
        <row r="77">
          <cell r="A77" t="str">
            <v>Ghod</v>
          </cell>
          <cell r="B77" t="str">
            <v>Ghod</v>
          </cell>
          <cell r="C77" t="str">
            <v>CADA Pune</v>
          </cell>
          <cell r="D77" t="str">
            <v>Kukadi Irrigation Division No. 2 Shrigonda</v>
          </cell>
          <cell r="E77">
            <v>99</v>
          </cell>
          <cell r="F77">
            <v>2</v>
          </cell>
          <cell r="G77">
            <v>17</v>
          </cell>
          <cell r="H77">
            <v>3</v>
          </cell>
          <cell r="I77" t="str">
            <v>Normal</v>
          </cell>
          <cell r="J77" t="str">
            <v>Major</v>
          </cell>
          <cell r="K77" t="str">
            <v>Pune</v>
          </cell>
          <cell r="L77" t="str">
            <v>Shirur</v>
          </cell>
        </row>
        <row r="78">
          <cell r="A78" t="str">
            <v>Ghorazari</v>
          </cell>
          <cell r="B78" t="str">
            <v>Ghorazari</v>
          </cell>
          <cell r="C78" t="str">
            <v>CIPC Chandrapur</v>
          </cell>
          <cell r="D78" t="str">
            <v>Chandrapur Irrigation Division Chandrapur</v>
          </cell>
          <cell r="E78">
            <v>27</v>
          </cell>
          <cell r="F78">
            <v>1</v>
          </cell>
          <cell r="G78">
            <v>9</v>
          </cell>
          <cell r="H78">
            <v>5</v>
          </cell>
          <cell r="I78" t="str">
            <v>Abundant</v>
          </cell>
          <cell r="J78" t="str">
            <v>Medium</v>
          </cell>
          <cell r="K78" t="str">
            <v>Chandrapur</v>
          </cell>
          <cell r="L78" t="str">
            <v>Nagbhid</v>
          </cell>
        </row>
        <row r="79">
          <cell r="A79" t="str">
            <v>Girija</v>
          </cell>
          <cell r="B79" t="str">
            <v>Girja</v>
          </cell>
          <cell r="C79" t="str">
            <v>CADA Abad</v>
          </cell>
          <cell r="D79" t="str">
            <v>Aurangabad Irrigation Division Aurangabad</v>
          </cell>
          <cell r="E79">
            <v>189</v>
          </cell>
          <cell r="F79">
            <v>3</v>
          </cell>
          <cell r="G79">
            <v>3</v>
          </cell>
          <cell r="H79">
            <v>2</v>
          </cell>
          <cell r="I79" t="str">
            <v>Deficit</v>
          </cell>
          <cell r="J79" t="str">
            <v>Medium</v>
          </cell>
          <cell r="K79" t="str">
            <v>Aurangabad</v>
          </cell>
          <cell r="L79" t="str">
            <v>Khultabad</v>
          </cell>
        </row>
        <row r="80">
          <cell r="A80" t="str">
            <v>Girna</v>
          </cell>
          <cell r="B80" t="str">
            <v>Girna+Panzan</v>
          </cell>
          <cell r="C80" t="str">
            <v>CADA Jalgaon</v>
          </cell>
          <cell r="D80" t="str">
            <v>Girna Irrigation Division Jalgaon</v>
          </cell>
          <cell r="E80">
            <v>190</v>
          </cell>
          <cell r="F80">
            <v>3</v>
          </cell>
          <cell r="G80">
            <v>11</v>
          </cell>
          <cell r="H80">
            <v>2</v>
          </cell>
          <cell r="I80" t="str">
            <v>Deficit</v>
          </cell>
          <cell r="J80" t="str">
            <v>Major</v>
          </cell>
          <cell r="K80" t="str">
            <v>Jalgaon</v>
          </cell>
          <cell r="L80" t="str">
            <v>Chalisgaon</v>
          </cell>
        </row>
        <row r="81">
          <cell r="A81" t="str">
            <v>Goki</v>
          </cell>
          <cell r="B81" t="str">
            <v>Goki</v>
          </cell>
          <cell r="C81" t="str">
            <v>AIC Akola</v>
          </cell>
          <cell r="D81" t="str">
            <v>Yavatmal irrigation Division Yavatmal</v>
          </cell>
          <cell r="E81">
            <v>28</v>
          </cell>
          <cell r="F81">
            <v>1</v>
          </cell>
          <cell r="G81">
            <v>6</v>
          </cell>
          <cell r="H81">
            <v>3</v>
          </cell>
          <cell r="I81" t="str">
            <v>Normal</v>
          </cell>
          <cell r="J81" t="str">
            <v>Medium</v>
          </cell>
          <cell r="K81" t="str">
            <v>Yavatmal</v>
          </cell>
          <cell r="L81" t="str">
            <v>Ner</v>
          </cell>
        </row>
        <row r="82">
          <cell r="A82" t="str">
            <v>Haranbari</v>
          </cell>
          <cell r="B82" t="str">
            <v>Haranbari</v>
          </cell>
          <cell r="C82" t="str">
            <v>CADA Nashik</v>
          </cell>
          <cell r="D82" t="str">
            <v>Malegaon Irrigation Division Malegaon</v>
          </cell>
          <cell r="E82">
            <v>193</v>
          </cell>
          <cell r="F82">
            <v>3</v>
          </cell>
          <cell r="G82">
            <v>11</v>
          </cell>
          <cell r="H82">
            <v>2</v>
          </cell>
          <cell r="I82" t="str">
            <v>Deficit</v>
          </cell>
          <cell r="J82" t="str">
            <v>Medium</v>
          </cell>
          <cell r="K82" t="str">
            <v>Nashik</v>
          </cell>
          <cell r="L82" t="str">
            <v>Baglan</v>
          </cell>
        </row>
        <row r="83">
          <cell r="A83" t="str">
            <v>Harni</v>
          </cell>
          <cell r="B83" t="str">
            <v>Harni</v>
          </cell>
          <cell r="C83" t="str">
            <v>CADA Beed</v>
          </cell>
          <cell r="D83" t="str">
            <v>Osmanabad Irrigation Division Osmanabad</v>
          </cell>
          <cell r="E83">
            <v>194</v>
          </cell>
          <cell r="F83">
            <v>3</v>
          </cell>
          <cell r="G83" t="str">
            <v>19AA</v>
          </cell>
          <cell r="H83">
            <v>1</v>
          </cell>
          <cell r="I83" t="str">
            <v>Highly Deficit</v>
          </cell>
          <cell r="J83" t="str">
            <v>Medium</v>
          </cell>
          <cell r="K83" t="str">
            <v>Osmanabad</v>
          </cell>
          <cell r="L83" t="str">
            <v>Tuljapur</v>
          </cell>
        </row>
        <row r="84">
          <cell r="A84" t="str">
            <v>Hatnur</v>
          </cell>
          <cell r="B84" t="str">
            <v>Hatnur</v>
          </cell>
          <cell r="C84" t="str">
            <v>CADA Jalgaon</v>
          </cell>
          <cell r="D84" t="str">
            <v>Jalgaon Irrigation Division Jalgaon</v>
          </cell>
          <cell r="E84">
            <v>195</v>
          </cell>
          <cell r="F84">
            <v>3</v>
          </cell>
          <cell r="G84" t="str">
            <v>13A</v>
          </cell>
          <cell r="H84">
            <v>3</v>
          </cell>
          <cell r="I84" t="str">
            <v>Normal</v>
          </cell>
          <cell r="J84" t="str">
            <v>Major</v>
          </cell>
          <cell r="K84" t="str">
            <v>Jalgaon</v>
          </cell>
          <cell r="L84" t="str">
            <v>Bhusawal</v>
          </cell>
        </row>
        <row r="85">
          <cell r="A85" t="str">
            <v>Hetwane</v>
          </cell>
          <cell r="B85" t="str">
            <v>Hetwane</v>
          </cell>
          <cell r="C85" t="str">
            <v>NKIPC Thane</v>
          </cell>
          <cell r="D85" t="str">
            <v>Hetwane Medium Project Division Kamarli</v>
          </cell>
          <cell r="E85">
            <v>100</v>
          </cell>
          <cell r="F85">
            <v>2</v>
          </cell>
          <cell r="G85">
            <v>21</v>
          </cell>
          <cell r="H85">
            <v>5</v>
          </cell>
          <cell r="I85" t="str">
            <v>Abundant</v>
          </cell>
          <cell r="J85" t="str">
            <v>Medium</v>
          </cell>
          <cell r="K85" t="str">
            <v>Raigad</v>
          </cell>
          <cell r="L85" t="str">
            <v>Pen</v>
          </cell>
        </row>
        <row r="86">
          <cell r="A86" t="str">
            <v>Hingni (Pangaon)</v>
          </cell>
          <cell r="B86" t="str">
            <v>Hingani (Pangaon)</v>
          </cell>
          <cell r="C86" t="str">
            <v>CADA Solapur</v>
          </cell>
          <cell r="D86" t="str">
            <v>Solapur Irrigation Division Solapur</v>
          </cell>
          <cell r="E86">
            <v>101</v>
          </cell>
          <cell r="F86">
            <v>2</v>
          </cell>
          <cell r="G86" t="str">
            <v>19A</v>
          </cell>
          <cell r="H86">
            <v>1</v>
          </cell>
          <cell r="I86" t="str">
            <v>Highly Deficit</v>
          </cell>
          <cell r="J86" t="str">
            <v>Medium</v>
          </cell>
          <cell r="K86" t="str">
            <v>Solapur</v>
          </cell>
          <cell r="L86" t="str">
            <v>Barshi</v>
          </cell>
        </row>
        <row r="87">
          <cell r="A87" t="str">
            <v>Hiwara</v>
          </cell>
          <cell r="B87" t="str">
            <v>Hiwara</v>
          </cell>
          <cell r="C87" t="str">
            <v>CADA Jalgaon</v>
          </cell>
          <cell r="D87" t="str">
            <v>Jalgaon Irrigation Division Jalgaon</v>
          </cell>
          <cell r="E87">
            <v>196</v>
          </cell>
          <cell r="F87">
            <v>3</v>
          </cell>
          <cell r="G87">
            <v>11</v>
          </cell>
          <cell r="H87">
            <v>2</v>
          </cell>
          <cell r="I87" t="str">
            <v>Deficit</v>
          </cell>
          <cell r="J87" t="str">
            <v>Medium</v>
          </cell>
          <cell r="K87" t="str">
            <v>Jalgaon</v>
          </cell>
          <cell r="L87" t="str">
            <v>Pachora</v>
          </cell>
        </row>
        <row r="88">
          <cell r="A88" t="str">
            <v>Itiadoh</v>
          </cell>
          <cell r="B88" t="str">
            <v>Itiadoh</v>
          </cell>
          <cell r="C88" t="str">
            <v>CADA Nagpur</v>
          </cell>
          <cell r="D88" t="str">
            <v>Bagh Itiadoh Project Division Gondia</v>
          </cell>
          <cell r="E88">
            <v>29</v>
          </cell>
          <cell r="F88">
            <v>1</v>
          </cell>
          <cell r="G88">
            <v>8</v>
          </cell>
          <cell r="H88">
            <v>4</v>
          </cell>
          <cell r="I88" t="str">
            <v>Surplus</v>
          </cell>
          <cell r="J88" t="str">
            <v>Major</v>
          </cell>
          <cell r="K88" t="str">
            <v>Gondia</v>
          </cell>
          <cell r="L88" t="str">
            <v>Arjuni Morgaon</v>
          </cell>
        </row>
        <row r="89">
          <cell r="A89" t="str">
            <v>Jakapur</v>
          </cell>
          <cell r="B89" t="str">
            <v>Jakapur</v>
          </cell>
          <cell r="C89" t="str">
            <v>CADA Beed</v>
          </cell>
          <cell r="D89" t="str">
            <v>Osmanabad Irrigation Division Osmanabad</v>
          </cell>
          <cell r="E89">
            <v>197</v>
          </cell>
          <cell r="F89">
            <v>3</v>
          </cell>
          <cell r="G89" t="str">
            <v>19AA</v>
          </cell>
          <cell r="H89">
            <v>1</v>
          </cell>
          <cell r="I89" t="str">
            <v>Highly Deficit</v>
          </cell>
          <cell r="J89" t="str">
            <v>Medium</v>
          </cell>
          <cell r="K89" t="str">
            <v>Osmanabad</v>
          </cell>
          <cell r="L89" t="str">
            <v>Tuljapur</v>
          </cell>
        </row>
        <row r="90">
          <cell r="A90" t="str">
            <v>Jam</v>
          </cell>
          <cell r="B90" t="str">
            <v>Jam</v>
          </cell>
          <cell r="C90" t="str">
            <v>NIC Nagpur</v>
          </cell>
          <cell r="D90" t="str">
            <v>Nagpur Medium Project Division Nagpur</v>
          </cell>
          <cell r="E90">
            <v>30</v>
          </cell>
          <cell r="F90">
            <v>1</v>
          </cell>
          <cell r="G90">
            <v>7</v>
          </cell>
          <cell r="H90">
            <v>3</v>
          </cell>
          <cell r="I90" t="str">
            <v>Normal</v>
          </cell>
          <cell r="J90" t="str">
            <v>Medium</v>
          </cell>
          <cell r="K90" t="str">
            <v>Nagpur</v>
          </cell>
          <cell r="L90" t="str">
            <v>Katol</v>
          </cell>
        </row>
        <row r="91">
          <cell r="A91" t="str">
            <v>Jamda Weir</v>
          </cell>
          <cell r="B91" t="str">
            <v>Girna+Panzan</v>
          </cell>
          <cell r="C91" t="str">
            <v>CADA Jalgaon</v>
          </cell>
          <cell r="D91" t="str">
            <v>Girna Irrigation Division Jalgaon</v>
          </cell>
          <cell r="E91">
            <v>191</v>
          </cell>
          <cell r="F91">
            <v>3</v>
          </cell>
          <cell r="G91">
            <v>11</v>
          </cell>
          <cell r="H91">
            <v>2</v>
          </cell>
          <cell r="I91" t="str">
            <v>Deficit</v>
          </cell>
          <cell r="J91" t="str">
            <v>Major</v>
          </cell>
          <cell r="K91" t="str">
            <v>Jalgaon</v>
          </cell>
          <cell r="L91" t="str">
            <v>Chalisgaon</v>
          </cell>
        </row>
        <row r="92">
          <cell r="A92" t="str">
            <v>Jamkhedi</v>
          </cell>
          <cell r="B92" t="str">
            <v>Jamkhedi</v>
          </cell>
          <cell r="C92" t="str">
            <v>CADA Jalgaon</v>
          </cell>
          <cell r="D92" t="str">
            <v>Dhule Irrigation Division Dhule</v>
          </cell>
          <cell r="E92">
            <v>198</v>
          </cell>
          <cell r="F92">
            <v>3</v>
          </cell>
          <cell r="G92" t="str">
            <v>13AA</v>
          </cell>
          <cell r="H92">
            <v>2</v>
          </cell>
          <cell r="I92" t="str">
            <v>Deficit</v>
          </cell>
          <cell r="J92" t="str">
            <v>Medium</v>
          </cell>
          <cell r="K92" t="str">
            <v>Dhule</v>
          </cell>
          <cell r="L92" t="str">
            <v>Sakri</v>
          </cell>
        </row>
        <row r="93">
          <cell r="A93" t="str">
            <v>Jangamhatti</v>
          </cell>
          <cell r="B93" t="str">
            <v>Jangamhatti</v>
          </cell>
          <cell r="C93" t="str">
            <v>SIC Sangli</v>
          </cell>
          <cell r="D93" t="str">
            <v>Kolhapur Irrigation Division Kolhapur</v>
          </cell>
          <cell r="E93">
            <v>102</v>
          </cell>
          <cell r="F93">
            <v>2</v>
          </cell>
          <cell r="G93" t="str">
            <v>15AA</v>
          </cell>
          <cell r="H93">
            <v>5</v>
          </cell>
          <cell r="I93" t="str">
            <v>Abundant</v>
          </cell>
          <cell r="J93" t="str">
            <v>Medium</v>
          </cell>
          <cell r="K93" t="str">
            <v>Kolhapur</v>
          </cell>
          <cell r="L93" t="str">
            <v>Changad</v>
          </cell>
        </row>
        <row r="94">
          <cell r="A94" t="str">
            <v>Jawalgaon</v>
          </cell>
          <cell r="B94" t="str">
            <v>Jawalgaon</v>
          </cell>
          <cell r="C94" t="str">
            <v>CADA Solapur</v>
          </cell>
          <cell r="D94" t="str">
            <v>Solapur Irrigation Division Solapur</v>
          </cell>
          <cell r="E94">
            <v>103</v>
          </cell>
          <cell r="F94">
            <v>2</v>
          </cell>
          <cell r="G94" t="str">
            <v>18AA</v>
          </cell>
          <cell r="H94">
            <v>1</v>
          </cell>
          <cell r="I94" t="str">
            <v>Highly Deficit</v>
          </cell>
          <cell r="J94" t="str">
            <v>Medium</v>
          </cell>
          <cell r="K94" t="str">
            <v>Solapur</v>
          </cell>
          <cell r="L94" t="str">
            <v>Barshi</v>
          </cell>
        </row>
        <row r="95">
          <cell r="A95" t="str">
            <v>Jayakwadi</v>
          </cell>
          <cell r="B95" t="str">
            <v>Jayakwadi Stage I</v>
          </cell>
          <cell r="C95" t="str">
            <v>CADA Abad</v>
          </cell>
          <cell r="D95" t="str">
            <v>Jayakwadi Irrigation Division No.1 Paithan</v>
          </cell>
          <cell r="E95">
            <v>199</v>
          </cell>
          <cell r="F95">
            <v>3</v>
          </cell>
          <cell r="G95">
            <v>2</v>
          </cell>
          <cell r="H95">
            <v>2</v>
          </cell>
          <cell r="I95" t="str">
            <v>Deficit</v>
          </cell>
          <cell r="J95" t="str">
            <v>Major</v>
          </cell>
          <cell r="K95" t="str">
            <v>Aurangabad</v>
          </cell>
          <cell r="L95" t="str">
            <v>Paithan</v>
          </cell>
        </row>
        <row r="96">
          <cell r="A96" t="str">
            <v>Jivrekha</v>
          </cell>
          <cell r="B96" t="str">
            <v>Jivrekha</v>
          </cell>
          <cell r="C96" t="str">
            <v>CADA Abad</v>
          </cell>
          <cell r="D96" t="str">
            <v>Aurangabad Irrigation Division Aurangabad</v>
          </cell>
          <cell r="E96">
            <v>201</v>
          </cell>
          <cell r="F96">
            <v>3</v>
          </cell>
          <cell r="G96">
            <v>3</v>
          </cell>
          <cell r="H96">
            <v>2</v>
          </cell>
          <cell r="I96" t="str">
            <v>Deficit</v>
          </cell>
          <cell r="J96" t="str">
            <v>Medium</v>
          </cell>
          <cell r="K96" t="str">
            <v>Jalna</v>
          </cell>
          <cell r="L96" t="str">
            <v>Jafrabad</v>
          </cell>
        </row>
        <row r="97">
          <cell r="A97" t="str">
            <v>Jui</v>
          </cell>
          <cell r="B97" t="str">
            <v>Jui</v>
          </cell>
          <cell r="C97" t="str">
            <v>CADA Abad</v>
          </cell>
          <cell r="D97" t="str">
            <v>Aurangabad Irrigation Division Aurangabad</v>
          </cell>
          <cell r="E97">
            <v>202</v>
          </cell>
          <cell r="F97">
            <v>3</v>
          </cell>
          <cell r="G97">
            <v>3</v>
          </cell>
          <cell r="H97">
            <v>2</v>
          </cell>
          <cell r="I97" t="str">
            <v>Deficit</v>
          </cell>
          <cell r="J97" t="str">
            <v>Medium</v>
          </cell>
          <cell r="K97" t="str">
            <v>Jalna</v>
          </cell>
          <cell r="L97" t="str">
            <v>Bhokardan</v>
          </cell>
        </row>
        <row r="98">
          <cell r="A98" t="str">
            <v>Kada</v>
          </cell>
          <cell r="B98" t="str">
            <v>Kada</v>
          </cell>
          <cell r="C98" t="str">
            <v>CADA Beed</v>
          </cell>
          <cell r="D98" t="str">
            <v>Jayakwadi Irrigation Division 3 Beed</v>
          </cell>
          <cell r="E98">
            <v>203</v>
          </cell>
          <cell r="F98">
            <v>3</v>
          </cell>
          <cell r="G98" t="str">
            <v>19A</v>
          </cell>
          <cell r="H98">
            <v>1</v>
          </cell>
          <cell r="I98" t="str">
            <v>Highly Deficit</v>
          </cell>
          <cell r="J98" t="str">
            <v>Medium</v>
          </cell>
          <cell r="K98" t="str">
            <v>Beed</v>
          </cell>
          <cell r="L98" t="str">
            <v>Ashti</v>
          </cell>
        </row>
        <row r="99">
          <cell r="A99" t="str">
            <v>Kadi</v>
          </cell>
          <cell r="B99" t="str">
            <v>Kadi</v>
          </cell>
          <cell r="C99" t="str">
            <v>CADA Beed</v>
          </cell>
          <cell r="D99" t="str">
            <v>Jayakwadi Irrigation Division 3 Beed</v>
          </cell>
          <cell r="E99">
            <v>204</v>
          </cell>
          <cell r="F99">
            <v>3</v>
          </cell>
          <cell r="G99" t="str">
            <v>19A</v>
          </cell>
          <cell r="H99">
            <v>1</v>
          </cell>
          <cell r="I99" t="str">
            <v>Highly Deficit</v>
          </cell>
          <cell r="J99" t="str">
            <v>Medium</v>
          </cell>
          <cell r="K99" t="str">
            <v>Beed</v>
          </cell>
          <cell r="L99" t="str">
            <v>Ashti</v>
          </cell>
        </row>
        <row r="100">
          <cell r="A100" t="str">
            <v>Kadvi</v>
          </cell>
          <cell r="B100" t="str">
            <v>Kadvi</v>
          </cell>
          <cell r="C100" t="str">
            <v>SIC Sangli</v>
          </cell>
          <cell r="D100" t="str">
            <v>Kolhapur Irrigation Division Kolhapur</v>
          </cell>
          <cell r="E100">
            <v>104</v>
          </cell>
          <cell r="F100">
            <v>2</v>
          </cell>
          <cell r="G100" t="str">
            <v>15A</v>
          </cell>
          <cell r="H100">
            <v>5</v>
          </cell>
          <cell r="I100" t="str">
            <v>Abundant</v>
          </cell>
          <cell r="J100" t="str">
            <v>Medium</v>
          </cell>
          <cell r="K100" t="str">
            <v>Kolhapur</v>
          </cell>
          <cell r="L100" t="str">
            <v>Shahuwadi</v>
          </cell>
        </row>
        <row r="101">
          <cell r="A101" t="str">
            <v>Kadwa</v>
          </cell>
          <cell r="B101" t="str">
            <v>Kadwa</v>
          </cell>
          <cell r="C101" t="str">
            <v>CADA Nashik</v>
          </cell>
          <cell r="D101" t="str">
            <v>Nashik Irrigation Division Nashik</v>
          </cell>
          <cell r="E101">
            <v>205</v>
          </cell>
          <cell r="F101">
            <v>3</v>
          </cell>
          <cell r="G101" t="str">
            <v>1A</v>
          </cell>
          <cell r="H101">
            <v>3</v>
          </cell>
          <cell r="I101" t="str">
            <v>Normal</v>
          </cell>
          <cell r="J101" t="str">
            <v>Major</v>
          </cell>
          <cell r="K101" t="str">
            <v>Nashik</v>
          </cell>
          <cell r="L101" t="str">
            <v>Nashik</v>
          </cell>
        </row>
        <row r="102">
          <cell r="A102" t="str">
            <v>Kal-Amba</v>
          </cell>
          <cell r="B102" t="str">
            <v>Kal-Amba</v>
          </cell>
          <cell r="C102" t="str">
            <v>TIC Thane</v>
          </cell>
          <cell r="D102" t="str">
            <v>Raigad Irrigation Division Kolad</v>
          </cell>
          <cell r="E102">
            <v>105</v>
          </cell>
          <cell r="F102">
            <v>2</v>
          </cell>
          <cell r="G102">
            <v>22</v>
          </cell>
          <cell r="H102">
            <v>5</v>
          </cell>
          <cell r="I102" t="str">
            <v>Abundant</v>
          </cell>
          <cell r="J102" t="str">
            <v>Major</v>
          </cell>
          <cell r="K102" t="str">
            <v>Raigad</v>
          </cell>
          <cell r="L102" t="str">
            <v>Roha</v>
          </cell>
        </row>
        <row r="103">
          <cell r="A103" t="str">
            <v>Kalisarar</v>
          </cell>
          <cell r="B103" t="str">
            <v>Bagh Complex</v>
          </cell>
          <cell r="C103" t="str">
            <v>CADA Nagpur</v>
          </cell>
          <cell r="D103" t="str">
            <v>Bagh Itiadoh Project Division Gondia</v>
          </cell>
          <cell r="E103">
            <v>7</v>
          </cell>
          <cell r="F103">
            <v>1</v>
          </cell>
          <cell r="G103">
            <v>8</v>
          </cell>
          <cell r="H103">
            <v>4</v>
          </cell>
          <cell r="I103" t="str">
            <v>Surplus</v>
          </cell>
          <cell r="J103" t="str">
            <v>Major</v>
          </cell>
          <cell r="K103" t="str">
            <v>Gondia</v>
          </cell>
          <cell r="L103" t="str">
            <v>Deori</v>
          </cell>
        </row>
        <row r="104">
          <cell r="A104" t="str">
            <v>Kalyan Girija</v>
          </cell>
          <cell r="B104" t="str">
            <v>Kalyan Girija</v>
          </cell>
          <cell r="C104" t="str">
            <v>CADA Abad</v>
          </cell>
          <cell r="D104" t="str">
            <v>Aurangabad Irrigation Division Aurangabad</v>
          </cell>
          <cell r="E104">
            <v>206</v>
          </cell>
          <cell r="F104">
            <v>3</v>
          </cell>
          <cell r="G104">
            <v>3</v>
          </cell>
          <cell r="H104">
            <v>2</v>
          </cell>
          <cell r="I104" t="str">
            <v>Deficit</v>
          </cell>
          <cell r="J104" t="str">
            <v>Medium</v>
          </cell>
          <cell r="K104" t="str">
            <v>Jalna</v>
          </cell>
          <cell r="L104" t="str">
            <v>Jalna</v>
          </cell>
        </row>
        <row r="105">
          <cell r="A105" t="str">
            <v>Kambli</v>
          </cell>
          <cell r="B105" t="str">
            <v>Kambli</v>
          </cell>
          <cell r="C105" t="str">
            <v>CADA Beed</v>
          </cell>
          <cell r="D105" t="str">
            <v>Jayakwadi Irrigation Division 3 Beed</v>
          </cell>
          <cell r="E105">
            <v>207</v>
          </cell>
          <cell r="F105">
            <v>3</v>
          </cell>
          <cell r="G105" t="str">
            <v>19A</v>
          </cell>
          <cell r="H105">
            <v>1</v>
          </cell>
          <cell r="I105" t="str">
            <v>Highly Deficit</v>
          </cell>
          <cell r="J105" t="str">
            <v>Medium</v>
          </cell>
          <cell r="K105" t="str">
            <v>Beed</v>
          </cell>
          <cell r="L105" t="str">
            <v>Ashti</v>
          </cell>
        </row>
        <row r="106">
          <cell r="A106" t="str">
            <v>Kanher</v>
          </cell>
          <cell r="B106" t="str">
            <v>Kanher</v>
          </cell>
          <cell r="C106" t="str">
            <v>CADA Pune</v>
          </cell>
          <cell r="D106" t="str">
            <v>Dhom Irrigation Division Satara</v>
          </cell>
          <cell r="E106">
            <v>106</v>
          </cell>
          <cell r="F106">
            <v>2</v>
          </cell>
          <cell r="G106" t="str">
            <v>15A</v>
          </cell>
          <cell r="H106">
            <v>5</v>
          </cell>
          <cell r="I106" t="str">
            <v>Abundant</v>
          </cell>
          <cell r="J106" t="str">
            <v>Major</v>
          </cell>
          <cell r="K106" t="str">
            <v>Satara</v>
          </cell>
          <cell r="L106" t="str">
            <v>Satara</v>
          </cell>
        </row>
        <row r="107">
          <cell r="A107" t="str">
            <v>Kanholibara</v>
          </cell>
          <cell r="B107" t="str">
            <v>Kanolibara</v>
          </cell>
          <cell r="C107" t="str">
            <v>CADA Nagpur</v>
          </cell>
          <cell r="D107" t="str">
            <v>Minor Irrigation Division Nagpur</v>
          </cell>
          <cell r="E107">
            <v>31</v>
          </cell>
          <cell r="F107">
            <v>1</v>
          </cell>
          <cell r="G107">
            <v>8</v>
          </cell>
          <cell r="H107">
            <v>4</v>
          </cell>
          <cell r="I107" t="str">
            <v>Surplus</v>
          </cell>
          <cell r="J107" t="str">
            <v>Medium</v>
          </cell>
          <cell r="K107" t="str">
            <v>Nagpur</v>
          </cell>
          <cell r="L107" t="str">
            <v>Hingna</v>
          </cell>
        </row>
        <row r="108">
          <cell r="A108" t="str">
            <v>Kanoli</v>
          </cell>
          <cell r="B108" t="str">
            <v>Kanoli</v>
          </cell>
          <cell r="C108" t="str">
            <v>CADA Jalgaon</v>
          </cell>
          <cell r="D108" t="str">
            <v>Dhule Irrigation Division Dhule</v>
          </cell>
          <cell r="E108">
            <v>208</v>
          </cell>
          <cell r="F108">
            <v>3</v>
          </cell>
          <cell r="G108" t="str">
            <v>13AA</v>
          </cell>
          <cell r="H108">
            <v>2</v>
          </cell>
          <cell r="I108" t="str">
            <v>Deficit</v>
          </cell>
          <cell r="J108" t="str">
            <v>Medium</v>
          </cell>
          <cell r="K108" t="str">
            <v>Dhule</v>
          </cell>
          <cell r="L108" t="str">
            <v>Dhule</v>
          </cell>
        </row>
        <row r="109">
          <cell r="A109" t="str">
            <v>Kar</v>
          </cell>
          <cell r="B109" t="str">
            <v>Kar</v>
          </cell>
          <cell r="C109" t="str">
            <v>NIC Nagpur</v>
          </cell>
          <cell r="D109" t="str">
            <v>Nagpur Medium Project Division Nagpur</v>
          </cell>
          <cell r="E109">
            <v>32</v>
          </cell>
          <cell r="F109">
            <v>1</v>
          </cell>
          <cell r="G109">
            <v>7</v>
          </cell>
          <cell r="H109">
            <v>3</v>
          </cell>
          <cell r="I109" t="str">
            <v>Normal</v>
          </cell>
          <cell r="J109" t="str">
            <v>Medium</v>
          </cell>
          <cell r="K109" t="str">
            <v>Wardha</v>
          </cell>
          <cell r="L109" t="str">
            <v>Karanja</v>
          </cell>
        </row>
        <row r="110">
          <cell r="A110" t="str">
            <v>Karadkhed</v>
          </cell>
          <cell r="B110" t="str">
            <v>Karadkhed</v>
          </cell>
          <cell r="C110" t="str">
            <v>NIC Nanded</v>
          </cell>
          <cell r="D110" t="str">
            <v>Nanded Irrigation Division Nanded</v>
          </cell>
          <cell r="E110">
            <v>209</v>
          </cell>
          <cell r="F110">
            <v>3</v>
          </cell>
          <cell r="G110">
            <v>4</v>
          </cell>
          <cell r="H110">
            <v>2</v>
          </cell>
          <cell r="I110" t="str">
            <v>Deficit</v>
          </cell>
          <cell r="J110" t="str">
            <v>Medium</v>
          </cell>
          <cell r="K110" t="str">
            <v>Nanded</v>
          </cell>
          <cell r="L110" t="str">
            <v>Degloor</v>
          </cell>
        </row>
        <row r="111">
          <cell r="A111" t="str">
            <v>Karanjwan</v>
          </cell>
          <cell r="B111" t="str">
            <v>Upper Godavari Complex</v>
          </cell>
          <cell r="C111" t="str">
            <v>CADA Nashik</v>
          </cell>
          <cell r="D111" t="str">
            <v>Palkhed Irrigation Division Nashik</v>
          </cell>
          <cell r="E111">
            <v>276</v>
          </cell>
          <cell r="F111">
            <v>3</v>
          </cell>
          <cell r="G111" t="str">
            <v>1A</v>
          </cell>
          <cell r="H111">
            <v>3</v>
          </cell>
          <cell r="I111" t="str">
            <v>Normal</v>
          </cell>
          <cell r="J111" t="str">
            <v>Major</v>
          </cell>
          <cell r="K111" t="str">
            <v>Nashik</v>
          </cell>
          <cell r="L111" t="str">
            <v>Dindori</v>
          </cell>
        </row>
        <row r="112">
          <cell r="A112" t="str">
            <v>Karpara</v>
          </cell>
          <cell r="B112" t="str">
            <v>Karpara</v>
          </cell>
          <cell r="C112" t="str">
            <v>CADA Abad</v>
          </cell>
          <cell r="D112" t="str">
            <v>Jayakwadi Irrigation Division No.2 Parbhani</v>
          </cell>
          <cell r="E112">
            <v>210</v>
          </cell>
          <cell r="F112">
            <v>3</v>
          </cell>
          <cell r="G112">
            <v>3</v>
          </cell>
          <cell r="H112">
            <v>2</v>
          </cell>
          <cell r="I112" t="str">
            <v>Deficit</v>
          </cell>
          <cell r="J112" t="str">
            <v>Medium</v>
          </cell>
          <cell r="K112" t="str">
            <v>Parbhani</v>
          </cell>
          <cell r="L112" t="str">
            <v>Jintur</v>
          </cell>
        </row>
        <row r="113">
          <cell r="A113" t="str">
            <v>Karwand</v>
          </cell>
          <cell r="B113" t="str">
            <v>Karwand</v>
          </cell>
          <cell r="C113" t="str">
            <v>CADA Jalgaon</v>
          </cell>
          <cell r="D113" t="str">
            <v>Dhule Irrigation Division Dhule</v>
          </cell>
          <cell r="E113">
            <v>211</v>
          </cell>
          <cell r="F113">
            <v>3</v>
          </cell>
          <cell r="G113" t="str">
            <v>13A</v>
          </cell>
          <cell r="H113">
            <v>3</v>
          </cell>
          <cell r="I113" t="str">
            <v>Normal</v>
          </cell>
          <cell r="J113" t="str">
            <v>Medium</v>
          </cell>
          <cell r="K113" t="str">
            <v>Dhule</v>
          </cell>
          <cell r="L113" t="str">
            <v>Shirpur</v>
          </cell>
        </row>
        <row r="114">
          <cell r="A114" t="str">
            <v>Kasari</v>
          </cell>
          <cell r="B114" t="str">
            <v>Kasari</v>
          </cell>
          <cell r="C114" t="str">
            <v>SIC Sangli</v>
          </cell>
          <cell r="D114" t="str">
            <v>Kolhapur Irrigation Division Kolhapur</v>
          </cell>
          <cell r="E114">
            <v>107</v>
          </cell>
          <cell r="F114">
            <v>2</v>
          </cell>
          <cell r="G114" t="str">
            <v>15A</v>
          </cell>
          <cell r="H114">
            <v>5</v>
          </cell>
          <cell r="I114" t="str">
            <v>Abundant</v>
          </cell>
          <cell r="J114" t="str">
            <v>Medium</v>
          </cell>
          <cell r="K114" t="str">
            <v>Kolhapur</v>
          </cell>
          <cell r="L114" t="str">
            <v>Shahuwadi</v>
          </cell>
        </row>
        <row r="115">
          <cell r="A115" t="str">
            <v>Kasarsai</v>
          </cell>
          <cell r="B115" t="str">
            <v>Kasarsai</v>
          </cell>
          <cell r="C115" t="str">
            <v>PIC Pune</v>
          </cell>
          <cell r="D115" t="str">
            <v>Pune Irrigation Division Pune</v>
          </cell>
          <cell r="E115">
            <v>108</v>
          </cell>
          <cell r="F115">
            <v>2</v>
          </cell>
          <cell r="G115">
            <v>17</v>
          </cell>
          <cell r="H115">
            <v>3</v>
          </cell>
          <cell r="I115" t="str">
            <v>Normal</v>
          </cell>
          <cell r="J115" t="str">
            <v>Medium</v>
          </cell>
          <cell r="K115" t="str">
            <v>Pune</v>
          </cell>
          <cell r="L115" t="str">
            <v>Mulshi</v>
          </cell>
        </row>
        <row r="116">
          <cell r="A116" t="str">
            <v>Kashyapi</v>
          </cell>
          <cell r="B116" t="str">
            <v>Kashyapi</v>
          </cell>
          <cell r="C116" t="str">
            <v>CADA Nashik</v>
          </cell>
          <cell r="D116" t="str">
            <v>Nashik Irrigation Division Nashik</v>
          </cell>
          <cell r="E116">
            <v>212</v>
          </cell>
          <cell r="F116">
            <v>3</v>
          </cell>
          <cell r="G116" t="str">
            <v>1A</v>
          </cell>
          <cell r="H116">
            <v>3</v>
          </cell>
          <cell r="I116" t="str">
            <v>Normal</v>
          </cell>
          <cell r="J116" t="str">
            <v>Major</v>
          </cell>
          <cell r="K116" t="str">
            <v>Nashik</v>
          </cell>
          <cell r="L116" t="str">
            <v>Igatpuri</v>
          </cell>
        </row>
        <row r="117">
          <cell r="A117" t="str">
            <v>Katangi</v>
          </cell>
          <cell r="B117" t="str">
            <v>Katangi</v>
          </cell>
          <cell r="C117" t="str">
            <v>GKLIS Bhandara</v>
          </cell>
          <cell r="D117" t="str">
            <v>Gondia Medium Project Division Gondia</v>
          </cell>
          <cell r="E117">
            <v>33</v>
          </cell>
          <cell r="F117">
            <v>1</v>
          </cell>
          <cell r="G117">
            <v>8</v>
          </cell>
          <cell r="H117">
            <v>4</v>
          </cell>
          <cell r="I117" t="str">
            <v>Surplus</v>
          </cell>
          <cell r="J117" t="str">
            <v>Medium</v>
          </cell>
          <cell r="K117" t="str">
            <v>Gondia</v>
          </cell>
          <cell r="L117" t="str">
            <v>Goregaon</v>
          </cell>
        </row>
        <row r="118">
          <cell r="A118" t="str">
            <v>Katepurna</v>
          </cell>
          <cell r="B118" t="str">
            <v>Katepurna</v>
          </cell>
          <cell r="C118" t="str">
            <v>AIC Akola</v>
          </cell>
          <cell r="D118" t="str">
            <v>Akola Irrigation Division Akola</v>
          </cell>
          <cell r="E118">
            <v>34</v>
          </cell>
          <cell r="F118">
            <v>1</v>
          </cell>
          <cell r="G118">
            <v>10</v>
          </cell>
          <cell r="H118">
            <v>2</v>
          </cell>
          <cell r="I118" t="str">
            <v>Deficit</v>
          </cell>
          <cell r="J118" t="str">
            <v>Major</v>
          </cell>
          <cell r="K118" t="str">
            <v>Akola</v>
          </cell>
          <cell r="L118" t="str">
            <v>Barshi Takali</v>
          </cell>
        </row>
        <row r="119">
          <cell r="A119" t="str">
            <v>Kelzar</v>
          </cell>
          <cell r="B119" t="str">
            <v>Kelzar</v>
          </cell>
          <cell r="C119" t="str">
            <v>CADA Nashik</v>
          </cell>
          <cell r="D119" t="str">
            <v>Malegaon Irrigation Division Malegaon</v>
          </cell>
          <cell r="E119">
            <v>213</v>
          </cell>
          <cell r="F119">
            <v>3</v>
          </cell>
          <cell r="G119">
            <v>11</v>
          </cell>
          <cell r="H119">
            <v>2</v>
          </cell>
          <cell r="I119" t="str">
            <v>Deficit</v>
          </cell>
          <cell r="J119" t="str">
            <v>Medium</v>
          </cell>
          <cell r="K119" t="str">
            <v>Nashik</v>
          </cell>
          <cell r="L119" t="str">
            <v>Baglan</v>
          </cell>
        </row>
        <row r="120">
          <cell r="A120" t="str">
            <v>Kesarnala</v>
          </cell>
          <cell r="B120" t="str">
            <v>Kesarnala</v>
          </cell>
          <cell r="C120" t="str">
            <v>CADA Nagpur</v>
          </cell>
          <cell r="D120" t="str">
            <v>Minor Irrigation Division Nagpur</v>
          </cell>
          <cell r="E120">
            <v>35</v>
          </cell>
          <cell r="F120">
            <v>1</v>
          </cell>
          <cell r="G120">
            <v>8</v>
          </cell>
          <cell r="H120">
            <v>4</v>
          </cell>
          <cell r="I120" t="str">
            <v>Surplus</v>
          </cell>
          <cell r="J120" t="str">
            <v>Medium</v>
          </cell>
          <cell r="K120" t="str">
            <v>Nagpur</v>
          </cell>
          <cell r="L120" t="str">
            <v>Kalmeshwar</v>
          </cell>
        </row>
        <row r="121">
          <cell r="A121" t="str">
            <v>Khadakwasla</v>
          </cell>
          <cell r="B121" t="str">
            <v>Khadakwasla Complex</v>
          </cell>
          <cell r="C121" t="str">
            <v>PIC Pune</v>
          </cell>
          <cell r="D121" t="str">
            <v>Khadakwasla Irrigation Division Pune</v>
          </cell>
          <cell r="E121">
            <v>109</v>
          </cell>
          <cell r="F121">
            <v>2</v>
          </cell>
          <cell r="G121">
            <v>17</v>
          </cell>
          <cell r="H121">
            <v>3</v>
          </cell>
          <cell r="I121" t="str">
            <v>Normal</v>
          </cell>
          <cell r="J121" t="str">
            <v>Major</v>
          </cell>
          <cell r="K121" t="str">
            <v>Pune</v>
          </cell>
          <cell r="L121" t="str">
            <v>Haveli</v>
          </cell>
        </row>
        <row r="122">
          <cell r="A122" t="str">
            <v>Khairbanda</v>
          </cell>
          <cell r="B122" t="str">
            <v>Khairbanda</v>
          </cell>
          <cell r="C122" t="str">
            <v>CADA Nagpur</v>
          </cell>
          <cell r="D122" t="str">
            <v>Gondia Irrigation Division Gondia</v>
          </cell>
          <cell r="E122">
            <v>36</v>
          </cell>
          <cell r="F122">
            <v>1</v>
          </cell>
          <cell r="G122">
            <v>8</v>
          </cell>
          <cell r="H122">
            <v>4</v>
          </cell>
          <cell r="I122" t="str">
            <v>Surplus</v>
          </cell>
          <cell r="J122" t="str">
            <v>Medium</v>
          </cell>
          <cell r="K122" t="str">
            <v>Gondia</v>
          </cell>
          <cell r="L122" t="str">
            <v>Gondia</v>
          </cell>
        </row>
        <row r="123">
          <cell r="A123" t="str">
            <v>Khairy</v>
          </cell>
          <cell r="B123" t="str">
            <v>Khairy</v>
          </cell>
          <cell r="C123" t="str">
            <v>PIC Pune</v>
          </cell>
          <cell r="D123" t="str">
            <v>Minor Irrigation Division 1 Ahmednagar</v>
          </cell>
          <cell r="E123">
            <v>113</v>
          </cell>
          <cell r="F123">
            <v>2</v>
          </cell>
          <cell r="G123" t="str">
            <v>19A</v>
          </cell>
          <cell r="H123">
            <v>1</v>
          </cell>
          <cell r="I123" t="str">
            <v>Highly Deficit</v>
          </cell>
          <cell r="J123" t="str">
            <v>Medium</v>
          </cell>
          <cell r="K123" t="str">
            <v>Ahmednagar</v>
          </cell>
          <cell r="L123" t="str">
            <v>Jamkhed</v>
          </cell>
        </row>
        <row r="124">
          <cell r="A124" t="str">
            <v>Khandala</v>
          </cell>
          <cell r="B124" t="str">
            <v>Khandala</v>
          </cell>
          <cell r="C124" t="str">
            <v>CADA Beed</v>
          </cell>
          <cell r="D124" t="str">
            <v>Osmanabad Irrigation Division Osmanabad</v>
          </cell>
          <cell r="E124">
            <v>214</v>
          </cell>
          <cell r="F124">
            <v>3</v>
          </cell>
          <cell r="G124" t="str">
            <v>19AA</v>
          </cell>
          <cell r="H124">
            <v>1</v>
          </cell>
          <cell r="I124" t="str">
            <v>Highly Deficit</v>
          </cell>
          <cell r="J124" t="str">
            <v>Medium</v>
          </cell>
          <cell r="K124" t="str">
            <v>Osmanabad</v>
          </cell>
          <cell r="L124" t="str">
            <v>Tuljapur</v>
          </cell>
        </row>
        <row r="125">
          <cell r="A125" t="str">
            <v>Khandeshwar</v>
          </cell>
          <cell r="B125" t="str">
            <v>Khandeshwar</v>
          </cell>
          <cell r="C125" t="str">
            <v>CADA Beed</v>
          </cell>
          <cell r="D125" t="str">
            <v>Osmanabad Irrigation Division Osmanabad</v>
          </cell>
          <cell r="E125">
            <v>215</v>
          </cell>
          <cell r="F125">
            <v>3</v>
          </cell>
          <cell r="G125" t="str">
            <v>19A</v>
          </cell>
          <cell r="H125">
            <v>1</v>
          </cell>
          <cell r="I125" t="str">
            <v>Highly Deficit</v>
          </cell>
          <cell r="J125" t="str">
            <v>Medium</v>
          </cell>
          <cell r="K125" t="str">
            <v>Osmanabad</v>
          </cell>
          <cell r="L125" t="str">
            <v>Paranda</v>
          </cell>
        </row>
        <row r="126">
          <cell r="A126" t="str">
            <v>Khasapur</v>
          </cell>
          <cell r="B126" t="str">
            <v>Khasapur</v>
          </cell>
          <cell r="C126" t="str">
            <v>CADA Beed</v>
          </cell>
          <cell r="D126" t="str">
            <v>Osmanabad Irrigation Division Osmanabad</v>
          </cell>
          <cell r="E126">
            <v>216</v>
          </cell>
          <cell r="F126">
            <v>3</v>
          </cell>
          <cell r="G126" t="str">
            <v>19A</v>
          </cell>
          <cell r="H126">
            <v>1</v>
          </cell>
          <cell r="I126" t="str">
            <v>Highly Deficit</v>
          </cell>
          <cell r="J126" t="str">
            <v>Medium</v>
          </cell>
          <cell r="K126" t="str">
            <v>Osmanabad</v>
          </cell>
          <cell r="L126" t="str">
            <v>Omerga</v>
          </cell>
        </row>
        <row r="127">
          <cell r="A127" t="str">
            <v>Khekara Nalla</v>
          </cell>
          <cell r="B127" t="str">
            <v>Khekara Nalla</v>
          </cell>
          <cell r="C127" t="str">
            <v>CADA Nagpur</v>
          </cell>
          <cell r="D127" t="str">
            <v>Minor Irrigation Division Nagpur</v>
          </cell>
          <cell r="E127">
            <v>37</v>
          </cell>
          <cell r="F127">
            <v>1</v>
          </cell>
          <cell r="G127">
            <v>8</v>
          </cell>
          <cell r="H127">
            <v>4</v>
          </cell>
          <cell r="I127" t="str">
            <v>Surplus</v>
          </cell>
          <cell r="J127" t="str">
            <v>Medium</v>
          </cell>
          <cell r="K127" t="str">
            <v>Nagpur</v>
          </cell>
          <cell r="L127" t="str">
            <v>Savner</v>
          </cell>
        </row>
        <row r="128">
          <cell r="A128" t="str">
            <v>Khelna</v>
          </cell>
          <cell r="B128" t="str">
            <v>Khelna</v>
          </cell>
          <cell r="C128" t="str">
            <v>CADA Abad</v>
          </cell>
          <cell r="D128" t="str">
            <v>Aurangabad Irrigation Division Aurangabad</v>
          </cell>
          <cell r="E128">
            <v>217</v>
          </cell>
          <cell r="F128">
            <v>3</v>
          </cell>
          <cell r="G128">
            <v>3</v>
          </cell>
          <cell r="H128">
            <v>2</v>
          </cell>
          <cell r="I128" t="str">
            <v>Deficit</v>
          </cell>
          <cell r="J128" t="str">
            <v>Medium</v>
          </cell>
          <cell r="K128" t="str">
            <v>Aurangabad</v>
          </cell>
          <cell r="L128" t="str">
            <v>Sillod</v>
          </cell>
        </row>
        <row r="129">
          <cell r="A129" t="str">
            <v>Khindsi</v>
          </cell>
          <cell r="B129" t="str">
            <v>Pench Complex</v>
          </cell>
          <cell r="C129" t="str">
            <v>CADA Nagpur</v>
          </cell>
          <cell r="D129" t="str">
            <v>Water &amp; Land Management Pilot Project Division Nag</v>
          </cell>
          <cell r="E129">
            <v>63</v>
          </cell>
          <cell r="F129">
            <v>1</v>
          </cell>
          <cell r="G129">
            <v>8</v>
          </cell>
          <cell r="H129">
            <v>4</v>
          </cell>
          <cell r="I129" t="str">
            <v>Surplus</v>
          </cell>
          <cell r="J129" t="str">
            <v>Major</v>
          </cell>
          <cell r="K129" t="str">
            <v>Nagpur</v>
          </cell>
          <cell r="L129" t="str">
            <v>Nagpur</v>
          </cell>
        </row>
        <row r="130">
          <cell r="A130" t="str">
            <v>Khodshi Weir</v>
          </cell>
          <cell r="B130" t="str">
            <v>Krishna Canal &amp; Khodshi Backwater</v>
          </cell>
          <cell r="C130" t="str">
            <v>SIC Sangli</v>
          </cell>
          <cell r="D130" t="str">
            <v>Sangli Irrigation Division Sangli</v>
          </cell>
          <cell r="E130">
            <v>114</v>
          </cell>
          <cell r="F130">
            <v>2</v>
          </cell>
          <cell r="G130" t="str">
            <v>15A</v>
          </cell>
          <cell r="H130">
            <v>5</v>
          </cell>
          <cell r="I130" t="str">
            <v>Abundant</v>
          </cell>
          <cell r="J130" t="str">
            <v>Medium</v>
          </cell>
          <cell r="K130" t="str">
            <v>Sangli</v>
          </cell>
          <cell r="L130" t="str">
            <v>Miraj</v>
          </cell>
        </row>
        <row r="131">
          <cell r="A131" t="str">
            <v>Kolar</v>
          </cell>
          <cell r="B131" t="str">
            <v>Kolar</v>
          </cell>
          <cell r="C131" t="str">
            <v>CADA Nagpur</v>
          </cell>
          <cell r="D131" t="str">
            <v>Minor Irrigation Division Nagpur</v>
          </cell>
          <cell r="E131">
            <v>38</v>
          </cell>
          <cell r="F131">
            <v>1</v>
          </cell>
          <cell r="G131">
            <v>8</v>
          </cell>
          <cell r="H131">
            <v>4</v>
          </cell>
          <cell r="I131" t="str">
            <v>Surplus</v>
          </cell>
          <cell r="J131" t="str">
            <v>Medium</v>
          </cell>
          <cell r="K131" t="str">
            <v>Nagpur</v>
          </cell>
          <cell r="L131" t="str">
            <v>Savner</v>
          </cell>
        </row>
        <row r="132">
          <cell r="A132" t="str">
            <v>Kolhi</v>
          </cell>
          <cell r="B132" t="str">
            <v>Kolhi</v>
          </cell>
          <cell r="C132" t="str">
            <v>CADA Abad</v>
          </cell>
          <cell r="D132" t="str">
            <v>Aurangabad Irrigation Division Aurangabad</v>
          </cell>
          <cell r="E132">
            <v>218</v>
          </cell>
          <cell r="F132">
            <v>3</v>
          </cell>
          <cell r="G132" t="str">
            <v>1A</v>
          </cell>
          <cell r="H132">
            <v>3</v>
          </cell>
          <cell r="I132" t="str">
            <v>Normal</v>
          </cell>
          <cell r="J132" t="str">
            <v>Medium</v>
          </cell>
          <cell r="K132" t="str">
            <v>Aurangabad</v>
          </cell>
          <cell r="L132" t="str">
            <v>Vaijapur</v>
          </cell>
        </row>
        <row r="133">
          <cell r="A133" t="str">
            <v>Koradi</v>
          </cell>
          <cell r="B133" t="str">
            <v>Koradi</v>
          </cell>
          <cell r="C133" t="str">
            <v>AIC Akola</v>
          </cell>
          <cell r="D133" t="str">
            <v>Buldhana Irrigation Division Buldhana</v>
          </cell>
          <cell r="E133">
            <v>39</v>
          </cell>
          <cell r="F133">
            <v>1</v>
          </cell>
          <cell r="G133">
            <v>6</v>
          </cell>
          <cell r="H133">
            <v>3</v>
          </cell>
          <cell r="I133" t="str">
            <v>Normal</v>
          </cell>
          <cell r="J133" t="str">
            <v>Medium</v>
          </cell>
          <cell r="K133" t="str">
            <v>Buldhana</v>
          </cell>
          <cell r="L133" t="str">
            <v>Mehkar</v>
          </cell>
        </row>
        <row r="134">
          <cell r="A134" t="str">
            <v>Koyana LIS</v>
          </cell>
          <cell r="B134" t="str">
            <v>Krishna LIS Complex</v>
          </cell>
          <cell r="C134" t="str">
            <v>SIC Sangli</v>
          </cell>
          <cell r="D134" t="str">
            <v>Sangli Irrigation Division Sangli</v>
          </cell>
          <cell r="E134">
            <v>290</v>
          </cell>
          <cell r="F134">
            <v>2</v>
          </cell>
          <cell r="G134">
            <v>15</v>
          </cell>
          <cell r="H134">
            <v>5</v>
          </cell>
          <cell r="I134" t="str">
            <v>Abundant</v>
          </cell>
          <cell r="J134" t="str">
            <v>Major</v>
          </cell>
          <cell r="K134" t="str">
            <v>Satara</v>
          </cell>
          <cell r="L134" t="str">
            <v>Pachan</v>
          </cell>
        </row>
        <row r="135">
          <cell r="A135" t="str">
            <v>Kudala</v>
          </cell>
          <cell r="B135" t="str">
            <v>Kudala</v>
          </cell>
          <cell r="C135" t="str">
            <v>NIC Nanded</v>
          </cell>
          <cell r="D135" t="str">
            <v>Nanded Irrigation Division Nanded</v>
          </cell>
          <cell r="E135">
            <v>219</v>
          </cell>
          <cell r="F135">
            <v>3</v>
          </cell>
          <cell r="G135">
            <v>2</v>
          </cell>
          <cell r="H135">
            <v>2</v>
          </cell>
          <cell r="I135" t="str">
            <v>Deficit</v>
          </cell>
          <cell r="J135" t="str">
            <v>Medium</v>
          </cell>
          <cell r="K135" t="str">
            <v>Nanded</v>
          </cell>
          <cell r="L135" t="str">
            <v>Umri</v>
          </cell>
        </row>
        <row r="136">
          <cell r="A136" t="str">
            <v>Kumbhi</v>
          </cell>
          <cell r="B136" t="str">
            <v>Kumbhi</v>
          </cell>
          <cell r="C136" t="str">
            <v>SIC Sangli</v>
          </cell>
          <cell r="D136" t="str">
            <v>Kolhapur Irrigation Division Kolhapur</v>
          </cell>
          <cell r="E136">
            <v>121</v>
          </cell>
          <cell r="F136">
            <v>2</v>
          </cell>
          <cell r="G136" t="str">
            <v>15A</v>
          </cell>
          <cell r="H136">
            <v>5</v>
          </cell>
          <cell r="I136" t="str">
            <v>Abundant</v>
          </cell>
          <cell r="J136" t="str">
            <v>Medium</v>
          </cell>
          <cell r="K136" t="str">
            <v>Kolhapur</v>
          </cell>
          <cell r="L136" t="str">
            <v>Karvir</v>
          </cell>
        </row>
        <row r="137">
          <cell r="A137" t="str">
            <v>Kundalika</v>
          </cell>
          <cell r="B137" t="str">
            <v>Kundalika</v>
          </cell>
          <cell r="C137" t="str">
            <v>CADA Beed</v>
          </cell>
          <cell r="D137" t="str">
            <v>Jaykwadi Irrigation Division 3 Beed</v>
          </cell>
          <cell r="E137">
            <v>220</v>
          </cell>
          <cell r="F137">
            <v>3</v>
          </cell>
          <cell r="G137">
            <v>2</v>
          </cell>
          <cell r="H137">
            <v>2</v>
          </cell>
          <cell r="I137" t="str">
            <v>Deficit</v>
          </cell>
          <cell r="J137" t="str">
            <v>Medium</v>
          </cell>
          <cell r="K137" t="str">
            <v>Beed</v>
          </cell>
          <cell r="L137" t="str">
            <v>Wadavani</v>
          </cell>
        </row>
        <row r="138">
          <cell r="A138" t="str">
            <v>Kundrala</v>
          </cell>
          <cell r="B138" t="str">
            <v>Kundrala</v>
          </cell>
          <cell r="C138" t="str">
            <v>NIC Nanded</v>
          </cell>
          <cell r="D138" t="str">
            <v>Nanded Irrigation Division Nanded</v>
          </cell>
          <cell r="E138">
            <v>221</v>
          </cell>
          <cell r="F138">
            <v>3</v>
          </cell>
          <cell r="G138">
            <v>4</v>
          </cell>
          <cell r="H138">
            <v>2</v>
          </cell>
          <cell r="I138" t="str">
            <v>Deficit</v>
          </cell>
          <cell r="J138" t="str">
            <v>Medium</v>
          </cell>
          <cell r="K138" t="str">
            <v>Nanded</v>
          </cell>
          <cell r="L138" t="str">
            <v>Mukhed</v>
          </cell>
        </row>
        <row r="139">
          <cell r="A139" t="str">
            <v>Kurnoor</v>
          </cell>
          <cell r="B139" t="str">
            <v>Kurnoor</v>
          </cell>
          <cell r="C139" t="str">
            <v>CADA Beed</v>
          </cell>
          <cell r="D139" t="str">
            <v>Osmanabad Irrigation Division Osmanabad</v>
          </cell>
          <cell r="E139">
            <v>222</v>
          </cell>
          <cell r="F139">
            <v>3</v>
          </cell>
          <cell r="G139" t="str">
            <v>19AA</v>
          </cell>
          <cell r="H139">
            <v>1</v>
          </cell>
          <cell r="I139" t="str">
            <v>Highly Deficit</v>
          </cell>
          <cell r="J139" t="str">
            <v>Medium</v>
          </cell>
          <cell r="K139" t="str">
            <v>Osmanabad</v>
          </cell>
          <cell r="L139" t="str">
            <v>Tuljapur</v>
          </cell>
        </row>
        <row r="140">
          <cell r="A140" t="str">
            <v>Labhansarad</v>
          </cell>
          <cell r="B140" t="str">
            <v>Labhansarad</v>
          </cell>
          <cell r="C140" t="str">
            <v>CIPC Chandrapur</v>
          </cell>
          <cell r="D140" t="str">
            <v>Chandrapur Irrigation Division Chandrapur</v>
          </cell>
          <cell r="E140">
            <v>40</v>
          </cell>
          <cell r="F140">
            <v>1</v>
          </cell>
          <cell r="G140">
            <v>8</v>
          </cell>
          <cell r="H140">
            <v>4</v>
          </cell>
          <cell r="I140" t="str">
            <v>Surplus</v>
          </cell>
          <cell r="J140" t="str">
            <v>Medium</v>
          </cell>
          <cell r="K140" t="str">
            <v>Chandrapur</v>
          </cell>
          <cell r="L140" t="str">
            <v>Varora</v>
          </cell>
        </row>
        <row r="141">
          <cell r="A141" t="str">
            <v>Lahuki</v>
          </cell>
          <cell r="B141" t="str">
            <v>Lahuki</v>
          </cell>
          <cell r="C141" t="str">
            <v>CADA Abad</v>
          </cell>
          <cell r="D141" t="str">
            <v>Aurangabad Irrigation Division Aurangabad</v>
          </cell>
          <cell r="E141">
            <v>223</v>
          </cell>
          <cell r="F141">
            <v>3</v>
          </cell>
          <cell r="G141">
            <v>3</v>
          </cell>
          <cell r="H141">
            <v>2</v>
          </cell>
          <cell r="I141" t="str">
            <v>Deficit</v>
          </cell>
          <cell r="J141" t="str">
            <v>Medium</v>
          </cell>
          <cell r="K141" t="str">
            <v>Aurangabad</v>
          </cell>
          <cell r="L141" t="str">
            <v>Aurangabad</v>
          </cell>
        </row>
        <row r="142">
          <cell r="A142" t="str">
            <v>Loni</v>
          </cell>
          <cell r="B142" t="str">
            <v>Loni</v>
          </cell>
          <cell r="C142" t="str">
            <v>NIC Nanded</v>
          </cell>
          <cell r="D142" t="str">
            <v>Nanded Irrigation Division Nanded</v>
          </cell>
          <cell r="E142">
            <v>224</v>
          </cell>
          <cell r="F142">
            <v>3</v>
          </cell>
          <cell r="G142">
            <v>6</v>
          </cell>
          <cell r="H142">
            <v>3</v>
          </cell>
          <cell r="I142" t="str">
            <v>Normal</v>
          </cell>
          <cell r="J142" t="str">
            <v>Medium</v>
          </cell>
          <cell r="K142" t="str">
            <v>Nanded</v>
          </cell>
          <cell r="L142" t="str">
            <v>Kinwat</v>
          </cell>
        </row>
        <row r="143">
          <cell r="A143" t="str">
            <v>Lower Pus</v>
          </cell>
          <cell r="B143" t="str">
            <v>Lower Pus</v>
          </cell>
          <cell r="C143" t="str">
            <v>AIC Akola</v>
          </cell>
          <cell r="D143" t="str">
            <v>Yavatmal irrigation Division Yavatmal</v>
          </cell>
          <cell r="E143">
            <v>41</v>
          </cell>
          <cell r="F143">
            <v>1</v>
          </cell>
          <cell r="G143">
            <v>6</v>
          </cell>
          <cell r="H143">
            <v>3</v>
          </cell>
          <cell r="I143" t="str">
            <v>Normal</v>
          </cell>
          <cell r="J143" t="str">
            <v>Medium</v>
          </cell>
          <cell r="K143" t="str">
            <v>Yavatmal</v>
          </cell>
          <cell r="L143" t="str">
            <v>Mahagaon</v>
          </cell>
        </row>
        <row r="144">
          <cell r="A144" t="str">
            <v>Lower Terna</v>
          </cell>
          <cell r="B144" t="str">
            <v>Lower Terna</v>
          </cell>
          <cell r="C144" t="str">
            <v>CADA Beed</v>
          </cell>
          <cell r="D144" t="str">
            <v>Latur Irrigation Division No.2 Latur</v>
          </cell>
          <cell r="E144">
            <v>225</v>
          </cell>
          <cell r="F144">
            <v>3</v>
          </cell>
          <cell r="G144">
            <v>4</v>
          </cell>
          <cell r="H144">
            <v>2</v>
          </cell>
          <cell r="I144" t="str">
            <v>Deficit</v>
          </cell>
          <cell r="J144" t="str">
            <v>Major</v>
          </cell>
          <cell r="K144" t="str">
            <v>Osmanabad</v>
          </cell>
          <cell r="L144" t="str">
            <v>Navin Lohara</v>
          </cell>
        </row>
        <row r="145">
          <cell r="A145" t="str">
            <v>Mahalingi</v>
          </cell>
          <cell r="B145" t="str">
            <v>Mahalingi</v>
          </cell>
          <cell r="C145" t="str">
            <v>NIC Nanded</v>
          </cell>
          <cell r="D145" t="str">
            <v>Nanded Irrigation Division Nanded</v>
          </cell>
          <cell r="E145">
            <v>226</v>
          </cell>
          <cell r="F145">
            <v>3</v>
          </cell>
          <cell r="G145">
            <v>4</v>
          </cell>
          <cell r="H145">
            <v>2</v>
          </cell>
          <cell r="I145" t="str">
            <v>Deficit</v>
          </cell>
          <cell r="J145" t="str">
            <v>Medium</v>
          </cell>
          <cell r="K145" t="str">
            <v>Nanded</v>
          </cell>
          <cell r="L145" t="str">
            <v>Kandhar</v>
          </cell>
        </row>
        <row r="146">
          <cell r="A146" t="str">
            <v>Mahasangvi</v>
          </cell>
          <cell r="B146" t="str">
            <v>Mahasangvi</v>
          </cell>
          <cell r="C146" t="str">
            <v>CADA Beed</v>
          </cell>
          <cell r="D146" t="str">
            <v>Jaykwadi Irrigation Division 3 Beed</v>
          </cell>
          <cell r="E146">
            <v>227</v>
          </cell>
          <cell r="F146">
            <v>3</v>
          </cell>
          <cell r="G146">
            <v>4</v>
          </cell>
          <cell r="H146">
            <v>2</v>
          </cell>
          <cell r="I146" t="str">
            <v>Deficit</v>
          </cell>
          <cell r="J146" t="str">
            <v>Medium</v>
          </cell>
          <cell r="K146" t="str">
            <v>Beed</v>
          </cell>
          <cell r="L146" t="str">
            <v>Patoda</v>
          </cell>
        </row>
        <row r="147">
          <cell r="A147" t="str">
            <v>Majalgaon</v>
          </cell>
          <cell r="B147" t="str">
            <v>Jayakwadi Stage II (Majalgaon)</v>
          </cell>
          <cell r="C147" t="str">
            <v>CADA Beed</v>
          </cell>
          <cell r="D147" t="str">
            <v>Majalgaon Irrigation Division Parli Vaijinath</v>
          </cell>
          <cell r="E147">
            <v>200</v>
          </cell>
          <cell r="F147">
            <v>3</v>
          </cell>
          <cell r="G147">
            <v>2</v>
          </cell>
          <cell r="H147">
            <v>2</v>
          </cell>
          <cell r="I147" t="str">
            <v>Deficit</v>
          </cell>
          <cell r="J147" t="str">
            <v>Major</v>
          </cell>
          <cell r="K147" t="str">
            <v>Beed</v>
          </cell>
          <cell r="L147" t="str">
            <v>Majalgaon</v>
          </cell>
        </row>
        <row r="148">
          <cell r="A148" t="str">
            <v>Makardhokada</v>
          </cell>
          <cell r="B148" t="str">
            <v>Makardhokada-Saiki Complex</v>
          </cell>
          <cell r="C148" t="str">
            <v>CADA Nagpur</v>
          </cell>
          <cell r="D148" t="str">
            <v>Minor Irrigation Division Nagpur</v>
          </cell>
          <cell r="E148">
            <v>44</v>
          </cell>
          <cell r="F148">
            <v>1</v>
          </cell>
          <cell r="G148">
            <v>8</v>
          </cell>
          <cell r="H148">
            <v>4</v>
          </cell>
          <cell r="I148" t="str">
            <v>Surplus</v>
          </cell>
          <cell r="J148" t="str">
            <v>Medium</v>
          </cell>
          <cell r="K148" t="str">
            <v>Nagpur</v>
          </cell>
          <cell r="L148" t="str">
            <v>Umred</v>
          </cell>
        </row>
        <row r="149">
          <cell r="A149" t="str">
            <v>Malangaon</v>
          </cell>
          <cell r="B149" t="str">
            <v>Malangaon</v>
          </cell>
          <cell r="C149" t="str">
            <v>CADA Jalgaon</v>
          </cell>
          <cell r="D149" t="str">
            <v>Dhule Irrigation Division Dhule</v>
          </cell>
          <cell r="E149">
            <v>228</v>
          </cell>
          <cell r="F149">
            <v>3</v>
          </cell>
          <cell r="G149">
            <v>12</v>
          </cell>
          <cell r="H149">
            <v>3</v>
          </cell>
          <cell r="I149" t="str">
            <v>Normal</v>
          </cell>
          <cell r="J149" t="str">
            <v>Medium</v>
          </cell>
          <cell r="K149" t="str">
            <v>Dhule</v>
          </cell>
          <cell r="L149" t="str">
            <v>Sakri</v>
          </cell>
        </row>
        <row r="150">
          <cell r="A150" t="str">
            <v>Managadh</v>
          </cell>
          <cell r="B150" t="str">
            <v>Managadh</v>
          </cell>
          <cell r="C150" t="str">
            <v>CADA Nagpur</v>
          </cell>
          <cell r="D150" t="str">
            <v>Gondia Irrigation Division Gondia</v>
          </cell>
          <cell r="E150">
            <v>46</v>
          </cell>
          <cell r="F150">
            <v>1</v>
          </cell>
          <cell r="G150">
            <v>8</v>
          </cell>
          <cell r="H150">
            <v>4</v>
          </cell>
          <cell r="I150" t="str">
            <v>Surplus</v>
          </cell>
          <cell r="J150" t="str">
            <v>Medium</v>
          </cell>
          <cell r="K150" t="str">
            <v>Gondia</v>
          </cell>
          <cell r="L150" t="str">
            <v>Salekasa</v>
          </cell>
        </row>
        <row r="151">
          <cell r="A151" t="str">
            <v>Manar</v>
          </cell>
          <cell r="B151" t="str">
            <v>Manar</v>
          </cell>
          <cell r="C151" t="str">
            <v>NIC Nanded</v>
          </cell>
          <cell r="D151" t="str">
            <v>Nanded Irrigation Division Nanded</v>
          </cell>
          <cell r="E151">
            <v>229</v>
          </cell>
          <cell r="F151">
            <v>3</v>
          </cell>
          <cell r="G151">
            <v>4</v>
          </cell>
          <cell r="H151">
            <v>2</v>
          </cell>
          <cell r="I151" t="str">
            <v>Deficit</v>
          </cell>
          <cell r="J151" t="str">
            <v>Major</v>
          </cell>
          <cell r="K151" t="str">
            <v>Nanded</v>
          </cell>
          <cell r="L151" t="str">
            <v>Kandhar</v>
          </cell>
        </row>
        <row r="152">
          <cell r="A152" t="str">
            <v>Mandohol</v>
          </cell>
          <cell r="B152" t="str">
            <v>Mandohol</v>
          </cell>
          <cell r="C152" t="str">
            <v>CADA Nashik</v>
          </cell>
          <cell r="D152" t="str">
            <v>Ahmednagar Irrigation Division Ahmednagar</v>
          </cell>
          <cell r="E152">
            <v>230</v>
          </cell>
          <cell r="F152">
            <v>3</v>
          </cell>
          <cell r="G152" t="str">
            <v>1AA</v>
          </cell>
          <cell r="H152">
            <v>3</v>
          </cell>
          <cell r="I152" t="str">
            <v>Normal</v>
          </cell>
          <cell r="J152" t="str">
            <v>Medium</v>
          </cell>
          <cell r="K152" t="str">
            <v>Ahmednagar</v>
          </cell>
          <cell r="L152" t="str">
            <v>Parner</v>
          </cell>
        </row>
        <row r="153">
          <cell r="A153" t="str">
            <v>Mangi</v>
          </cell>
          <cell r="B153" t="str">
            <v>Mangi</v>
          </cell>
          <cell r="C153" t="str">
            <v>CADA Solapur</v>
          </cell>
          <cell r="D153" t="str">
            <v>Solapur Irrigation Division Solapur</v>
          </cell>
          <cell r="E153">
            <v>122</v>
          </cell>
          <cell r="F153">
            <v>2</v>
          </cell>
          <cell r="G153" t="str">
            <v>19A</v>
          </cell>
          <cell r="H153">
            <v>1</v>
          </cell>
          <cell r="I153" t="str">
            <v>Highly Deficit</v>
          </cell>
          <cell r="J153" t="str">
            <v>Medium</v>
          </cell>
          <cell r="K153" t="str">
            <v>Solapur</v>
          </cell>
          <cell r="L153" t="str">
            <v>Karmala</v>
          </cell>
        </row>
        <row r="154">
          <cell r="A154" t="str">
            <v>Manikdoh</v>
          </cell>
          <cell r="B154" t="str">
            <v>Kukadi Complex</v>
          </cell>
          <cell r="C154" t="str">
            <v>CADA Pune</v>
          </cell>
          <cell r="D154" t="str">
            <v>Kukadi Irrigation Division No. 1  Narayangaon</v>
          </cell>
          <cell r="E154">
            <v>119</v>
          </cell>
          <cell r="F154">
            <v>2</v>
          </cell>
          <cell r="G154">
            <v>17</v>
          </cell>
          <cell r="H154">
            <v>3</v>
          </cell>
          <cell r="I154" t="str">
            <v>Normal</v>
          </cell>
          <cell r="J154" t="str">
            <v>Major</v>
          </cell>
          <cell r="K154" t="str">
            <v>Pune</v>
          </cell>
          <cell r="L154" t="str">
            <v>Junnar</v>
          </cell>
        </row>
        <row r="155">
          <cell r="A155" t="str">
            <v>Manjra</v>
          </cell>
          <cell r="B155" t="str">
            <v>Manjra</v>
          </cell>
          <cell r="C155" t="str">
            <v>CADA Beed</v>
          </cell>
          <cell r="D155" t="str">
            <v>Latur Irrigation Division No.2 Latur</v>
          </cell>
          <cell r="E155">
            <v>231</v>
          </cell>
          <cell r="F155">
            <v>3</v>
          </cell>
          <cell r="G155">
            <v>4</v>
          </cell>
          <cell r="H155">
            <v>2</v>
          </cell>
          <cell r="I155" t="str">
            <v>Deficit</v>
          </cell>
          <cell r="J155" t="str">
            <v>Major</v>
          </cell>
          <cell r="K155" t="str">
            <v>Beed</v>
          </cell>
          <cell r="L155" t="str">
            <v>Kaij</v>
          </cell>
        </row>
        <row r="156">
          <cell r="A156" t="str">
            <v>Manyad</v>
          </cell>
          <cell r="B156" t="str">
            <v>Manyad</v>
          </cell>
          <cell r="C156" t="str">
            <v>CADA Jalgaon</v>
          </cell>
          <cell r="D156" t="str">
            <v>Girna Irrigation Division Jalgaon</v>
          </cell>
          <cell r="E156">
            <v>232</v>
          </cell>
          <cell r="F156">
            <v>3</v>
          </cell>
          <cell r="G156">
            <v>11</v>
          </cell>
          <cell r="H156">
            <v>2</v>
          </cell>
          <cell r="I156" t="str">
            <v>Deficit</v>
          </cell>
          <cell r="J156" t="str">
            <v>Medium</v>
          </cell>
          <cell r="K156" t="str">
            <v>Jalgaon</v>
          </cell>
          <cell r="L156" t="str">
            <v>Chalisgaon</v>
          </cell>
        </row>
        <row r="157">
          <cell r="A157" t="str">
            <v>Mas</v>
          </cell>
          <cell r="B157" t="str">
            <v>Mas</v>
          </cell>
          <cell r="C157" t="str">
            <v>AIC Akola</v>
          </cell>
          <cell r="D157" t="str">
            <v>Buldhana Irrigation Division Buldhana</v>
          </cell>
          <cell r="E157">
            <v>47</v>
          </cell>
          <cell r="F157">
            <v>1</v>
          </cell>
          <cell r="G157">
            <v>10</v>
          </cell>
          <cell r="H157">
            <v>2</v>
          </cell>
          <cell r="I157" t="str">
            <v>Deficit</v>
          </cell>
          <cell r="J157" t="str">
            <v>Medium</v>
          </cell>
          <cell r="K157" t="str">
            <v>Buldhana</v>
          </cell>
          <cell r="L157" t="str">
            <v>Khamgaon</v>
          </cell>
        </row>
        <row r="158">
          <cell r="A158" t="str">
            <v>Masalga</v>
          </cell>
          <cell r="B158" t="str">
            <v>Masalga</v>
          </cell>
          <cell r="C158" t="str">
            <v>CADA Beed</v>
          </cell>
          <cell r="D158" t="str">
            <v>Latur Irrigation Division No.2 Latur</v>
          </cell>
          <cell r="E158">
            <v>233</v>
          </cell>
          <cell r="F158">
            <v>3</v>
          </cell>
          <cell r="G158">
            <v>4</v>
          </cell>
          <cell r="H158">
            <v>2</v>
          </cell>
          <cell r="I158" t="str">
            <v>Deficit</v>
          </cell>
          <cell r="J158" t="str">
            <v>Medium</v>
          </cell>
          <cell r="K158" t="str">
            <v>Latur</v>
          </cell>
          <cell r="L158" t="str">
            <v>Nilanga</v>
          </cell>
        </row>
        <row r="159">
          <cell r="A159" t="str">
            <v>Masoli</v>
          </cell>
          <cell r="B159" t="str">
            <v>Masoli</v>
          </cell>
          <cell r="C159" t="str">
            <v>CADA Abad</v>
          </cell>
          <cell r="D159" t="str">
            <v>Jaykawadi Irrigation Division No.2 Parbhani</v>
          </cell>
          <cell r="E159">
            <v>234</v>
          </cell>
          <cell r="F159">
            <v>3</v>
          </cell>
          <cell r="G159">
            <v>2</v>
          </cell>
          <cell r="H159">
            <v>2</v>
          </cell>
          <cell r="I159" t="str">
            <v>Deficit</v>
          </cell>
          <cell r="J159" t="str">
            <v>Medium</v>
          </cell>
          <cell r="K159" t="str">
            <v>Parbhani</v>
          </cell>
          <cell r="L159" t="str">
            <v>Gangakhed</v>
          </cell>
        </row>
        <row r="160">
          <cell r="A160" t="str">
            <v>Mehkari</v>
          </cell>
          <cell r="B160" t="str">
            <v>Mehkari</v>
          </cell>
          <cell r="C160" t="str">
            <v>CADA Beed</v>
          </cell>
          <cell r="D160" t="str">
            <v>Jaykwadi Irrigation Division 3 Beed</v>
          </cell>
          <cell r="E160">
            <v>235</v>
          </cell>
          <cell r="F160">
            <v>3</v>
          </cell>
          <cell r="G160" t="str">
            <v>19A</v>
          </cell>
          <cell r="H160">
            <v>1</v>
          </cell>
          <cell r="I160" t="str">
            <v>Highly Deficit</v>
          </cell>
          <cell r="J160" t="str">
            <v>Medium</v>
          </cell>
          <cell r="K160" t="str">
            <v>Beed</v>
          </cell>
          <cell r="L160" t="str">
            <v>Ashti</v>
          </cell>
        </row>
        <row r="161">
          <cell r="A161" t="str">
            <v>Mhaswad</v>
          </cell>
          <cell r="B161" t="str">
            <v>Mhaswad</v>
          </cell>
          <cell r="C161" t="str">
            <v>PIC Pune</v>
          </cell>
          <cell r="D161" t="str">
            <v>Neera Right Bank Canal Division Phaltan</v>
          </cell>
          <cell r="E161">
            <v>123</v>
          </cell>
          <cell r="F161">
            <v>2</v>
          </cell>
          <cell r="G161" t="str">
            <v>18AA</v>
          </cell>
          <cell r="H161">
            <v>1</v>
          </cell>
          <cell r="I161" t="str">
            <v>Highly Deficit</v>
          </cell>
          <cell r="J161" t="str">
            <v>Medium</v>
          </cell>
          <cell r="K161" t="str">
            <v>Satara</v>
          </cell>
          <cell r="L161" t="str">
            <v>Man</v>
          </cell>
        </row>
        <row r="162">
          <cell r="A162" t="str">
            <v>Mor</v>
          </cell>
          <cell r="B162" t="str">
            <v>Mor</v>
          </cell>
          <cell r="C162" t="str">
            <v>JIPC Jalgaon</v>
          </cell>
          <cell r="D162" t="str">
            <v>Jalgaon Medium Project Division Jalgaon</v>
          </cell>
          <cell r="E162">
            <v>236</v>
          </cell>
          <cell r="F162">
            <v>3</v>
          </cell>
          <cell r="G162" t="str">
            <v>13A</v>
          </cell>
          <cell r="H162">
            <v>3</v>
          </cell>
          <cell r="I162" t="str">
            <v>Normal</v>
          </cell>
          <cell r="J162" t="str">
            <v>Medium</v>
          </cell>
          <cell r="K162" t="str">
            <v>Jalgaon</v>
          </cell>
          <cell r="L162" t="str">
            <v>Yaval</v>
          </cell>
        </row>
        <row r="163">
          <cell r="A163" t="str">
            <v>Mordham</v>
          </cell>
          <cell r="B163" t="str">
            <v>Mordham</v>
          </cell>
          <cell r="C163" t="str">
            <v>CADA Nagpur</v>
          </cell>
          <cell r="D163" t="str">
            <v>Minor Irrigation Division Nagpur</v>
          </cell>
          <cell r="E163">
            <v>48</v>
          </cell>
          <cell r="F163">
            <v>1</v>
          </cell>
          <cell r="G163">
            <v>8</v>
          </cell>
          <cell r="H163">
            <v>4</v>
          </cell>
          <cell r="I163" t="str">
            <v>Surplus</v>
          </cell>
          <cell r="J163" t="str">
            <v>Medium</v>
          </cell>
          <cell r="K163" t="str">
            <v>Nagpur</v>
          </cell>
          <cell r="L163" t="str">
            <v>Kalmeshwar</v>
          </cell>
        </row>
        <row r="164">
          <cell r="A164" t="str">
            <v>Morna (Akola)</v>
          </cell>
          <cell r="B164" t="str">
            <v>Morna (Akola)</v>
          </cell>
          <cell r="C164" t="str">
            <v>AIC Akola</v>
          </cell>
          <cell r="D164" t="str">
            <v>Akola Irrigation Division Akola</v>
          </cell>
          <cell r="E164">
            <v>49</v>
          </cell>
          <cell r="F164">
            <v>1</v>
          </cell>
          <cell r="G164">
            <v>10</v>
          </cell>
          <cell r="H164">
            <v>2</v>
          </cell>
          <cell r="I164" t="str">
            <v>Deficit</v>
          </cell>
          <cell r="J164" t="str">
            <v>Medium</v>
          </cell>
          <cell r="K164" t="str">
            <v>Akola</v>
          </cell>
          <cell r="L164" t="str">
            <v>Patur</v>
          </cell>
        </row>
        <row r="165">
          <cell r="A165" t="str">
            <v>Morna (Sangli)</v>
          </cell>
          <cell r="B165" t="str">
            <v>Morna (Sangli)</v>
          </cell>
          <cell r="C165" t="str">
            <v>SIC Sangli</v>
          </cell>
          <cell r="D165" t="str">
            <v>Sangli Irrigation Division Sangli</v>
          </cell>
          <cell r="E165">
            <v>124</v>
          </cell>
          <cell r="F165">
            <v>2</v>
          </cell>
          <cell r="G165" t="str">
            <v>15A</v>
          </cell>
          <cell r="H165">
            <v>5</v>
          </cell>
          <cell r="I165" t="str">
            <v>Abundant</v>
          </cell>
          <cell r="J165" t="str">
            <v>Medium</v>
          </cell>
          <cell r="K165" t="str">
            <v>Sangli</v>
          </cell>
          <cell r="L165" t="str">
            <v>Shirala</v>
          </cell>
        </row>
        <row r="166">
          <cell r="A166" t="str">
            <v>Mukane</v>
          </cell>
          <cell r="B166" t="str">
            <v>Mukane</v>
          </cell>
          <cell r="C166" t="str">
            <v>CADA Nashik</v>
          </cell>
          <cell r="D166" t="str">
            <v>Nashik Irrigation Division Nashik</v>
          </cell>
          <cell r="E166">
            <v>237</v>
          </cell>
          <cell r="F166">
            <v>3</v>
          </cell>
          <cell r="G166" t="str">
            <v>1A</v>
          </cell>
          <cell r="H166">
            <v>3</v>
          </cell>
          <cell r="I166" t="str">
            <v>Normal</v>
          </cell>
          <cell r="J166" t="str">
            <v>Major</v>
          </cell>
          <cell r="K166" t="str">
            <v>Nashik</v>
          </cell>
          <cell r="L166" t="str">
            <v>Igatpuri</v>
          </cell>
        </row>
        <row r="167">
          <cell r="A167" t="str">
            <v>Mula</v>
          </cell>
          <cell r="B167" t="str">
            <v>Mula</v>
          </cell>
          <cell r="C167" t="str">
            <v>CADA Nashik</v>
          </cell>
          <cell r="D167" t="str">
            <v>Mula Irrigation Division Ahmednagar</v>
          </cell>
          <cell r="E167">
            <v>238</v>
          </cell>
          <cell r="F167">
            <v>3</v>
          </cell>
          <cell r="G167" t="str">
            <v>1AA</v>
          </cell>
          <cell r="H167">
            <v>3</v>
          </cell>
          <cell r="I167" t="str">
            <v>Normal</v>
          </cell>
          <cell r="J167" t="str">
            <v>Major</v>
          </cell>
          <cell r="K167" t="str">
            <v>Ahmednagar</v>
          </cell>
          <cell r="L167" t="str">
            <v>Rahuri</v>
          </cell>
        </row>
        <row r="168">
          <cell r="A168" t="str">
            <v>Mun</v>
          </cell>
          <cell r="B168" t="str">
            <v>Mun</v>
          </cell>
          <cell r="C168" t="str">
            <v>BIPC Buldhana</v>
          </cell>
          <cell r="D168" t="str">
            <v>Man Project Division Khamgaon</v>
          </cell>
          <cell r="E168">
            <v>50</v>
          </cell>
          <cell r="F168">
            <v>1</v>
          </cell>
          <cell r="G168">
            <v>10</v>
          </cell>
          <cell r="H168">
            <v>2</v>
          </cell>
          <cell r="I168" t="str">
            <v>Deficit</v>
          </cell>
          <cell r="J168" t="str">
            <v>Medium</v>
          </cell>
          <cell r="K168" t="str">
            <v>Buldhana</v>
          </cell>
          <cell r="L168" t="str">
            <v>Khamgaon</v>
          </cell>
        </row>
        <row r="169">
          <cell r="A169" t="str">
            <v>Nagya Sakya</v>
          </cell>
          <cell r="B169" t="str">
            <v>Nagya Sakya</v>
          </cell>
          <cell r="C169" t="str">
            <v>CADA Nashik</v>
          </cell>
          <cell r="D169" t="str">
            <v>Malegaon Irrigation Division Malegaon</v>
          </cell>
          <cell r="E169">
            <v>239</v>
          </cell>
          <cell r="F169">
            <v>3</v>
          </cell>
          <cell r="G169">
            <v>11</v>
          </cell>
          <cell r="H169">
            <v>2</v>
          </cell>
          <cell r="I169" t="str">
            <v>Deficit</v>
          </cell>
          <cell r="J169" t="str">
            <v>Medium</v>
          </cell>
          <cell r="K169" t="str">
            <v>Nashik</v>
          </cell>
          <cell r="L169" t="str">
            <v>Nandgaon</v>
          </cell>
        </row>
        <row r="170">
          <cell r="A170" t="str">
            <v>Nagzari</v>
          </cell>
          <cell r="B170" t="str">
            <v>Nagzari</v>
          </cell>
          <cell r="C170" t="str">
            <v>NIC Nanded</v>
          </cell>
          <cell r="D170" t="str">
            <v>Nanded Irrigation Division Nanded</v>
          </cell>
          <cell r="E170">
            <v>240</v>
          </cell>
          <cell r="F170">
            <v>3</v>
          </cell>
          <cell r="G170">
            <v>6</v>
          </cell>
          <cell r="H170">
            <v>3</v>
          </cell>
          <cell r="I170" t="str">
            <v>Normal</v>
          </cell>
          <cell r="J170" t="str">
            <v>Medium</v>
          </cell>
          <cell r="K170" t="str">
            <v>Nanded</v>
          </cell>
          <cell r="L170" t="str">
            <v>Kinwat</v>
          </cell>
        </row>
        <row r="171">
          <cell r="A171" t="str">
            <v>Naleshwar</v>
          </cell>
          <cell r="B171" t="str">
            <v>Naleshwar</v>
          </cell>
          <cell r="C171" t="str">
            <v>CIPC Chandrapur</v>
          </cell>
          <cell r="D171" t="str">
            <v>Chandrapur Irrigation Division Chandrapur</v>
          </cell>
          <cell r="E171">
            <v>51</v>
          </cell>
          <cell r="F171">
            <v>1</v>
          </cell>
          <cell r="G171">
            <v>9</v>
          </cell>
          <cell r="H171">
            <v>5</v>
          </cell>
          <cell r="I171" t="str">
            <v>Abundant</v>
          </cell>
          <cell r="J171" t="str">
            <v>Medium</v>
          </cell>
          <cell r="K171" t="str">
            <v>Chandrapur</v>
          </cell>
          <cell r="L171" t="str">
            <v>Sindhewahi</v>
          </cell>
        </row>
        <row r="172">
          <cell r="A172" t="str">
            <v>Nalganga</v>
          </cell>
          <cell r="B172" t="str">
            <v>Nalganga</v>
          </cell>
          <cell r="C172" t="str">
            <v>AIC Akola</v>
          </cell>
          <cell r="D172" t="str">
            <v>Buldhana Irrigation Division Buldhana</v>
          </cell>
          <cell r="E172">
            <v>52</v>
          </cell>
          <cell r="F172">
            <v>1</v>
          </cell>
          <cell r="G172">
            <v>10</v>
          </cell>
          <cell r="H172">
            <v>2</v>
          </cell>
          <cell r="I172" t="str">
            <v>Deficit</v>
          </cell>
          <cell r="J172" t="str">
            <v>Major</v>
          </cell>
          <cell r="K172" t="str">
            <v>Buldhana</v>
          </cell>
          <cell r="L172" t="str">
            <v>Mothala</v>
          </cell>
        </row>
        <row r="173">
          <cell r="A173" t="str">
            <v>Nand</v>
          </cell>
          <cell r="B173" t="str">
            <v>Lower Wunna Complex</v>
          </cell>
          <cell r="C173" t="str">
            <v>CADA Nagpur</v>
          </cell>
          <cell r="D173" t="str">
            <v>Minor Irrigation Division Nagpur</v>
          </cell>
          <cell r="E173">
            <v>43</v>
          </cell>
          <cell r="F173">
            <v>1</v>
          </cell>
          <cell r="G173">
            <v>7</v>
          </cell>
          <cell r="H173">
            <v>3</v>
          </cell>
          <cell r="I173" t="str">
            <v>Normal</v>
          </cell>
          <cell r="J173" t="str">
            <v>Major</v>
          </cell>
          <cell r="K173" t="str">
            <v>Nagpur</v>
          </cell>
          <cell r="L173" t="str">
            <v>Umred</v>
          </cell>
        </row>
        <row r="174">
          <cell r="A174" t="str">
            <v>Narangi</v>
          </cell>
          <cell r="B174" t="str">
            <v>Narangi</v>
          </cell>
          <cell r="C174" t="str">
            <v>CADA Abad</v>
          </cell>
          <cell r="D174" t="str">
            <v>Aurangabad Irrigation Division Aurangabad</v>
          </cell>
          <cell r="E174">
            <v>241</v>
          </cell>
          <cell r="F174">
            <v>3</v>
          </cell>
          <cell r="G174" t="str">
            <v>1A</v>
          </cell>
          <cell r="H174">
            <v>3</v>
          </cell>
          <cell r="I174" t="str">
            <v>Normal</v>
          </cell>
          <cell r="J174" t="str">
            <v>Medium</v>
          </cell>
          <cell r="K174" t="str">
            <v>Aurangabad</v>
          </cell>
          <cell r="L174" t="str">
            <v>Vaijapur</v>
          </cell>
        </row>
        <row r="175">
          <cell r="A175" t="str">
            <v>Natuwadi</v>
          </cell>
          <cell r="B175" t="str">
            <v>Natuwadi</v>
          </cell>
          <cell r="C175" t="str">
            <v>KIC Ratnagiri</v>
          </cell>
          <cell r="D175" t="str">
            <v>Ratnagiri Irrigatin Division Ratnagiri (South)</v>
          </cell>
          <cell r="E175">
            <v>125</v>
          </cell>
          <cell r="F175">
            <v>2</v>
          </cell>
          <cell r="G175">
            <v>23</v>
          </cell>
          <cell r="H175">
            <v>5</v>
          </cell>
          <cell r="I175" t="str">
            <v>Abundant</v>
          </cell>
          <cell r="J175" t="str">
            <v>Medium</v>
          </cell>
          <cell r="K175" t="str">
            <v>Ratnagiri</v>
          </cell>
          <cell r="L175" t="str">
            <v>Khed</v>
          </cell>
        </row>
        <row r="176">
          <cell r="A176" t="str">
            <v>Navegaon Khairy</v>
          </cell>
          <cell r="B176" t="str">
            <v>Pench Complex</v>
          </cell>
          <cell r="C176" t="str">
            <v>CADA Nagpur</v>
          </cell>
          <cell r="D176" t="str">
            <v>Water &amp; Land Management Pilot Project Division Nag</v>
          </cell>
          <cell r="E176">
            <v>62</v>
          </cell>
          <cell r="F176">
            <v>1</v>
          </cell>
          <cell r="G176">
            <v>8</v>
          </cell>
          <cell r="H176">
            <v>4</v>
          </cell>
          <cell r="I176" t="str">
            <v>Surplus</v>
          </cell>
          <cell r="J176" t="str">
            <v>Major</v>
          </cell>
          <cell r="K176" t="str">
            <v>Nagpur</v>
          </cell>
          <cell r="L176" t="str">
            <v>Nagpur</v>
          </cell>
        </row>
        <row r="177">
          <cell r="A177" t="str">
            <v>Nawargaon</v>
          </cell>
          <cell r="B177" t="str">
            <v>Nawargaon</v>
          </cell>
          <cell r="C177" t="str">
            <v>YIC Yavatmal</v>
          </cell>
          <cell r="D177" t="str">
            <v>Minor Irrigation Division Pusad</v>
          </cell>
          <cell r="E177">
            <v>53</v>
          </cell>
          <cell r="F177">
            <v>1</v>
          </cell>
          <cell r="G177">
            <v>7</v>
          </cell>
          <cell r="H177">
            <v>3</v>
          </cell>
          <cell r="I177" t="str">
            <v>Normal</v>
          </cell>
          <cell r="J177" t="str">
            <v>Medium</v>
          </cell>
          <cell r="K177" t="str">
            <v>Yavatmal</v>
          </cell>
          <cell r="L177" t="str">
            <v>Morgaon</v>
          </cell>
        </row>
        <row r="178">
          <cell r="A178" t="str">
            <v>Nazare</v>
          </cell>
          <cell r="B178" t="str">
            <v>Nazare</v>
          </cell>
          <cell r="C178" t="str">
            <v>PIC Pune</v>
          </cell>
          <cell r="D178" t="str">
            <v>Pune Irrigation Division Pune</v>
          </cell>
          <cell r="E178">
            <v>126</v>
          </cell>
          <cell r="F178">
            <v>2</v>
          </cell>
          <cell r="G178" t="str">
            <v>18A</v>
          </cell>
          <cell r="H178">
            <v>3</v>
          </cell>
          <cell r="I178" t="str">
            <v>Normal</v>
          </cell>
          <cell r="J178" t="str">
            <v>Medium</v>
          </cell>
          <cell r="K178" t="str">
            <v>Pune</v>
          </cell>
          <cell r="L178" t="str">
            <v>Purandar</v>
          </cell>
        </row>
        <row r="179">
          <cell r="A179" t="str">
            <v>Nher</v>
          </cell>
          <cell r="B179" t="str">
            <v>Nher</v>
          </cell>
          <cell r="C179" t="str">
            <v>PIC Pune</v>
          </cell>
          <cell r="D179" t="str">
            <v>Neera Right Bank Canal Division Phaltan</v>
          </cell>
          <cell r="E179">
            <v>127</v>
          </cell>
          <cell r="F179">
            <v>2</v>
          </cell>
          <cell r="G179">
            <v>16</v>
          </cell>
          <cell r="H179">
            <v>1</v>
          </cell>
          <cell r="I179" t="str">
            <v>Highly Deficit</v>
          </cell>
          <cell r="J179" t="str">
            <v>Medium</v>
          </cell>
          <cell r="K179" t="str">
            <v>Satara</v>
          </cell>
          <cell r="L179" t="str">
            <v>Khatav</v>
          </cell>
        </row>
        <row r="180">
          <cell r="A180" t="str">
            <v>Nirguna</v>
          </cell>
          <cell r="B180" t="str">
            <v>Nirguna</v>
          </cell>
          <cell r="C180" t="str">
            <v>AIC Akola</v>
          </cell>
          <cell r="D180" t="str">
            <v>Akola Irrigation Division Akola</v>
          </cell>
          <cell r="E180">
            <v>54</v>
          </cell>
          <cell r="F180">
            <v>1</v>
          </cell>
          <cell r="G180">
            <v>10</v>
          </cell>
          <cell r="H180">
            <v>2</v>
          </cell>
          <cell r="I180" t="str">
            <v>Deficit</v>
          </cell>
          <cell r="J180" t="str">
            <v>Medium</v>
          </cell>
          <cell r="K180" t="str">
            <v>Akola</v>
          </cell>
          <cell r="L180" t="str">
            <v>Patur</v>
          </cell>
        </row>
        <row r="181">
          <cell r="A181" t="str">
            <v>NMC Express Mukane</v>
          </cell>
          <cell r="B181" t="str">
            <v>NMC Express Mukane</v>
          </cell>
          <cell r="C181" t="str">
            <v>AIC Abad</v>
          </cell>
          <cell r="D181" t="str">
            <v>Nandur Madhameshwar Canal Division Vaijapur</v>
          </cell>
          <cell r="E181">
            <v>288</v>
          </cell>
          <cell r="F181">
            <v>3</v>
          </cell>
          <cell r="G181">
            <v>1</v>
          </cell>
          <cell r="H181">
            <v>3</v>
          </cell>
          <cell r="I181" t="str">
            <v>Normal</v>
          </cell>
          <cell r="J181" t="str">
            <v>Major</v>
          </cell>
          <cell r="K181" t="str">
            <v>Nashik</v>
          </cell>
          <cell r="L181" t="str">
            <v>Igatpuri</v>
          </cell>
        </row>
        <row r="182">
          <cell r="A182" t="str">
            <v>NMWeir</v>
          </cell>
          <cell r="B182" t="str">
            <v>NMWeir</v>
          </cell>
          <cell r="C182" t="str">
            <v>CADA Nashik</v>
          </cell>
          <cell r="D182" t="str">
            <v>Nashik Irrigation Division Nashik</v>
          </cell>
          <cell r="E182">
            <v>242</v>
          </cell>
          <cell r="F182">
            <v>3</v>
          </cell>
          <cell r="G182" t="str">
            <v>1A</v>
          </cell>
          <cell r="H182">
            <v>3</v>
          </cell>
          <cell r="I182" t="str">
            <v>Normal</v>
          </cell>
          <cell r="J182" t="str">
            <v>Major</v>
          </cell>
          <cell r="K182" t="str">
            <v>Nashik</v>
          </cell>
          <cell r="L182" t="str">
            <v>Igatpuri</v>
          </cell>
        </row>
        <row r="183">
          <cell r="A183" t="str">
            <v>Ozerkhed</v>
          </cell>
          <cell r="B183" t="str">
            <v>Upper Godavari Complex</v>
          </cell>
          <cell r="C183" t="str">
            <v>CADA Nashik</v>
          </cell>
          <cell r="D183" t="str">
            <v>Palkhed Irrigation Division Nashik</v>
          </cell>
          <cell r="E183">
            <v>273</v>
          </cell>
          <cell r="F183">
            <v>3</v>
          </cell>
          <cell r="G183" t="str">
            <v>1A</v>
          </cell>
          <cell r="H183">
            <v>3</v>
          </cell>
          <cell r="I183" t="str">
            <v>Normal</v>
          </cell>
          <cell r="J183" t="str">
            <v>Major</v>
          </cell>
          <cell r="K183" t="str">
            <v>Nashik</v>
          </cell>
          <cell r="L183" t="str">
            <v>Dindori</v>
          </cell>
        </row>
        <row r="184">
          <cell r="A184" t="str">
            <v>Pakadigundam</v>
          </cell>
          <cell r="B184" t="str">
            <v>Pakadigundam</v>
          </cell>
          <cell r="C184" t="str">
            <v>CIPC Chandrapur</v>
          </cell>
          <cell r="D184" t="str">
            <v>Chandrapur Irrigation Division Chandrapur</v>
          </cell>
          <cell r="E184">
            <v>55</v>
          </cell>
          <cell r="F184">
            <v>1</v>
          </cell>
          <cell r="G184">
            <v>8</v>
          </cell>
          <cell r="H184">
            <v>4</v>
          </cell>
          <cell r="I184" t="str">
            <v>Surplus</v>
          </cell>
          <cell r="J184" t="str">
            <v>Medium</v>
          </cell>
          <cell r="K184" t="str">
            <v>Chandrapur</v>
          </cell>
          <cell r="L184" t="str">
            <v>Korpana</v>
          </cell>
        </row>
        <row r="185">
          <cell r="A185" t="str">
            <v>Paldhag</v>
          </cell>
          <cell r="B185" t="str">
            <v>Paldhag</v>
          </cell>
          <cell r="C185" t="str">
            <v>AIC Akola</v>
          </cell>
          <cell r="D185" t="str">
            <v>Buldhana Irrigation Division Buldhana</v>
          </cell>
          <cell r="E185">
            <v>56</v>
          </cell>
          <cell r="F185">
            <v>1</v>
          </cell>
          <cell r="G185">
            <v>10</v>
          </cell>
          <cell r="H185">
            <v>2</v>
          </cell>
          <cell r="I185" t="str">
            <v>Deficit</v>
          </cell>
          <cell r="J185" t="str">
            <v>Medium</v>
          </cell>
          <cell r="K185" t="str">
            <v>Buldhana</v>
          </cell>
          <cell r="L185" t="str">
            <v>Mothala</v>
          </cell>
        </row>
        <row r="186">
          <cell r="A186" t="str">
            <v>Palkhed</v>
          </cell>
          <cell r="B186" t="str">
            <v>Upper Godavari Complex</v>
          </cell>
          <cell r="C186" t="str">
            <v>CADA Nashik</v>
          </cell>
          <cell r="D186" t="str">
            <v>Palkhed Irrigation Division Nashik</v>
          </cell>
          <cell r="E186">
            <v>272</v>
          </cell>
          <cell r="F186">
            <v>3</v>
          </cell>
          <cell r="G186" t="str">
            <v>1A</v>
          </cell>
          <cell r="H186">
            <v>3</v>
          </cell>
          <cell r="I186" t="str">
            <v>Normal</v>
          </cell>
          <cell r="J186" t="str">
            <v>Major</v>
          </cell>
          <cell r="K186" t="str">
            <v>Nashik</v>
          </cell>
          <cell r="L186" t="str">
            <v>Dindori</v>
          </cell>
        </row>
        <row r="187">
          <cell r="A187" t="str">
            <v>Panchdhara</v>
          </cell>
          <cell r="B187" t="str">
            <v>Panchadhara Complex</v>
          </cell>
          <cell r="C187" t="str">
            <v>CIPC Chandrapur</v>
          </cell>
          <cell r="D187" t="str">
            <v>Wardha Irrigation Division Wardha</v>
          </cell>
          <cell r="E187">
            <v>58</v>
          </cell>
          <cell r="F187">
            <v>1</v>
          </cell>
          <cell r="G187">
            <v>8</v>
          </cell>
          <cell r="H187">
            <v>4</v>
          </cell>
          <cell r="I187" t="str">
            <v>Surplus</v>
          </cell>
          <cell r="J187" t="str">
            <v>Medium</v>
          </cell>
          <cell r="K187" t="str">
            <v>Wardha</v>
          </cell>
          <cell r="L187" t="str">
            <v>Selu</v>
          </cell>
        </row>
        <row r="188">
          <cell r="A188" t="str">
            <v>Pandharbodi</v>
          </cell>
          <cell r="B188" t="str">
            <v>Pandharbodi</v>
          </cell>
          <cell r="C188" t="str">
            <v>CADA Nagpur</v>
          </cell>
          <cell r="D188" t="str">
            <v>Minor Irrigation Division Nagpur</v>
          </cell>
          <cell r="E188">
            <v>59</v>
          </cell>
          <cell r="F188">
            <v>1</v>
          </cell>
          <cell r="G188">
            <v>8</v>
          </cell>
          <cell r="H188">
            <v>4</v>
          </cell>
          <cell r="I188" t="str">
            <v>Surplus</v>
          </cell>
          <cell r="J188" t="str">
            <v>Medium</v>
          </cell>
          <cell r="K188" t="str">
            <v>Nagpur</v>
          </cell>
          <cell r="L188" t="str">
            <v>Umred</v>
          </cell>
        </row>
        <row r="189">
          <cell r="A189" t="str">
            <v>Panshet</v>
          </cell>
          <cell r="B189" t="str">
            <v>Khadakwasla Complex</v>
          </cell>
          <cell r="C189" t="str">
            <v>PIC Pune</v>
          </cell>
          <cell r="D189" t="str">
            <v>Khadakwasla Irrigation Division Pune</v>
          </cell>
          <cell r="E189">
            <v>110</v>
          </cell>
          <cell r="F189">
            <v>2</v>
          </cell>
          <cell r="G189">
            <v>17</v>
          </cell>
          <cell r="H189">
            <v>3</v>
          </cell>
          <cell r="I189" t="str">
            <v>Normal</v>
          </cell>
          <cell r="J189" t="str">
            <v>Major</v>
          </cell>
          <cell r="K189" t="str">
            <v>Pune</v>
          </cell>
          <cell r="L189" t="str">
            <v>Haveli</v>
          </cell>
        </row>
        <row r="190">
          <cell r="A190" t="str">
            <v>Panzara</v>
          </cell>
          <cell r="B190" t="str">
            <v>Panzara</v>
          </cell>
          <cell r="C190" t="str">
            <v>CADA Jalgaon</v>
          </cell>
          <cell r="D190" t="str">
            <v>Dhule Irrigation Division Dhule</v>
          </cell>
          <cell r="E190">
            <v>243</v>
          </cell>
          <cell r="F190">
            <v>3</v>
          </cell>
          <cell r="G190">
            <v>12</v>
          </cell>
          <cell r="H190">
            <v>3</v>
          </cell>
          <cell r="I190" t="str">
            <v>Normal</v>
          </cell>
          <cell r="J190" t="str">
            <v>Medium</v>
          </cell>
          <cell r="K190" t="str">
            <v>Dhule</v>
          </cell>
          <cell r="L190" t="str">
            <v>Sakri</v>
          </cell>
        </row>
        <row r="191">
          <cell r="A191" t="str">
            <v>Patgaon</v>
          </cell>
          <cell r="B191" t="str">
            <v>Patgaon</v>
          </cell>
          <cell r="C191" t="str">
            <v>SIC Sangli</v>
          </cell>
          <cell r="D191" t="str">
            <v>Kolhapur Irrigation Division Kolhapur</v>
          </cell>
          <cell r="E191">
            <v>131</v>
          </cell>
          <cell r="F191">
            <v>2</v>
          </cell>
          <cell r="G191" t="str">
            <v>15A</v>
          </cell>
          <cell r="H191">
            <v>5</v>
          </cell>
          <cell r="I191" t="str">
            <v>Abundant</v>
          </cell>
          <cell r="J191" t="str">
            <v>Medium</v>
          </cell>
          <cell r="K191" t="str">
            <v>Kolhapur</v>
          </cell>
          <cell r="L191" t="str">
            <v>Bhudargad</v>
          </cell>
        </row>
        <row r="192">
          <cell r="A192" t="str">
            <v>Pawana</v>
          </cell>
          <cell r="B192" t="str">
            <v>Pawana</v>
          </cell>
          <cell r="C192" t="str">
            <v>PIC Pune</v>
          </cell>
          <cell r="D192" t="str">
            <v>Khadakwasla Irrigation Division Pune</v>
          </cell>
          <cell r="E192">
            <v>132</v>
          </cell>
          <cell r="F192">
            <v>2</v>
          </cell>
          <cell r="G192">
            <v>17</v>
          </cell>
          <cell r="H192">
            <v>3</v>
          </cell>
          <cell r="I192" t="str">
            <v>Normal</v>
          </cell>
          <cell r="J192" t="str">
            <v>Major</v>
          </cell>
          <cell r="K192" t="str">
            <v>Pune</v>
          </cell>
          <cell r="L192" t="str">
            <v>Maval</v>
          </cell>
        </row>
        <row r="193">
          <cell r="A193" t="str">
            <v>Pen Takli</v>
          </cell>
          <cell r="B193" t="str">
            <v>Pen Takli</v>
          </cell>
          <cell r="C193" t="str">
            <v>BIPC Buldhana</v>
          </cell>
          <cell r="D193" t="str">
            <v>Minor Irrigation Division Chikhali</v>
          </cell>
          <cell r="E193">
            <v>60</v>
          </cell>
          <cell r="F193">
            <v>1</v>
          </cell>
          <cell r="G193">
            <v>6</v>
          </cell>
          <cell r="H193">
            <v>3</v>
          </cell>
          <cell r="I193" t="str">
            <v>Normal</v>
          </cell>
          <cell r="J193" t="str">
            <v>Medium</v>
          </cell>
          <cell r="K193" t="str">
            <v>Buldhana</v>
          </cell>
          <cell r="L193" t="str">
            <v>Mehkar</v>
          </cell>
        </row>
        <row r="194">
          <cell r="A194" t="str">
            <v>Pethwadaj</v>
          </cell>
          <cell r="B194" t="str">
            <v>Pethwadaj</v>
          </cell>
          <cell r="C194" t="str">
            <v>NIC Nanded</v>
          </cell>
          <cell r="D194" t="str">
            <v>Nanded Irrigation Division Nanded</v>
          </cell>
          <cell r="E194">
            <v>244</v>
          </cell>
          <cell r="F194">
            <v>3</v>
          </cell>
          <cell r="G194">
            <v>4</v>
          </cell>
          <cell r="H194">
            <v>2</v>
          </cell>
          <cell r="I194" t="str">
            <v>Deficit</v>
          </cell>
          <cell r="J194" t="str">
            <v>Medium</v>
          </cell>
          <cell r="K194" t="str">
            <v>Nanded</v>
          </cell>
          <cell r="L194" t="str">
            <v>Kandhar</v>
          </cell>
        </row>
        <row r="195">
          <cell r="A195" t="str">
            <v>Pimpalgaon Joge</v>
          </cell>
          <cell r="B195" t="str">
            <v>Kukadi Complex</v>
          </cell>
          <cell r="C195" t="str">
            <v>CADA Pune</v>
          </cell>
          <cell r="D195" t="str">
            <v>Kukadi Irrigation Division No. 1  Narayangaon</v>
          </cell>
          <cell r="E195">
            <v>120</v>
          </cell>
          <cell r="F195">
            <v>2</v>
          </cell>
          <cell r="G195">
            <v>17</v>
          </cell>
          <cell r="H195">
            <v>3</v>
          </cell>
          <cell r="I195" t="str">
            <v>Normal</v>
          </cell>
          <cell r="J195" t="str">
            <v>Major</v>
          </cell>
          <cell r="K195" t="str">
            <v>Pune</v>
          </cell>
          <cell r="L195" t="str">
            <v>Junnar</v>
          </cell>
        </row>
        <row r="196">
          <cell r="A196" t="str">
            <v>Pir Kalyan</v>
          </cell>
          <cell r="B196" t="str">
            <v>Pir Kalyan</v>
          </cell>
          <cell r="C196" t="str">
            <v>CADA Abad</v>
          </cell>
          <cell r="D196" t="str">
            <v>Aurangabad Irrigation Division Aurangabad</v>
          </cell>
          <cell r="E196">
            <v>245</v>
          </cell>
          <cell r="F196">
            <v>3</v>
          </cell>
          <cell r="G196">
            <v>3</v>
          </cell>
          <cell r="H196">
            <v>2</v>
          </cell>
          <cell r="I196" t="str">
            <v>Deficit</v>
          </cell>
          <cell r="J196" t="str">
            <v>Medium</v>
          </cell>
          <cell r="K196" t="str">
            <v>Jalna</v>
          </cell>
          <cell r="L196" t="str">
            <v>Jalna</v>
          </cell>
        </row>
        <row r="197">
          <cell r="A197" t="str">
            <v>Pothara</v>
          </cell>
          <cell r="B197" t="str">
            <v>Pothra</v>
          </cell>
          <cell r="C197" t="str">
            <v>CIPC Chandrapur</v>
          </cell>
          <cell r="D197" t="str">
            <v>Wardha Irrigation Division Wardha</v>
          </cell>
          <cell r="E197">
            <v>65</v>
          </cell>
          <cell r="F197">
            <v>1</v>
          </cell>
          <cell r="G197">
            <v>7</v>
          </cell>
          <cell r="H197">
            <v>3</v>
          </cell>
          <cell r="I197" t="str">
            <v>Normal</v>
          </cell>
          <cell r="J197" t="str">
            <v>Medium</v>
          </cell>
          <cell r="K197" t="str">
            <v>Wardha</v>
          </cell>
          <cell r="L197" t="str">
            <v>Sumudrapur</v>
          </cell>
        </row>
        <row r="198">
          <cell r="A198" t="str">
            <v>Pujaritola</v>
          </cell>
          <cell r="B198" t="str">
            <v>Bagh Complex</v>
          </cell>
          <cell r="C198" t="str">
            <v>CADA Nagpur</v>
          </cell>
          <cell r="D198" t="str">
            <v>Bagh Itiadoh Project Division Gondia</v>
          </cell>
          <cell r="E198">
            <v>8</v>
          </cell>
          <cell r="F198">
            <v>1</v>
          </cell>
          <cell r="G198">
            <v>8</v>
          </cell>
          <cell r="H198">
            <v>4</v>
          </cell>
          <cell r="I198" t="str">
            <v>Surplus</v>
          </cell>
          <cell r="J198" t="str">
            <v>Major</v>
          </cell>
          <cell r="K198" t="str">
            <v>Gondia</v>
          </cell>
          <cell r="L198" t="str">
            <v>Deori</v>
          </cell>
        </row>
        <row r="199">
          <cell r="A199" t="str">
            <v>Punegaon</v>
          </cell>
          <cell r="B199" t="str">
            <v>Upper Godavari Complex</v>
          </cell>
          <cell r="C199" t="str">
            <v>CADA Nashik</v>
          </cell>
          <cell r="D199" t="str">
            <v>Palkhed Irrigation Division Nashik</v>
          </cell>
          <cell r="E199">
            <v>277</v>
          </cell>
          <cell r="F199">
            <v>3</v>
          </cell>
          <cell r="G199" t="str">
            <v>1A</v>
          </cell>
          <cell r="H199">
            <v>3</v>
          </cell>
          <cell r="I199" t="str">
            <v>Normal</v>
          </cell>
          <cell r="J199" t="str">
            <v>Major</v>
          </cell>
          <cell r="K199" t="str">
            <v>Nashik</v>
          </cell>
          <cell r="L199" t="str">
            <v>Dindori</v>
          </cell>
        </row>
        <row r="200">
          <cell r="A200" t="str">
            <v>Purna (Achalpur)</v>
          </cell>
          <cell r="B200" t="str">
            <v>Purna (Achalpur)</v>
          </cell>
          <cell r="C200" t="str">
            <v>UWPC Amravati</v>
          </cell>
          <cell r="D200" t="str">
            <v>Purna Project Division Achalpur</v>
          </cell>
          <cell r="E200">
            <v>289</v>
          </cell>
          <cell r="F200">
            <v>1</v>
          </cell>
          <cell r="G200">
            <v>10</v>
          </cell>
          <cell r="H200">
            <v>2</v>
          </cell>
          <cell r="I200" t="str">
            <v>Deficit</v>
          </cell>
          <cell r="J200" t="str">
            <v>Medium</v>
          </cell>
          <cell r="K200" t="str">
            <v>Amravati</v>
          </cell>
          <cell r="L200" t="str">
            <v>Achalpur</v>
          </cell>
        </row>
        <row r="201">
          <cell r="A201" t="str">
            <v>Purna Nevpur</v>
          </cell>
          <cell r="B201" t="str">
            <v>Purna Nevpur</v>
          </cell>
          <cell r="C201" t="str">
            <v>CADA Abad</v>
          </cell>
          <cell r="D201" t="str">
            <v>Aurangabad Irrigation Division Aurangabad</v>
          </cell>
          <cell r="E201">
            <v>248</v>
          </cell>
          <cell r="F201">
            <v>3</v>
          </cell>
          <cell r="G201">
            <v>3</v>
          </cell>
          <cell r="H201">
            <v>2</v>
          </cell>
          <cell r="I201" t="str">
            <v>Deficit</v>
          </cell>
          <cell r="J201" t="str">
            <v>Medium</v>
          </cell>
          <cell r="K201" t="str">
            <v>Aurangabad</v>
          </cell>
          <cell r="L201" t="str">
            <v>Kannad</v>
          </cell>
        </row>
        <row r="202">
          <cell r="A202" t="str">
            <v>Pus</v>
          </cell>
          <cell r="B202" t="str">
            <v>Pus</v>
          </cell>
          <cell r="C202" t="str">
            <v>AIC Akola</v>
          </cell>
          <cell r="D202" t="str">
            <v>Yavatmal irrigation Division Yavatmal</v>
          </cell>
          <cell r="E202">
            <v>67</v>
          </cell>
          <cell r="F202">
            <v>1</v>
          </cell>
          <cell r="G202">
            <v>6</v>
          </cell>
          <cell r="H202">
            <v>3</v>
          </cell>
          <cell r="I202" t="str">
            <v>Normal</v>
          </cell>
          <cell r="J202" t="str">
            <v>Major</v>
          </cell>
          <cell r="K202" t="str">
            <v>Yavatmal</v>
          </cell>
          <cell r="L202" t="str">
            <v>Pusad</v>
          </cell>
        </row>
        <row r="203">
          <cell r="A203" t="str">
            <v>Radhanagri</v>
          </cell>
          <cell r="B203" t="str">
            <v>Radhanagari</v>
          </cell>
          <cell r="C203" t="str">
            <v>SIC Sangli</v>
          </cell>
          <cell r="D203" t="str">
            <v>Kolhapur Irrigation Division Kolhapur</v>
          </cell>
          <cell r="E203">
            <v>133</v>
          </cell>
          <cell r="F203">
            <v>2</v>
          </cell>
          <cell r="G203" t="str">
            <v>15A</v>
          </cell>
          <cell r="H203">
            <v>5</v>
          </cell>
          <cell r="I203" t="str">
            <v>Abundant</v>
          </cell>
          <cell r="J203" t="str">
            <v>Major</v>
          </cell>
          <cell r="K203" t="str">
            <v>Kolhapur</v>
          </cell>
          <cell r="L203" t="str">
            <v>Radhanagari</v>
          </cell>
        </row>
        <row r="204">
          <cell r="A204" t="str">
            <v>Raigavan</v>
          </cell>
          <cell r="B204" t="str">
            <v>Raigavan</v>
          </cell>
          <cell r="C204" t="str">
            <v>CADA Beed</v>
          </cell>
          <cell r="D204" t="str">
            <v>Osmanabad Irrigation Division Osmanabad</v>
          </cell>
          <cell r="E204">
            <v>249</v>
          </cell>
          <cell r="F204">
            <v>3</v>
          </cell>
          <cell r="G204">
            <v>4</v>
          </cell>
          <cell r="H204">
            <v>2</v>
          </cell>
          <cell r="I204" t="str">
            <v>Deficit</v>
          </cell>
          <cell r="J204" t="str">
            <v>Medium</v>
          </cell>
          <cell r="K204" t="str">
            <v>Osmanabad</v>
          </cell>
          <cell r="L204" t="str">
            <v>Kalam</v>
          </cell>
        </row>
        <row r="205">
          <cell r="A205" t="str">
            <v>Rajanalla Complex</v>
          </cell>
          <cell r="B205" t="str">
            <v>Rajanalla Complex</v>
          </cell>
          <cell r="C205" t="str">
            <v>TIC Thane</v>
          </cell>
          <cell r="D205" t="str">
            <v>Raigad Irrigation Division Kolad</v>
          </cell>
          <cell r="E205">
            <v>134</v>
          </cell>
          <cell r="F205">
            <v>2</v>
          </cell>
          <cell r="G205">
            <v>21</v>
          </cell>
          <cell r="H205">
            <v>5</v>
          </cell>
          <cell r="I205" t="str">
            <v>Abundant</v>
          </cell>
          <cell r="J205" t="str">
            <v>Medium</v>
          </cell>
          <cell r="K205" t="str">
            <v>Raigad</v>
          </cell>
          <cell r="L205" t="str">
            <v>Roha</v>
          </cell>
        </row>
        <row r="206">
          <cell r="A206" t="str">
            <v>Ramganga</v>
          </cell>
          <cell r="B206" t="str">
            <v>Ramganga</v>
          </cell>
          <cell r="C206" t="str">
            <v>CADA Beed</v>
          </cell>
          <cell r="D206" t="str">
            <v>Osmanabad Irrigation Division Osmanabad</v>
          </cell>
          <cell r="E206">
            <v>250</v>
          </cell>
          <cell r="F206">
            <v>3</v>
          </cell>
          <cell r="G206" t="str">
            <v>19A</v>
          </cell>
          <cell r="H206">
            <v>1</v>
          </cell>
          <cell r="I206" t="str">
            <v>Highly Deficit</v>
          </cell>
          <cell r="J206" t="str">
            <v>Medium</v>
          </cell>
          <cell r="K206" t="str">
            <v>Osmanabad</v>
          </cell>
          <cell r="L206" t="str">
            <v>Bhoom</v>
          </cell>
        </row>
        <row r="207">
          <cell r="A207" t="str">
            <v>Ranand</v>
          </cell>
          <cell r="B207" t="str">
            <v>Ranand</v>
          </cell>
          <cell r="C207" t="str">
            <v>PIC Pune</v>
          </cell>
          <cell r="D207" t="str">
            <v>Neera Right Bank Canal Division Phaltan</v>
          </cell>
          <cell r="E207">
            <v>135</v>
          </cell>
          <cell r="F207">
            <v>2</v>
          </cell>
          <cell r="G207" t="str">
            <v>18AA</v>
          </cell>
          <cell r="H207">
            <v>1</v>
          </cell>
          <cell r="I207" t="str">
            <v>Highly Deficit</v>
          </cell>
          <cell r="J207" t="str">
            <v>Medium</v>
          </cell>
          <cell r="K207" t="str">
            <v>Satara</v>
          </cell>
          <cell r="L207" t="str">
            <v>Man</v>
          </cell>
        </row>
        <row r="208">
          <cell r="A208" t="str">
            <v>Rangawali</v>
          </cell>
          <cell r="B208" t="str">
            <v>Rangawali</v>
          </cell>
          <cell r="C208" t="str">
            <v>CADA Jalgaon</v>
          </cell>
          <cell r="D208" t="str">
            <v>Dhule Irrigation Division Dhule</v>
          </cell>
          <cell r="E208">
            <v>251</v>
          </cell>
          <cell r="F208">
            <v>3</v>
          </cell>
          <cell r="G208" t="str">
            <v>13AA</v>
          </cell>
          <cell r="H208">
            <v>2</v>
          </cell>
          <cell r="I208" t="str">
            <v>Deficit</v>
          </cell>
          <cell r="J208" t="str">
            <v>Medium</v>
          </cell>
          <cell r="K208" t="str">
            <v>Dhule</v>
          </cell>
          <cell r="L208" t="str">
            <v>Sakri</v>
          </cell>
        </row>
        <row r="209">
          <cell r="A209" t="str">
            <v>Renapur</v>
          </cell>
          <cell r="B209" t="str">
            <v>Renapur</v>
          </cell>
          <cell r="C209" t="str">
            <v>CADA Beed</v>
          </cell>
          <cell r="D209" t="str">
            <v>Latur Irrigation Division No.2 Latur</v>
          </cell>
          <cell r="E209">
            <v>252</v>
          </cell>
          <cell r="F209">
            <v>3</v>
          </cell>
          <cell r="G209">
            <v>4</v>
          </cell>
          <cell r="H209">
            <v>2</v>
          </cell>
          <cell r="I209" t="str">
            <v>Deficit</v>
          </cell>
          <cell r="J209" t="str">
            <v>Medium</v>
          </cell>
          <cell r="K209" t="str">
            <v>Latur</v>
          </cell>
          <cell r="L209" t="str">
            <v>Renapur</v>
          </cell>
        </row>
        <row r="210">
          <cell r="A210" t="str">
            <v>Rengepar</v>
          </cell>
          <cell r="B210" t="str">
            <v>Rengepar</v>
          </cell>
          <cell r="C210" t="str">
            <v>CADA Nagpur</v>
          </cell>
          <cell r="D210" t="str">
            <v>Gondia Irrigation Division Gondia</v>
          </cell>
          <cell r="E210">
            <v>68</v>
          </cell>
          <cell r="F210">
            <v>1</v>
          </cell>
          <cell r="G210">
            <v>8</v>
          </cell>
          <cell r="H210">
            <v>4</v>
          </cell>
          <cell r="I210" t="str">
            <v>Surplus</v>
          </cell>
          <cell r="J210" t="str">
            <v>Medium</v>
          </cell>
          <cell r="K210" t="str">
            <v>Gondia</v>
          </cell>
          <cell r="L210" t="str">
            <v>Sadak Arjuni</v>
          </cell>
        </row>
        <row r="211">
          <cell r="A211" t="str">
            <v>Rui</v>
          </cell>
          <cell r="B211" t="str">
            <v>Rui</v>
          </cell>
          <cell r="C211" t="str">
            <v>CADA Beed</v>
          </cell>
          <cell r="D211" t="str">
            <v>Osmanabad Irrigation Division Osmanabad</v>
          </cell>
          <cell r="E211">
            <v>253</v>
          </cell>
          <cell r="F211">
            <v>3</v>
          </cell>
          <cell r="G211">
            <v>4</v>
          </cell>
          <cell r="H211">
            <v>2</v>
          </cell>
          <cell r="I211" t="str">
            <v>Deficit</v>
          </cell>
          <cell r="J211" t="str">
            <v>Medium</v>
          </cell>
          <cell r="K211" t="str">
            <v>Osmanabad</v>
          </cell>
          <cell r="L211" t="str">
            <v>Osmanabad</v>
          </cell>
        </row>
        <row r="212">
          <cell r="A212" t="str">
            <v>Ruti</v>
          </cell>
          <cell r="B212" t="str">
            <v>Ruti</v>
          </cell>
          <cell r="C212" t="str">
            <v>CADA Beed</v>
          </cell>
          <cell r="D212" t="str">
            <v>Jayakwadi Irrigation Division 3 Beed</v>
          </cell>
          <cell r="E212">
            <v>254</v>
          </cell>
          <cell r="F212">
            <v>3</v>
          </cell>
          <cell r="G212" t="str">
            <v>19A</v>
          </cell>
          <cell r="H212">
            <v>1</v>
          </cell>
          <cell r="I212" t="str">
            <v>Highly Deficit</v>
          </cell>
          <cell r="J212" t="str">
            <v>Medium</v>
          </cell>
          <cell r="K212" t="str">
            <v>Beed</v>
          </cell>
          <cell r="L212" t="str">
            <v>Ashti</v>
          </cell>
        </row>
        <row r="213">
          <cell r="A213" t="str">
            <v>Saikheda</v>
          </cell>
          <cell r="B213" t="str">
            <v>Saikheda</v>
          </cell>
          <cell r="C213" t="str">
            <v>AIC Akola</v>
          </cell>
          <cell r="D213" t="str">
            <v>Yavatmal irrigation Division Yavatmal</v>
          </cell>
          <cell r="E213">
            <v>69</v>
          </cell>
          <cell r="F213">
            <v>1</v>
          </cell>
          <cell r="G213">
            <v>6</v>
          </cell>
          <cell r="H213">
            <v>3</v>
          </cell>
          <cell r="I213" t="str">
            <v>Normal</v>
          </cell>
          <cell r="J213" t="str">
            <v>Medium</v>
          </cell>
          <cell r="K213" t="str">
            <v>Yavatmal</v>
          </cell>
          <cell r="L213" t="str">
            <v>Kelapur</v>
          </cell>
        </row>
        <row r="214">
          <cell r="A214" t="str">
            <v>Saiki</v>
          </cell>
          <cell r="B214" t="str">
            <v>Makardhokada-Saiki Complex</v>
          </cell>
          <cell r="C214" t="str">
            <v>CADA Nagpur</v>
          </cell>
          <cell r="D214" t="str">
            <v>Minor Irrigation Division Nagpur</v>
          </cell>
          <cell r="E214">
            <v>45</v>
          </cell>
          <cell r="F214">
            <v>1</v>
          </cell>
          <cell r="G214">
            <v>8</v>
          </cell>
          <cell r="H214">
            <v>4</v>
          </cell>
          <cell r="I214" t="str">
            <v>Surplus</v>
          </cell>
          <cell r="J214" t="str">
            <v>Medium</v>
          </cell>
          <cell r="K214" t="str">
            <v>Nagpur</v>
          </cell>
          <cell r="L214" t="str">
            <v>Umred</v>
          </cell>
        </row>
        <row r="215">
          <cell r="A215" t="str">
            <v>Sakat</v>
          </cell>
          <cell r="B215" t="str">
            <v>Sakat</v>
          </cell>
          <cell r="C215" t="str">
            <v>CADA Beed</v>
          </cell>
          <cell r="D215" t="str">
            <v>Osmanabad Irrigation Division Osmanabad</v>
          </cell>
          <cell r="E215">
            <v>255</v>
          </cell>
          <cell r="F215">
            <v>3</v>
          </cell>
          <cell r="G215" t="str">
            <v>19A</v>
          </cell>
          <cell r="H215">
            <v>1</v>
          </cell>
          <cell r="I215" t="str">
            <v>Highly Deficit</v>
          </cell>
          <cell r="J215" t="str">
            <v>Medium</v>
          </cell>
          <cell r="K215" t="str">
            <v>Osmanabad</v>
          </cell>
          <cell r="L215" t="str">
            <v>Paranda</v>
          </cell>
        </row>
        <row r="216">
          <cell r="A216" t="str">
            <v>Sakol</v>
          </cell>
          <cell r="B216" t="str">
            <v>Sakol</v>
          </cell>
          <cell r="C216" t="str">
            <v>CADA Beed</v>
          </cell>
          <cell r="D216" t="str">
            <v>Latur Irrigation Division No.2 Latur</v>
          </cell>
          <cell r="E216">
            <v>256</v>
          </cell>
          <cell r="F216">
            <v>3</v>
          </cell>
          <cell r="G216">
            <v>4</v>
          </cell>
          <cell r="H216">
            <v>2</v>
          </cell>
          <cell r="I216" t="str">
            <v>Deficit</v>
          </cell>
          <cell r="J216" t="str">
            <v>Medium</v>
          </cell>
          <cell r="K216" t="str">
            <v>Latur</v>
          </cell>
          <cell r="L216" t="str">
            <v>Deoni</v>
          </cell>
        </row>
        <row r="217">
          <cell r="A217" t="str">
            <v>Sangameshwar</v>
          </cell>
          <cell r="B217" t="str">
            <v>Sangameshwar (Dokewadi)</v>
          </cell>
          <cell r="C217" t="str">
            <v>CADA Beed</v>
          </cell>
          <cell r="D217" t="str">
            <v>Osmanabad Irrigation Division Osmanabad</v>
          </cell>
          <cell r="E217">
            <v>257</v>
          </cell>
          <cell r="F217">
            <v>3</v>
          </cell>
          <cell r="G217">
            <v>4</v>
          </cell>
          <cell r="H217">
            <v>2</v>
          </cell>
          <cell r="I217" t="str">
            <v>Deficit</v>
          </cell>
          <cell r="J217" t="str">
            <v>Medium</v>
          </cell>
          <cell r="K217" t="str">
            <v>Osmanabad</v>
          </cell>
          <cell r="L217" t="str">
            <v>Bhoom</v>
          </cell>
        </row>
        <row r="218">
          <cell r="A218" t="str">
            <v>Sangrampur</v>
          </cell>
          <cell r="B218" t="str">
            <v>Sangrampur</v>
          </cell>
          <cell r="C218" t="str">
            <v>CADA Nagpur</v>
          </cell>
          <cell r="D218" t="str">
            <v>Gondia Irrigation Division Gondia</v>
          </cell>
          <cell r="E218">
            <v>70</v>
          </cell>
          <cell r="F218">
            <v>1</v>
          </cell>
          <cell r="G218">
            <v>8</v>
          </cell>
          <cell r="H218">
            <v>4</v>
          </cell>
          <cell r="I218" t="str">
            <v>Surplus</v>
          </cell>
          <cell r="J218" t="str">
            <v>Medium</v>
          </cell>
          <cell r="K218" t="str">
            <v>Gondia</v>
          </cell>
          <cell r="L218" t="str">
            <v>Gondia</v>
          </cell>
        </row>
        <row r="219">
          <cell r="A219" t="str">
            <v>Sankh</v>
          </cell>
          <cell r="B219" t="str">
            <v>Sankh</v>
          </cell>
          <cell r="C219" t="str">
            <v>SIC Sangli</v>
          </cell>
          <cell r="D219" t="str">
            <v>Sangli Irrigation Division Sangli</v>
          </cell>
          <cell r="E219">
            <v>136</v>
          </cell>
          <cell r="F219">
            <v>2</v>
          </cell>
          <cell r="G219" t="str">
            <v>18AA</v>
          </cell>
          <cell r="H219">
            <v>1</v>
          </cell>
          <cell r="I219" t="str">
            <v>Highly Deficit</v>
          </cell>
          <cell r="J219" t="str">
            <v>Medium</v>
          </cell>
          <cell r="K219" t="str">
            <v>Sangli</v>
          </cell>
          <cell r="L219" t="str">
            <v>Jath</v>
          </cell>
        </row>
        <row r="220">
          <cell r="A220" t="str">
            <v>Saraswati</v>
          </cell>
          <cell r="B220" t="str">
            <v>Saraswati</v>
          </cell>
          <cell r="C220" t="str">
            <v>CADA Beed</v>
          </cell>
          <cell r="D220" t="str">
            <v>Jaykwadi Irrigation Division 3 Beed</v>
          </cell>
          <cell r="E220">
            <v>258</v>
          </cell>
          <cell r="F220">
            <v>3</v>
          </cell>
          <cell r="G220">
            <v>2</v>
          </cell>
          <cell r="H220">
            <v>2</v>
          </cell>
          <cell r="I220" t="str">
            <v>Deficit</v>
          </cell>
          <cell r="J220" t="str">
            <v>Medium</v>
          </cell>
          <cell r="K220" t="str">
            <v>Beed</v>
          </cell>
          <cell r="L220" t="str">
            <v>Wadavani</v>
          </cell>
        </row>
        <row r="221">
          <cell r="A221" t="str">
            <v>Shahnoor</v>
          </cell>
          <cell r="B221" t="str">
            <v>Shahnoor</v>
          </cell>
          <cell r="C221" t="str">
            <v>AIC Akola</v>
          </cell>
          <cell r="D221" t="str">
            <v>Amravati Irrigation Division.Amravati</v>
          </cell>
          <cell r="E221">
            <v>71</v>
          </cell>
          <cell r="F221">
            <v>1</v>
          </cell>
          <cell r="G221">
            <v>10</v>
          </cell>
          <cell r="H221">
            <v>2</v>
          </cell>
          <cell r="I221" t="str">
            <v>Deficit</v>
          </cell>
          <cell r="J221" t="str">
            <v>Medium</v>
          </cell>
          <cell r="K221" t="str">
            <v>Amravati</v>
          </cell>
          <cell r="L221" t="str">
            <v>Achalpur</v>
          </cell>
        </row>
        <row r="222">
          <cell r="A222" t="str">
            <v>Shivna Takali</v>
          </cell>
          <cell r="B222" t="str">
            <v>Shivna Takali</v>
          </cell>
          <cell r="C222" t="str">
            <v>AIC Abad</v>
          </cell>
          <cell r="D222" t="str">
            <v>Minor Irrigation Division No.1 Aurangabad</v>
          </cell>
          <cell r="E222">
            <v>259</v>
          </cell>
          <cell r="F222">
            <v>3</v>
          </cell>
          <cell r="G222" t="str">
            <v>1A</v>
          </cell>
          <cell r="H222">
            <v>3</v>
          </cell>
          <cell r="I222" t="str">
            <v>Normal</v>
          </cell>
          <cell r="J222" t="str">
            <v>Medium</v>
          </cell>
          <cell r="K222" t="str">
            <v>Aurangabad</v>
          </cell>
          <cell r="L222" t="str">
            <v>Kannad</v>
          </cell>
        </row>
        <row r="223">
          <cell r="A223" t="str">
            <v>Siddheshwar</v>
          </cell>
          <cell r="B223" t="str">
            <v>Purna Complex</v>
          </cell>
          <cell r="C223" t="str">
            <v>NIC Nanded</v>
          </cell>
          <cell r="D223" t="str">
            <v>Purna Irrigation Division Basmatnagar</v>
          </cell>
          <cell r="E223">
            <v>247</v>
          </cell>
          <cell r="F223">
            <v>3</v>
          </cell>
          <cell r="G223">
            <v>3</v>
          </cell>
          <cell r="H223">
            <v>2</v>
          </cell>
          <cell r="I223" t="str">
            <v>Deficit</v>
          </cell>
          <cell r="J223" t="str">
            <v>Major</v>
          </cell>
          <cell r="K223" t="str">
            <v>Hingoli</v>
          </cell>
          <cell r="L223" t="str">
            <v>Aundha Nagnath</v>
          </cell>
        </row>
        <row r="224">
          <cell r="A224" t="str">
            <v>Siddhewadi</v>
          </cell>
          <cell r="B224" t="str">
            <v>Siddhewadi</v>
          </cell>
          <cell r="C224" t="str">
            <v>SIC Sangli</v>
          </cell>
          <cell r="D224" t="str">
            <v>Sangli Irrigation Division Sangli</v>
          </cell>
          <cell r="E224">
            <v>137</v>
          </cell>
          <cell r="F224">
            <v>2</v>
          </cell>
          <cell r="G224" t="str">
            <v>16AA</v>
          </cell>
          <cell r="H224">
            <v>1</v>
          </cell>
          <cell r="I224" t="str">
            <v>Highly Deficit</v>
          </cell>
          <cell r="J224" t="str">
            <v>Medium</v>
          </cell>
          <cell r="K224" t="str">
            <v>Sangli</v>
          </cell>
          <cell r="L224" t="str">
            <v>Kavathe Mahankal</v>
          </cell>
        </row>
        <row r="225">
          <cell r="A225" t="str">
            <v>Sina</v>
          </cell>
          <cell r="B225" t="str">
            <v>Sina</v>
          </cell>
          <cell r="C225" t="str">
            <v>PIC Pune</v>
          </cell>
          <cell r="D225" t="str">
            <v>Minor Irrigation Division 1 Ahmednagar</v>
          </cell>
          <cell r="E225">
            <v>138</v>
          </cell>
          <cell r="F225">
            <v>2</v>
          </cell>
          <cell r="G225" t="str">
            <v>19A</v>
          </cell>
          <cell r="H225">
            <v>1</v>
          </cell>
          <cell r="I225" t="str">
            <v>Highly Deficit</v>
          </cell>
          <cell r="J225" t="str">
            <v>Medium</v>
          </cell>
          <cell r="K225" t="str">
            <v>Ahmednagar</v>
          </cell>
          <cell r="L225" t="str">
            <v>Karjat</v>
          </cell>
        </row>
        <row r="226">
          <cell r="A226" t="str">
            <v>Sindhaphana</v>
          </cell>
          <cell r="B226" t="str">
            <v>Sindphana</v>
          </cell>
          <cell r="C226" t="str">
            <v>CADA Beed</v>
          </cell>
          <cell r="D226" t="str">
            <v>Jaykwadi Irrigation Division 3 Beed</v>
          </cell>
          <cell r="E226">
            <v>260</v>
          </cell>
          <cell r="F226">
            <v>3</v>
          </cell>
          <cell r="G226">
            <v>2</v>
          </cell>
          <cell r="H226">
            <v>2</v>
          </cell>
          <cell r="I226" t="str">
            <v>Deficit</v>
          </cell>
          <cell r="J226" t="str">
            <v>Medium</v>
          </cell>
          <cell r="K226" t="str">
            <v>Beed</v>
          </cell>
          <cell r="L226" t="str">
            <v>Shirur (Kasar)</v>
          </cell>
        </row>
        <row r="227">
          <cell r="A227" t="str">
            <v>Sirpur</v>
          </cell>
          <cell r="B227" t="str">
            <v>Bagh Complex</v>
          </cell>
          <cell r="C227" t="str">
            <v>CADA Nagpur</v>
          </cell>
          <cell r="D227" t="str">
            <v>Bagh Itiadoh Project Division Gondia</v>
          </cell>
          <cell r="E227">
            <v>6</v>
          </cell>
          <cell r="F227">
            <v>1</v>
          </cell>
          <cell r="G227">
            <v>8</v>
          </cell>
          <cell r="H227">
            <v>4</v>
          </cell>
          <cell r="I227" t="str">
            <v>Surplus</v>
          </cell>
          <cell r="J227" t="str">
            <v>Major</v>
          </cell>
          <cell r="K227" t="str">
            <v>Gondia</v>
          </cell>
          <cell r="L227" t="str">
            <v>Deori</v>
          </cell>
        </row>
        <row r="228">
          <cell r="A228" t="str">
            <v>Sonal</v>
          </cell>
          <cell r="B228" t="str">
            <v>Sonal</v>
          </cell>
          <cell r="C228" t="str">
            <v>AIC Akola</v>
          </cell>
          <cell r="D228" t="str">
            <v>Minor Irrigation Division Washim</v>
          </cell>
          <cell r="E228">
            <v>72</v>
          </cell>
          <cell r="F228">
            <v>1</v>
          </cell>
          <cell r="G228">
            <v>6</v>
          </cell>
          <cell r="H228">
            <v>3</v>
          </cell>
          <cell r="I228" t="str">
            <v>Normal</v>
          </cell>
          <cell r="J228" t="str">
            <v>Medium</v>
          </cell>
          <cell r="K228" t="str">
            <v>Washim</v>
          </cell>
          <cell r="L228" t="str">
            <v>Malegaon</v>
          </cell>
        </row>
        <row r="229">
          <cell r="A229" t="str">
            <v>Sonwad</v>
          </cell>
          <cell r="B229" t="str">
            <v>Sonwad</v>
          </cell>
          <cell r="C229" t="str">
            <v>CADA Jalgaon</v>
          </cell>
          <cell r="D229" t="str">
            <v>Dhule Irrigation Division Dhule</v>
          </cell>
          <cell r="E229">
            <v>261</v>
          </cell>
          <cell r="F229">
            <v>3</v>
          </cell>
          <cell r="G229">
            <v>12</v>
          </cell>
          <cell r="H229">
            <v>3</v>
          </cell>
          <cell r="I229" t="str">
            <v>Normal</v>
          </cell>
          <cell r="J229" t="str">
            <v>Medium</v>
          </cell>
          <cell r="K229" t="str">
            <v>Dhule</v>
          </cell>
          <cell r="L229" t="str">
            <v>Shindkheda</v>
          </cell>
        </row>
        <row r="230">
          <cell r="A230" t="str">
            <v>Sorana</v>
          </cell>
          <cell r="B230" t="str">
            <v>Sorna</v>
          </cell>
          <cell r="C230" t="str">
            <v>CADA Nagpur</v>
          </cell>
          <cell r="D230" t="str">
            <v>Minor Irrigation Division Bhandara</v>
          </cell>
          <cell r="E230">
            <v>73</v>
          </cell>
          <cell r="F230">
            <v>1</v>
          </cell>
          <cell r="G230">
            <v>8</v>
          </cell>
          <cell r="H230">
            <v>4</v>
          </cell>
          <cell r="I230" t="str">
            <v>Surplus</v>
          </cell>
          <cell r="J230" t="str">
            <v>Medium</v>
          </cell>
          <cell r="K230" t="str">
            <v>Bhandara</v>
          </cell>
          <cell r="L230" t="str">
            <v>Mohadi</v>
          </cell>
        </row>
        <row r="231">
          <cell r="A231" t="str">
            <v>Sukhana</v>
          </cell>
          <cell r="B231" t="str">
            <v>Sukhana</v>
          </cell>
          <cell r="C231" t="str">
            <v>CADA Abad</v>
          </cell>
          <cell r="D231" t="str">
            <v>Aurangabad Irrigation Division Aurangabad</v>
          </cell>
          <cell r="E231">
            <v>262</v>
          </cell>
          <cell r="F231">
            <v>3</v>
          </cell>
          <cell r="G231">
            <v>3</v>
          </cell>
          <cell r="H231">
            <v>2</v>
          </cell>
          <cell r="I231" t="str">
            <v>Deficit</v>
          </cell>
          <cell r="J231" t="str">
            <v>Medium</v>
          </cell>
          <cell r="K231" t="str">
            <v>Aurangabad</v>
          </cell>
          <cell r="L231" t="str">
            <v>Paithan</v>
          </cell>
        </row>
        <row r="232">
          <cell r="A232" t="str">
            <v>Suki</v>
          </cell>
          <cell r="B232" t="str">
            <v>Suki</v>
          </cell>
          <cell r="C232" t="str">
            <v>CADA Jalgaon</v>
          </cell>
          <cell r="D232" t="str">
            <v>Jalgaon Irrigation Division Jalgaon</v>
          </cell>
          <cell r="E232">
            <v>263</v>
          </cell>
          <cell r="F232">
            <v>3</v>
          </cell>
          <cell r="G232" t="str">
            <v>13A</v>
          </cell>
          <cell r="H232">
            <v>3</v>
          </cell>
          <cell r="I232" t="str">
            <v>Normal</v>
          </cell>
          <cell r="J232" t="str">
            <v>Medium</v>
          </cell>
          <cell r="K232" t="str">
            <v>Jalgaon</v>
          </cell>
          <cell r="L232" t="str">
            <v>Raver</v>
          </cell>
        </row>
        <row r="233">
          <cell r="A233" t="str">
            <v>Suki Pickup Wier</v>
          </cell>
          <cell r="B233" t="str">
            <v>Suki Pickup Wier</v>
          </cell>
          <cell r="C233" t="str">
            <v>CADA Jalgaon</v>
          </cell>
          <cell r="D233" t="str">
            <v>Jalgaon Irrigation Division Jalgaon</v>
          </cell>
          <cell r="E233">
            <v>287</v>
          </cell>
          <cell r="F233">
            <v>3</v>
          </cell>
          <cell r="G233">
            <v>13</v>
          </cell>
          <cell r="H233">
            <v>3</v>
          </cell>
          <cell r="I233" t="str">
            <v>Normal</v>
          </cell>
          <cell r="J233" t="str">
            <v>Medium</v>
          </cell>
          <cell r="K233" t="str">
            <v>Jalgaon</v>
          </cell>
          <cell r="L233" t="str">
            <v>Raver</v>
          </cell>
        </row>
        <row r="234">
          <cell r="A234" t="str">
            <v>Surya</v>
          </cell>
          <cell r="B234" t="str">
            <v>Surya</v>
          </cell>
          <cell r="C234" t="str">
            <v>TIC Thane</v>
          </cell>
          <cell r="D234" t="str">
            <v>Surya Canal Division Suryanagar</v>
          </cell>
          <cell r="E234">
            <v>139</v>
          </cell>
          <cell r="F234">
            <v>2</v>
          </cell>
          <cell r="G234">
            <v>21</v>
          </cell>
          <cell r="H234">
            <v>5</v>
          </cell>
          <cell r="I234" t="str">
            <v>Abundant</v>
          </cell>
          <cell r="J234" t="str">
            <v>Major</v>
          </cell>
          <cell r="K234" t="str">
            <v>Thane</v>
          </cell>
          <cell r="L234" t="str">
            <v>Dahanu</v>
          </cell>
        </row>
        <row r="235">
          <cell r="A235" t="str">
            <v>Takli Borkhedi</v>
          </cell>
          <cell r="B235" t="str">
            <v>Panchadhara Complex</v>
          </cell>
          <cell r="C235" t="str">
            <v>CIPC Chandrapur</v>
          </cell>
          <cell r="D235" t="str">
            <v>Wardha Irrigation Division Wardha</v>
          </cell>
          <cell r="E235">
            <v>57</v>
          </cell>
          <cell r="F235">
            <v>1</v>
          </cell>
          <cell r="G235">
            <v>8</v>
          </cell>
          <cell r="H235">
            <v>2</v>
          </cell>
          <cell r="I235" t="str">
            <v>Deficit</v>
          </cell>
          <cell r="J235" t="str">
            <v>Medium</v>
          </cell>
          <cell r="K235" t="str">
            <v>Wardha</v>
          </cell>
          <cell r="L235" t="str">
            <v>Selu</v>
          </cell>
        </row>
        <row r="236">
          <cell r="A236" t="str">
            <v>Talwar</v>
          </cell>
          <cell r="B236" t="str">
            <v>Talwar</v>
          </cell>
          <cell r="C236" t="str">
            <v>CADA Beed</v>
          </cell>
          <cell r="D236" t="str">
            <v>Jaykwadi Irrigation Division 3 Beed</v>
          </cell>
          <cell r="E236">
            <v>264</v>
          </cell>
          <cell r="F236">
            <v>3</v>
          </cell>
          <cell r="G236" t="str">
            <v>19A</v>
          </cell>
          <cell r="H236">
            <v>1</v>
          </cell>
          <cell r="I236" t="str">
            <v>Highly Deficit</v>
          </cell>
          <cell r="J236" t="str">
            <v>Medium</v>
          </cell>
          <cell r="K236" t="str">
            <v>Beed</v>
          </cell>
          <cell r="L236" t="str">
            <v>Ashti</v>
          </cell>
        </row>
        <row r="237">
          <cell r="A237" t="str">
            <v>Tawarja</v>
          </cell>
          <cell r="B237" t="str">
            <v>Tawarja</v>
          </cell>
          <cell r="C237" t="str">
            <v>CADA Beed</v>
          </cell>
          <cell r="D237" t="str">
            <v>Latur Irrigation Division No.2 Latur</v>
          </cell>
          <cell r="E237">
            <v>265</v>
          </cell>
          <cell r="F237">
            <v>3</v>
          </cell>
          <cell r="G237">
            <v>4</v>
          </cell>
          <cell r="H237">
            <v>2</v>
          </cell>
          <cell r="I237" t="str">
            <v>Deficit</v>
          </cell>
          <cell r="J237" t="str">
            <v>Medium</v>
          </cell>
          <cell r="K237" t="str">
            <v>Latur</v>
          </cell>
          <cell r="L237" t="str">
            <v>Latur</v>
          </cell>
        </row>
        <row r="238">
          <cell r="A238" t="str">
            <v>Tekepar LIS</v>
          </cell>
          <cell r="B238" t="str">
            <v>Tekepar LIS</v>
          </cell>
          <cell r="C238" t="str">
            <v>CADA Nagpur</v>
          </cell>
          <cell r="D238" t="str">
            <v>Minor Irrigation Division Bhandara</v>
          </cell>
          <cell r="E238">
            <v>74</v>
          </cell>
          <cell r="F238">
            <v>1</v>
          </cell>
          <cell r="G238">
            <v>8</v>
          </cell>
          <cell r="H238">
            <v>4</v>
          </cell>
          <cell r="I238" t="str">
            <v>Surplus</v>
          </cell>
          <cell r="J238" t="str">
            <v>Medium</v>
          </cell>
          <cell r="K238" t="str">
            <v>Bhandara</v>
          </cell>
          <cell r="L238" t="str">
            <v>Bhandara</v>
          </cell>
        </row>
        <row r="239">
          <cell r="A239" t="str">
            <v>Tembhapuri</v>
          </cell>
          <cell r="B239" t="str">
            <v>Tembhapuri</v>
          </cell>
          <cell r="C239" t="str">
            <v>CADA Abad</v>
          </cell>
          <cell r="D239" t="str">
            <v>Aurangabad Irrigation Division Aurangabad</v>
          </cell>
          <cell r="E239">
            <v>266</v>
          </cell>
          <cell r="F239">
            <v>3</v>
          </cell>
          <cell r="G239" t="str">
            <v>1A</v>
          </cell>
          <cell r="H239">
            <v>3</v>
          </cell>
          <cell r="I239" t="str">
            <v>Normal</v>
          </cell>
          <cell r="J239" t="str">
            <v>Medium</v>
          </cell>
          <cell r="K239" t="str">
            <v>Aurangabad</v>
          </cell>
          <cell r="L239" t="str">
            <v>Gangapur</v>
          </cell>
        </row>
        <row r="240">
          <cell r="A240" t="str">
            <v>Temghar</v>
          </cell>
          <cell r="B240" t="str">
            <v>Khadakwasla Complex</v>
          </cell>
          <cell r="C240" t="str">
            <v>PIC Pune</v>
          </cell>
          <cell r="D240" t="str">
            <v>Khadakwasla Irrigation Division Pune</v>
          </cell>
          <cell r="E240">
            <v>112</v>
          </cell>
          <cell r="F240">
            <v>2</v>
          </cell>
          <cell r="G240">
            <v>17</v>
          </cell>
          <cell r="H240">
            <v>3</v>
          </cell>
          <cell r="I240" t="str">
            <v>Normal</v>
          </cell>
          <cell r="J240" t="str">
            <v>Major</v>
          </cell>
          <cell r="K240" t="str">
            <v>Pune</v>
          </cell>
          <cell r="L240" t="str">
            <v>Haveli</v>
          </cell>
        </row>
        <row r="241">
          <cell r="A241" t="str">
            <v>Terna</v>
          </cell>
          <cell r="B241" t="str">
            <v>Terna</v>
          </cell>
          <cell r="C241" t="str">
            <v>CADA Beed</v>
          </cell>
          <cell r="D241" t="str">
            <v>Osmanabad Irrigation Division Osmanabad</v>
          </cell>
          <cell r="E241">
            <v>267</v>
          </cell>
          <cell r="F241">
            <v>3</v>
          </cell>
          <cell r="G241">
            <v>4</v>
          </cell>
          <cell r="H241">
            <v>2</v>
          </cell>
          <cell r="I241" t="str">
            <v>Deficit</v>
          </cell>
          <cell r="J241" t="str">
            <v>Medium</v>
          </cell>
          <cell r="K241" t="str">
            <v>Osmanabad</v>
          </cell>
          <cell r="L241" t="str">
            <v>Osmanabad</v>
          </cell>
        </row>
        <row r="242">
          <cell r="A242" t="str">
            <v>Tiru</v>
          </cell>
          <cell r="B242" t="str">
            <v>Tiru</v>
          </cell>
          <cell r="C242" t="str">
            <v>CADA Beed</v>
          </cell>
          <cell r="D242" t="str">
            <v>Latur Irrigation Division No.2 Latur</v>
          </cell>
          <cell r="E242">
            <v>268</v>
          </cell>
          <cell r="F242">
            <v>3</v>
          </cell>
          <cell r="G242">
            <v>4</v>
          </cell>
          <cell r="H242">
            <v>2</v>
          </cell>
          <cell r="I242" t="str">
            <v>Deficit</v>
          </cell>
          <cell r="J242" t="str">
            <v>Medium</v>
          </cell>
          <cell r="K242" t="str">
            <v>Latur</v>
          </cell>
          <cell r="L242" t="str">
            <v>Udgir</v>
          </cell>
        </row>
        <row r="243">
          <cell r="A243" t="str">
            <v>Tisangi</v>
          </cell>
          <cell r="B243" t="str">
            <v>Tisangi</v>
          </cell>
          <cell r="C243" t="str">
            <v>PIC Pune</v>
          </cell>
          <cell r="D243" t="str">
            <v>Neera Right Bank Canal Division Phaltan</v>
          </cell>
          <cell r="E243">
            <v>141</v>
          </cell>
          <cell r="F243">
            <v>2</v>
          </cell>
          <cell r="G243" t="str">
            <v>18A</v>
          </cell>
          <cell r="H243">
            <v>1</v>
          </cell>
          <cell r="I243" t="str">
            <v>Highly Deficit</v>
          </cell>
          <cell r="J243" t="str">
            <v>Medium</v>
          </cell>
          <cell r="K243" t="str">
            <v>Solapur</v>
          </cell>
          <cell r="L243" t="str">
            <v>Pandharpur</v>
          </cell>
        </row>
        <row r="244">
          <cell r="A244" t="str">
            <v>Tisgaon</v>
          </cell>
          <cell r="B244" t="str">
            <v>Upper Godavari Complex</v>
          </cell>
          <cell r="C244" t="str">
            <v>CADA Nashik</v>
          </cell>
          <cell r="D244" t="str">
            <v>Palkhed Irrigation Division Nashik</v>
          </cell>
          <cell r="E244">
            <v>275</v>
          </cell>
          <cell r="F244">
            <v>3</v>
          </cell>
          <cell r="G244" t="str">
            <v>1A</v>
          </cell>
          <cell r="H244">
            <v>3</v>
          </cell>
          <cell r="I244" t="str">
            <v>Normal</v>
          </cell>
          <cell r="J244" t="str">
            <v>Major</v>
          </cell>
          <cell r="K244" t="str">
            <v>Nashik</v>
          </cell>
          <cell r="L244" t="str">
            <v>Dindori</v>
          </cell>
        </row>
        <row r="245">
          <cell r="A245" t="str">
            <v>Tondapur</v>
          </cell>
          <cell r="B245" t="str">
            <v>Tondapur</v>
          </cell>
          <cell r="C245" t="str">
            <v>CADA Jalgaon</v>
          </cell>
          <cell r="D245" t="str">
            <v>Jalgaon Irrigation Division Jalgaon</v>
          </cell>
          <cell r="E245">
            <v>269</v>
          </cell>
          <cell r="F245">
            <v>3</v>
          </cell>
          <cell r="G245" t="str">
            <v>13AA</v>
          </cell>
          <cell r="H245">
            <v>2</v>
          </cell>
          <cell r="I245" t="str">
            <v>Deficit</v>
          </cell>
          <cell r="J245" t="str">
            <v>Medium</v>
          </cell>
          <cell r="K245" t="str">
            <v>Jalgaon</v>
          </cell>
          <cell r="L245" t="str">
            <v>Jamner</v>
          </cell>
        </row>
        <row r="246">
          <cell r="A246" t="str">
            <v>Torna</v>
          </cell>
          <cell r="B246" t="str">
            <v>Torna</v>
          </cell>
          <cell r="C246" t="str">
            <v>BIPC Buldhana</v>
          </cell>
          <cell r="D246" t="str">
            <v>Man Project Division Khamgaon</v>
          </cell>
          <cell r="E246">
            <v>75</v>
          </cell>
          <cell r="F246">
            <v>1</v>
          </cell>
          <cell r="G246">
            <v>10</v>
          </cell>
          <cell r="H246">
            <v>2</v>
          </cell>
          <cell r="I246" t="str">
            <v>Deficit</v>
          </cell>
          <cell r="J246" t="str">
            <v>Medium</v>
          </cell>
          <cell r="K246" t="str">
            <v>Buldhana</v>
          </cell>
          <cell r="L246" t="str">
            <v>Khamgaon</v>
          </cell>
        </row>
        <row r="247">
          <cell r="A247" t="str">
            <v>Totla doh</v>
          </cell>
          <cell r="B247" t="str">
            <v>Pench Complex</v>
          </cell>
          <cell r="C247" t="str">
            <v>CADA Nagpur</v>
          </cell>
          <cell r="D247" t="str">
            <v>Water &amp; Land Management Pilot Project Division Nag</v>
          </cell>
          <cell r="E247">
            <v>64</v>
          </cell>
          <cell r="F247">
            <v>1</v>
          </cell>
          <cell r="G247">
            <v>8</v>
          </cell>
          <cell r="H247">
            <v>4</v>
          </cell>
          <cell r="I247" t="str">
            <v>Surplus</v>
          </cell>
          <cell r="J247" t="str">
            <v>Major</v>
          </cell>
          <cell r="K247" t="str">
            <v>Gondia</v>
          </cell>
          <cell r="L247" t="str">
            <v>Deori</v>
          </cell>
        </row>
        <row r="248">
          <cell r="A248" t="str">
            <v>Tulshi</v>
          </cell>
          <cell r="B248" t="str">
            <v>Tulshi</v>
          </cell>
          <cell r="C248" t="str">
            <v>SIC Sangli</v>
          </cell>
          <cell r="D248" t="str">
            <v>Kolhapur Irrigation Division Kolhapur</v>
          </cell>
          <cell r="E248">
            <v>142</v>
          </cell>
          <cell r="F248">
            <v>2</v>
          </cell>
          <cell r="G248" t="str">
            <v>15A</v>
          </cell>
          <cell r="H248">
            <v>5</v>
          </cell>
          <cell r="I248" t="str">
            <v>Abundant</v>
          </cell>
          <cell r="J248" t="str">
            <v>Major</v>
          </cell>
          <cell r="K248" t="str">
            <v>Kolhapur</v>
          </cell>
          <cell r="L248" t="str">
            <v>Radhanagari</v>
          </cell>
        </row>
        <row r="249">
          <cell r="A249" t="str">
            <v>Turori</v>
          </cell>
          <cell r="B249" t="str">
            <v>Turori</v>
          </cell>
          <cell r="C249" t="str">
            <v>CADA Beed</v>
          </cell>
          <cell r="D249" t="str">
            <v>Osmanabad Irrigation Division Osmanabad</v>
          </cell>
          <cell r="E249">
            <v>270</v>
          </cell>
          <cell r="F249">
            <v>3</v>
          </cell>
          <cell r="G249" t="str">
            <v>19AA</v>
          </cell>
          <cell r="H249">
            <v>1</v>
          </cell>
          <cell r="I249" t="str">
            <v>Highly Deficit</v>
          </cell>
          <cell r="J249" t="str">
            <v>Medium</v>
          </cell>
          <cell r="K249" t="str">
            <v>Osmanabad</v>
          </cell>
          <cell r="L249" t="str">
            <v>Tuljapur</v>
          </cell>
        </row>
        <row r="250">
          <cell r="A250" t="str">
            <v>Uma</v>
          </cell>
          <cell r="B250" t="str">
            <v>Uma</v>
          </cell>
          <cell r="C250" t="str">
            <v>AIC Akola</v>
          </cell>
          <cell r="D250" t="str">
            <v>Akola Irrigation Division Akola</v>
          </cell>
          <cell r="E250">
            <v>76</v>
          </cell>
          <cell r="F250">
            <v>1</v>
          </cell>
          <cell r="G250">
            <v>10</v>
          </cell>
          <cell r="H250">
            <v>2</v>
          </cell>
          <cell r="I250" t="str">
            <v>Deficit</v>
          </cell>
          <cell r="J250" t="str">
            <v>Medium</v>
          </cell>
          <cell r="K250" t="str">
            <v>Ahmednagar</v>
          </cell>
          <cell r="L250" t="str">
            <v>Pathardi</v>
          </cell>
        </row>
        <row r="251">
          <cell r="A251" t="str">
            <v>Umri</v>
          </cell>
          <cell r="B251" t="str">
            <v>Umri</v>
          </cell>
          <cell r="C251" t="str">
            <v>CADA Nagpur</v>
          </cell>
          <cell r="D251" t="str">
            <v>Minor Irrigation Division Nagpur</v>
          </cell>
          <cell r="E251">
            <v>78</v>
          </cell>
          <cell r="F251">
            <v>1</v>
          </cell>
          <cell r="G251">
            <v>8</v>
          </cell>
          <cell r="H251">
            <v>4</v>
          </cell>
          <cell r="I251" t="str">
            <v>Surplus</v>
          </cell>
          <cell r="J251" t="str">
            <v>Medium</v>
          </cell>
          <cell r="K251" t="str">
            <v>Nagpur</v>
          </cell>
          <cell r="L251" t="str">
            <v>Savner</v>
          </cell>
        </row>
        <row r="252">
          <cell r="A252" t="str">
            <v>Upper Dudhana</v>
          </cell>
          <cell r="B252" t="str">
            <v>Upper Dudhana</v>
          </cell>
          <cell r="C252" t="str">
            <v>CADA Abad</v>
          </cell>
          <cell r="D252" t="str">
            <v>Aurangabad Irrigation Division Aurangabad</v>
          </cell>
          <cell r="E252">
            <v>271</v>
          </cell>
          <cell r="F252">
            <v>3</v>
          </cell>
          <cell r="G252">
            <v>3</v>
          </cell>
          <cell r="H252">
            <v>2</v>
          </cell>
          <cell r="I252" t="str">
            <v>Deficit</v>
          </cell>
          <cell r="J252" t="str">
            <v>Medium</v>
          </cell>
          <cell r="K252" t="str">
            <v>Jalna</v>
          </cell>
          <cell r="L252" t="str">
            <v>Badnapur</v>
          </cell>
        </row>
        <row r="253">
          <cell r="A253" t="str">
            <v>Upper Penganga</v>
          </cell>
          <cell r="B253" t="str">
            <v>Upper Penganga</v>
          </cell>
          <cell r="C253" t="str">
            <v>NIC Nanded</v>
          </cell>
          <cell r="D253" t="str">
            <v>UPP Division No 1 Nanded</v>
          </cell>
          <cell r="E253">
            <v>278</v>
          </cell>
          <cell r="F253">
            <v>3</v>
          </cell>
          <cell r="G253">
            <v>6</v>
          </cell>
          <cell r="H253">
            <v>3</v>
          </cell>
          <cell r="I253" t="str">
            <v>Normal</v>
          </cell>
          <cell r="J253" t="str">
            <v>Major</v>
          </cell>
          <cell r="K253" t="str">
            <v>Yavatmal</v>
          </cell>
          <cell r="L253" t="str">
            <v>Pusad</v>
          </cell>
        </row>
        <row r="254">
          <cell r="A254" t="str">
            <v>Upper Wardha</v>
          </cell>
          <cell r="B254" t="str">
            <v>Upper Wardha</v>
          </cell>
          <cell r="C254" t="str">
            <v>UWPC Amravati</v>
          </cell>
          <cell r="D254" t="str">
            <v>Upper Wardha Dam Division Amravati</v>
          </cell>
          <cell r="E254">
            <v>79</v>
          </cell>
          <cell r="F254">
            <v>1</v>
          </cell>
          <cell r="G254">
            <v>7</v>
          </cell>
          <cell r="H254">
            <v>3</v>
          </cell>
          <cell r="I254" t="str">
            <v>Normal</v>
          </cell>
          <cell r="J254" t="str">
            <v>Major</v>
          </cell>
          <cell r="K254" t="str">
            <v>Amravati</v>
          </cell>
          <cell r="L254" t="str">
            <v>Morshi</v>
          </cell>
        </row>
        <row r="255">
          <cell r="A255" t="str">
            <v>Utawali</v>
          </cell>
          <cell r="B255" t="str">
            <v>Utawali</v>
          </cell>
          <cell r="C255" t="str">
            <v>BIPC Buldhana</v>
          </cell>
          <cell r="D255" t="str">
            <v>Man Project Division Khamgaon</v>
          </cell>
          <cell r="E255">
            <v>80</v>
          </cell>
          <cell r="F255">
            <v>1</v>
          </cell>
          <cell r="G255">
            <v>10</v>
          </cell>
          <cell r="H255">
            <v>2</v>
          </cell>
          <cell r="I255" t="str">
            <v>Deficit</v>
          </cell>
          <cell r="J255" t="str">
            <v>Medium</v>
          </cell>
          <cell r="K255" t="str">
            <v>Wardha</v>
          </cell>
          <cell r="L255" t="str">
            <v>Seloo</v>
          </cell>
        </row>
        <row r="256">
          <cell r="A256" t="str">
            <v>Veer</v>
          </cell>
          <cell r="B256" t="str">
            <v>Neera Complex</v>
          </cell>
          <cell r="C256" t="str">
            <v>PIC Pune</v>
          </cell>
          <cell r="D256" t="str">
            <v>Neera Right Bank Canal Division Phaltan</v>
          </cell>
          <cell r="E256">
            <v>130</v>
          </cell>
          <cell r="F256">
            <v>2</v>
          </cell>
          <cell r="G256" t="str">
            <v>18A</v>
          </cell>
          <cell r="H256">
            <v>3</v>
          </cell>
          <cell r="I256" t="str">
            <v>Normal</v>
          </cell>
          <cell r="J256" t="str">
            <v>Major</v>
          </cell>
          <cell r="K256" t="str">
            <v>Satara</v>
          </cell>
          <cell r="L256" t="str">
            <v>Phaltan</v>
          </cell>
        </row>
        <row r="257">
          <cell r="A257" t="str">
            <v>Visapur</v>
          </cell>
          <cell r="B257" t="str">
            <v>Visapur</v>
          </cell>
          <cell r="C257" t="str">
            <v>CADA Pune</v>
          </cell>
          <cell r="D257" t="str">
            <v>Kukadi Irrigation Division No. 2 Shrigonda</v>
          </cell>
          <cell r="E257">
            <v>144</v>
          </cell>
          <cell r="F257">
            <v>2</v>
          </cell>
          <cell r="G257">
            <v>17</v>
          </cell>
          <cell r="H257">
            <v>3</v>
          </cell>
          <cell r="I257" t="str">
            <v>Normal</v>
          </cell>
          <cell r="J257" t="str">
            <v>Medium</v>
          </cell>
          <cell r="K257" t="str">
            <v>Ahmednagar</v>
          </cell>
          <cell r="L257" t="str">
            <v>Shrigonda</v>
          </cell>
        </row>
        <row r="258">
          <cell r="A258" t="str">
            <v>Vishnupuri</v>
          </cell>
          <cell r="B258" t="str">
            <v>Vishnupuri</v>
          </cell>
          <cell r="C258" t="str">
            <v>NIC Nanded</v>
          </cell>
          <cell r="D258" t="str">
            <v>Nanded Irrigation Division Nanded</v>
          </cell>
          <cell r="E258">
            <v>279</v>
          </cell>
          <cell r="F258">
            <v>3</v>
          </cell>
          <cell r="G258">
            <v>2</v>
          </cell>
          <cell r="H258">
            <v>2</v>
          </cell>
          <cell r="I258" t="str">
            <v>Deficit</v>
          </cell>
          <cell r="J258" t="str">
            <v>Major</v>
          </cell>
          <cell r="K258" t="str">
            <v>Nanded</v>
          </cell>
          <cell r="L258" t="str">
            <v>Nanded</v>
          </cell>
        </row>
        <row r="259">
          <cell r="A259" t="str">
            <v>Wadaj</v>
          </cell>
          <cell r="B259" t="str">
            <v>Kukadi Complex</v>
          </cell>
          <cell r="C259" t="str">
            <v>CADA Pune</v>
          </cell>
          <cell r="D259" t="str">
            <v>Kukadi Irrigation Division No. 1  Narayangaon</v>
          </cell>
          <cell r="E259">
            <v>118</v>
          </cell>
          <cell r="F259">
            <v>2</v>
          </cell>
          <cell r="G259">
            <v>17</v>
          </cell>
          <cell r="H259">
            <v>3</v>
          </cell>
          <cell r="I259" t="str">
            <v>Normal</v>
          </cell>
          <cell r="J259" t="str">
            <v>Major</v>
          </cell>
          <cell r="K259" t="str">
            <v>Pune</v>
          </cell>
          <cell r="L259" t="str">
            <v>Junnar</v>
          </cell>
        </row>
        <row r="260">
          <cell r="A260" t="str">
            <v>Wadgaon</v>
          </cell>
          <cell r="B260" t="str">
            <v>Lower Wunna Complex</v>
          </cell>
          <cell r="C260" t="str">
            <v>CADA Nagpur</v>
          </cell>
          <cell r="D260" t="str">
            <v>Minor Irrigation Division Nagpur</v>
          </cell>
          <cell r="E260">
            <v>42</v>
          </cell>
          <cell r="F260">
            <v>1</v>
          </cell>
          <cell r="G260">
            <v>7</v>
          </cell>
          <cell r="H260">
            <v>3</v>
          </cell>
          <cell r="I260" t="str">
            <v>Normal</v>
          </cell>
          <cell r="J260" t="str">
            <v>Major</v>
          </cell>
          <cell r="K260" t="str">
            <v>Nagpur</v>
          </cell>
          <cell r="L260" t="str">
            <v>Umred</v>
          </cell>
        </row>
        <row r="261">
          <cell r="A261" t="str">
            <v>Wadiwale</v>
          </cell>
          <cell r="B261" t="str">
            <v>Wadiwale</v>
          </cell>
          <cell r="C261" t="str">
            <v>PIC Pune</v>
          </cell>
          <cell r="D261" t="str">
            <v>Pune Irrigation Division Pune</v>
          </cell>
          <cell r="E261">
            <v>145</v>
          </cell>
          <cell r="F261">
            <v>2</v>
          </cell>
          <cell r="G261">
            <v>17</v>
          </cell>
          <cell r="H261">
            <v>3</v>
          </cell>
          <cell r="I261" t="str">
            <v>Normal</v>
          </cell>
          <cell r="J261" t="str">
            <v>Medium</v>
          </cell>
          <cell r="K261" t="str">
            <v>Pune</v>
          </cell>
          <cell r="L261" t="str">
            <v>Maval</v>
          </cell>
        </row>
        <row r="262">
          <cell r="A262" t="str">
            <v>Waghad</v>
          </cell>
          <cell r="B262" t="str">
            <v>Upper Godavari Complex</v>
          </cell>
          <cell r="C262" t="str">
            <v>CADA Nashik</v>
          </cell>
          <cell r="D262" t="str">
            <v>Palkhed Irrigation Division Nashik</v>
          </cell>
          <cell r="E262">
            <v>274</v>
          </cell>
          <cell r="F262">
            <v>3</v>
          </cell>
          <cell r="G262" t="str">
            <v>1A</v>
          </cell>
          <cell r="H262">
            <v>3</v>
          </cell>
          <cell r="I262" t="str">
            <v>Normal</v>
          </cell>
          <cell r="J262" t="str">
            <v>Major</v>
          </cell>
          <cell r="K262" t="str">
            <v>Nashik</v>
          </cell>
          <cell r="L262" t="str">
            <v>Dindori</v>
          </cell>
        </row>
        <row r="263">
          <cell r="A263" t="str">
            <v>Waghadi</v>
          </cell>
          <cell r="B263" t="str">
            <v>Waghadi</v>
          </cell>
          <cell r="C263" t="str">
            <v>AIC Akola</v>
          </cell>
          <cell r="D263" t="str">
            <v>Yavatmal irrigation Division Yavatmal</v>
          </cell>
          <cell r="E263">
            <v>81</v>
          </cell>
          <cell r="F263">
            <v>1</v>
          </cell>
          <cell r="G263">
            <v>6</v>
          </cell>
          <cell r="H263">
            <v>3</v>
          </cell>
          <cell r="I263" t="str">
            <v>Normal</v>
          </cell>
          <cell r="J263" t="str">
            <v>Medium</v>
          </cell>
          <cell r="K263" t="str">
            <v>Yavatmal</v>
          </cell>
          <cell r="L263" t="str">
            <v>Ghatanji</v>
          </cell>
        </row>
        <row r="264">
          <cell r="A264" t="str">
            <v>Waghe Babhulgaon</v>
          </cell>
          <cell r="B264" t="str">
            <v>Waghe Babhulgaon</v>
          </cell>
          <cell r="C264" t="str">
            <v>CADA Beed</v>
          </cell>
          <cell r="D264" t="str">
            <v>Jayakawadi Irrigation Division 3 Beed</v>
          </cell>
          <cell r="E264">
            <v>280</v>
          </cell>
          <cell r="F264">
            <v>3</v>
          </cell>
          <cell r="G264">
            <v>4</v>
          </cell>
          <cell r="H264">
            <v>2</v>
          </cell>
          <cell r="I264" t="str">
            <v>Deficit</v>
          </cell>
          <cell r="J264" t="str">
            <v>Medium</v>
          </cell>
          <cell r="K264" t="str">
            <v>Beed</v>
          </cell>
          <cell r="L264" t="str">
            <v>Kaij</v>
          </cell>
        </row>
        <row r="265">
          <cell r="A265" t="str">
            <v>Wakod</v>
          </cell>
          <cell r="B265" t="str">
            <v>Wakod</v>
          </cell>
          <cell r="C265" t="str">
            <v>AIC Abad</v>
          </cell>
          <cell r="D265" t="str">
            <v>Minor Irrigation Division No.1 Aurangabad</v>
          </cell>
          <cell r="E265">
            <v>281</v>
          </cell>
          <cell r="F265">
            <v>3</v>
          </cell>
          <cell r="G265">
            <v>3</v>
          </cell>
          <cell r="H265">
            <v>2</v>
          </cell>
          <cell r="I265" t="str">
            <v>Deficit</v>
          </cell>
          <cell r="J265" t="str">
            <v>Medium</v>
          </cell>
          <cell r="K265" t="str">
            <v>Aurangabad</v>
          </cell>
          <cell r="L265" t="str">
            <v>Phulumbri</v>
          </cell>
        </row>
        <row r="266">
          <cell r="A266" t="str">
            <v>Waldevi</v>
          </cell>
          <cell r="B266" t="str">
            <v>Waldevi</v>
          </cell>
          <cell r="C266" t="str">
            <v>CADA Nashik</v>
          </cell>
          <cell r="D266" t="str">
            <v>Nashik Irrigation Division Nashik</v>
          </cell>
          <cell r="E266">
            <v>282</v>
          </cell>
          <cell r="F266">
            <v>3</v>
          </cell>
          <cell r="G266" t="str">
            <v>1A</v>
          </cell>
          <cell r="H266">
            <v>3</v>
          </cell>
          <cell r="I266" t="str">
            <v>Normal</v>
          </cell>
          <cell r="J266" t="str">
            <v>Major</v>
          </cell>
          <cell r="K266" t="str">
            <v>Nashik</v>
          </cell>
          <cell r="L266" t="str">
            <v>Igatpuri</v>
          </cell>
        </row>
        <row r="267">
          <cell r="A267" t="str">
            <v>Wan</v>
          </cell>
          <cell r="B267" t="str">
            <v>Wan</v>
          </cell>
          <cell r="C267" t="str">
            <v>BIPC Buldhana</v>
          </cell>
          <cell r="D267" t="str">
            <v>Wan Project Division Shegaon</v>
          </cell>
          <cell r="E267">
            <v>82</v>
          </cell>
          <cell r="F267">
            <v>1</v>
          </cell>
          <cell r="G267">
            <v>10</v>
          </cell>
          <cell r="H267">
            <v>2</v>
          </cell>
          <cell r="I267" t="str">
            <v>Deficit</v>
          </cell>
          <cell r="J267" t="str">
            <v>Major</v>
          </cell>
          <cell r="K267" t="str">
            <v>Akola</v>
          </cell>
          <cell r="L267" t="str">
            <v>Telhara</v>
          </cell>
        </row>
        <row r="268">
          <cell r="A268" t="str">
            <v>Wan (Beed)</v>
          </cell>
          <cell r="B268" t="str">
            <v>Wan (Beed)</v>
          </cell>
          <cell r="C268" t="str">
            <v>CADA Beed</v>
          </cell>
          <cell r="D268" t="str">
            <v>Jaykwadi Irrigation Division 3 Beed</v>
          </cell>
          <cell r="E268">
            <v>283</v>
          </cell>
          <cell r="F268">
            <v>3</v>
          </cell>
          <cell r="G268">
            <v>2</v>
          </cell>
          <cell r="H268">
            <v>2</v>
          </cell>
          <cell r="I268" t="str">
            <v>Deficit</v>
          </cell>
          <cell r="J268" t="str">
            <v>Medium</v>
          </cell>
          <cell r="K268" t="str">
            <v>Beed</v>
          </cell>
          <cell r="L268" t="str">
            <v>Parli Vaijnath</v>
          </cell>
        </row>
        <row r="269">
          <cell r="A269" t="str">
            <v>Wandri</v>
          </cell>
          <cell r="B269" t="str">
            <v>Wandri</v>
          </cell>
          <cell r="C269" t="str">
            <v>TIC Thane</v>
          </cell>
          <cell r="D269" t="str">
            <v>Surya Canal Division Suryanagar</v>
          </cell>
          <cell r="E269">
            <v>146</v>
          </cell>
          <cell r="F269">
            <v>2</v>
          </cell>
          <cell r="G269">
            <v>21</v>
          </cell>
          <cell r="H269">
            <v>5</v>
          </cell>
          <cell r="I269" t="str">
            <v>Abundant</v>
          </cell>
          <cell r="J269" t="str">
            <v>Medium</v>
          </cell>
          <cell r="K269" t="str">
            <v>Thane</v>
          </cell>
          <cell r="L269" t="str">
            <v>Dahanu</v>
          </cell>
        </row>
        <row r="270">
          <cell r="A270" t="str">
            <v>Warajgaon</v>
          </cell>
          <cell r="B270" t="str">
            <v>Khadakwasla Complex</v>
          </cell>
          <cell r="C270" t="str">
            <v>PIC Pune</v>
          </cell>
          <cell r="D270" t="str">
            <v>Khadakwasla Irrigation Division Pune</v>
          </cell>
          <cell r="E270">
            <v>111</v>
          </cell>
          <cell r="F270">
            <v>2</v>
          </cell>
          <cell r="G270">
            <v>17</v>
          </cell>
          <cell r="H270">
            <v>3</v>
          </cell>
          <cell r="I270" t="str">
            <v>Normal</v>
          </cell>
          <cell r="J270" t="str">
            <v>Major</v>
          </cell>
          <cell r="K270" t="str">
            <v>Pune</v>
          </cell>
          <cell r="L270" t="str">
            <v>Haveli</v>
          </cell>
        </row>
        <row r="271">
          <cell r="A271" t="str">
            <v>Warana LIS</v>
          </cell>
          <cell r="B271" t="str">
            <v>Krishna LIS Complex</v>
          </cell>
          <cell r="C271" t="str">
            <v>SIC Sangli</v>
          </cell>
          <cell r="D271" t="str">
            <v>Sangli Irrigation Division Sangli</v>
          </cell>
          <cell r="E271">
            <v>148</v>
          </cell>
          <cell r="F271">
            <v>2</v>
          </cell>
          <cell r="G271" t="str">
            <v>15A</v>
          </cell>
          <cell r="H271">
            <v>5</v>
          </cell>
          <cell r="I271" t="str">
            <v>Abundant</v>
          </cell>
          <cell r="J271" t="str">
            <v>Major</v>
          </cell>
          <cell r="K271" t="str">
            <v>Sangli</v>
          </cell>
          <cell r="L271" t="str">
            <v>Shirala</v>
          </cell>
        </row>
        <row r="272">
          <cell r="A272" t="str">
            <v>Warna</v>
          </cell>
          <cell r="B272" t="str">
            <v>Warana</v>
          </cell>
          <cell r="C272" t="str">
            <v>SIC Sangli</v>
          </cell>
          <cell r="D272" t="str">
            <v>Kolhapur Irrigation Division Kolhapur</v>
          </cell>
          <cell r="E272">
            <v>147</v>
          </cell>
          <cell r="F272">
            <v>2</v>
          </cell>
          <cell r="G272" t="str">
            <v>15A</v>
          </cell>
          <cell r="H272">
            <v>5</v>
          </cell>
          <cell r="I272" t="str">
            <v>Abundant</v>
          </cell>
          <cell r="J272" t="str">
            <v>Major</v>
          </cell>
          <cell r="K272" t="str">
            <v>Kolhapur</v>
          </cell>
          <cell r="L272" t="str">
            <v>Shahuwadi</v>
          </cell>
        </row>
        <row r="273">
          <cell r="A273" t="str">
            <v>Whati</v>
          </cell>
          <cell r="B273" t="str">
            <v>Whati</v>
          </cell>
          <cell r="C273" t="str">
            <v>CADA Beed</v>
          </cell>
          <cell r="D273" t="str">
            <v>Latur Irrigation Division No.2 Latur</v>
          </cell>
          <cell r="E273">
            <v>284</v>
          </cell>
          <cell r="F273">
            <v>3</v>
          </cell>
          <cell r="G273">
            <v>4</v>
          </cell>
          <cell r="H273">
            <v>2</v>
          </cell>
          <cell r="I273" t="str">
            <v>Deficit</v>
          </cell>
          <cell r="J273" t="str">
            <v>Medium</v>
          </cell>
          <cell r="K273" t="str">
            <v>Latur</v>
          </cell>
          <cell r="L273" t="str">
            <v>Ahmedpur</v>
          </cell>
        </row>
        <row r="274">
          <cell r="A274" t="str">
            <v>Wunna</v>
          </cell>
          <cell r="B274" t="str">
            <v>Wunna</v>
          </cell>
          <cell r="C274" t="str">
            <v>CADA Nagpur</v>
          </cell>
          <cell r="D274" t="str">
            <v>Minor Irrigation Division Nagpur</v>
          </cell>
          <cell r="E274">
            <v>83</v>
          </cell>
          <cell r="F274">
            <v>1</v>
          </cell>
          <cell r="G274">
            <v>8</v>
          </cell>
          <cell r="H274">
            <v>4</v>
          </cell>
          <cell r="I274" t="str">
            <v>Surplus</v>
          </cell>
          <cell r="J274" t="str">
            <v>Medium</v>
          </cell>
          <cell r="K274" t="str">
            <v>Nagpur</v>
          </cell>
          <cell r="L274" t="str">
            <v>Nagpur</v>
          </cell>
        </row>
        <row r="275">
          <cell r="A275" t="str">
            <v>Yedgaon</v>
          </cell>
          <cell r="B275" t="str">
            <v>Kukadi Complex</v>
          </cell>
          <cell r="C275" t="str">
            <v>CADA Pune</v>
          </cell>
          <cell r="D275" t="str">
            <v>Kukadi Irrigation Division No. 1  Narayangaon</v>
          </cell>
          <cell r="E275">
            <v>116</v>
          </cell>
          <cell r="F275">
            <v>2</v>
          </cell>
          <cell r="G275">
            <v>17</v>
          </cell>
          <cell r="H275">
            <v>3</v>
          </cell>
          <cell r="I275" t="str">
            <v>Normal</v>
          </cell>
          <cell r="J275" t="str">
            <v>Major</v>
          </cell>
          <cell r="K275" t="str">
            <v>Pune</v>
          </cell>
          <cell r="L275" t="str">
            <v>Junnar</v>
          </cell>
        </row>
        <row r="276">
          <cell r="A276" t="str">
            <v>Yeldari</v>
          </cell>
          <cell r="B276" t="str">
            <v>Purna Complex</v>
          </cell>
          <cell r="C276" t="str">
            <v>NIC Nanded</v>
          </cell>
          <cell r="D276" t="str">
            <v>Purna Irrigation Division Basmatnagar</v>
          </cell>
          <cell r="E276">
            <v>246</v>
          </cell>
          <cell r="F276">
            <v>3</v>
          </cell>
          <cell r="G276">
            <v>3</v>
          </cell>
          <cell r="H276">
            <v>2</v>
          </cell>
          <cell r="I276" t="str">
            <v>Deficit</v>
          </cell>
          <cell r="J276" t="str">
            <v>Major</v>
          </cell>
          <cell r="K276" t="str">
            <v>Hingoli</v>
          </cell>
          <cell r="L276" t="str">
            <v>Aundha Nagnath</v>
          </cell>
        </row>
        <row r="277">
          <cell r="A277" t="str">
            <v>Yeoti Masoli</v>
          </cell>
          <cell r="B277" t="str">
            <v>Yeoti Masoli</v>
          </cell>
          <cell r="C277" t="str">
            <v>SIC Sangli</v>
          </cell>
          <cell r="D277" t="str">
            <v>Sangli Irrigation Division Sangli</v>
          </cell>
          <cell r="E277">
            <v>149</v>
          </cell>
          <cell r="F277">
            <v>2</v>
          </cell>
          <cell r="G277" t="str">
            <v>15A</v>
          </cell>
          <cell r="H277">
            <v>5</v>
          </cell>
          <cell r="I277" t="str">
            <v>Abundant</v>
          </cell>
          <cell r="J277" t="str">
            <v>Medium</v>
          </cell>
          <cell r="K277" t="str">
            <v>Satara</v>
          </cell>
          <cell r="L277" t="str">
            <v>Karad</v>
          </cell>
        </row>
        <row r="278">
          <cell r="A278" t="str">
            <v>Yeralwadi</v>
          </cell>
          <cell r="B278" t="str">
            <v>Yeralwadi</v>
          </cell>
          <cell r="C278" t="str">
            <v>CADA Pune</v>
          </cell>
          <cell r="D278" t="str">
            <v>Dhom Irrigation Division Satara</v>
          </cell>
          <cell r="E278">
            <v>150</v>
          </cell>
          <cell r="F278">
            <v>2</v>
          </cell>
          <cell r="G278" t="str">
            <v>16A</v>
          </cell>
          <cell r="H278">
            <v>1</v>
          </cell>
          <cell r="I278" t="str">
            <v>Highly Deficit</v>
          </cell>
          <cell r="J278" t="str">
            <v>Medium</v>
          </cell>
          <cell r="K278" t="str">
            <v>Satara</v>
          </cell>
          <cell r="L278" t="str">
            <v>Wai</v>
          </cell>
        </row>
        <row r="279">
          <cell r="A279" t="str">
            <v>Yedgaon</v>
          </cell>
          <cell r="B279" t="str">
            <v>Kukadi Complex</v>
          </cell>
          <cell r="C279" t="str">
            <v>CADA Pune</v>
          </cell>
          <cell r="D279" t="str">
            <v>Kukadi Irrigation Division No. 1  Narayangaon</v>
          </cell>
          <cell r="E279">
            <v>116</v>
          </cell>
          <cell r="F279">
            <v>2</v>
          </cell>
          <cell r="G279">
            <v>17</v>
          </cell>
          <cell r="H279">
            <v>3</v>
          </cell>
          <cell r="I279" t="str">
            <v>Normal</v>
          </cell>
          <cell r="J279" t="str">
            <v>Major</v>
          </cell>
          <cell r="K279" t="str">
            <v>Pune</v>
          </cell>
          <cell r="L279" t="str">
            <v>Junnar</v>
          </cell>
        </row>
        <row r="280">
          <cell r="A280" t="str">
            <v>Yeoti Masoli</v>
          </cell>
          <cell r="B280" t="str">
            <v>Yeoti Masoli</v>
          </cell>
          <cell r="C280" t="str">
            <v>SIC Sangli</v>
          </cell>
          <cell r="D280" t="str">
            <v>Sangli Irrigation Division Sangli</v>
          </cell>
          <cell r="E280">
            <v>149</v>
          </cell>
          <cell r="F280">
            <v>2</v>
          </cell>
          <cell r="G280">
            <v>15</v>
          </cell>
          <cell r="H280">
            <v>5</v>
          </cell>
          <cell r="I280" t="str">
            <v>Abundant</v>
          </cell>
          <cell r="J280" t="str">
            <v>Medium</v>
          </cell>
          <cell r="K280" t="str">
            <v>Satara</v>
          </cell>
          <cell r="L280" t="str">
            <v>Karad</v>
          </cell>
        </row>
        <row r="281">
          <cell r="A281" t="str">
            <v>Yeralwadi</v>
          </cell>
          <cell r="B281" t="str">
            <v>Yeralwadi</v>
          </cell>
          <cell r="C281" t="str">
            <v>CADA Pune</v>
          </cell>
          <cell r="D281" t="str">
            <v>Dhom Irrigation Division Satara</v>
          </cell>
          <cell r="E281">
            <v>150</v>
          </cell>
          <cell r="F281">
            <v>2</v>
          </cell>
          <cell r="G281">
            <v>16</v>
          </cell>
          <cell r="H281">
            <v>1</v>
          </cell>
          <cell r="I281" t="str">
            <v>Highly Deficit</v>
          </cell>
          <cell r="J281" t="str">
            <v>Medium</v>
          </cell>
          <cell r="K281" t="str">
            <v>Satara</v>
          </cell>
          <cell r="L281" t="str">
            <v>Wai</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FaceSheet"/>
      <sheetName val="Main"/>
      <sheetName val="Location"/>
      <sheetName val="6(A)"/>
      <sheetName val="6(B)"/>
      <sheetName val="6(C)"/>
      <sheetName val="RBC"/>
      <sheetName val="LBC"/>
      <sheetName val="Analysis"/>
      <sheetName val="Output"/>
      <sheetName val="Data6A"/>
      <sheetName val="DataPR"/>
      <sheetName val="DataPIP"/>
      <sheetName val="DataActual"/>
      <sheetName val="Data6C"/>
    </sheetNames>
    <sheetDataSet>
      <sheetData sheetId="0"/>
      <sheetData sheetId="1"/>
      <sheetData sheetId="2">
        <row r="1">
          <cell r="A1" t="str">
            <v>Reservoir</v>
          </cell>
          <cell r="B1" t="str">
            <v>Project</v>
          </cell>
          <cell r="C1" t="str">
            <v>Circle</v>
          </cell>
          <cell r="D1" t="str">
            <v>Division</v>
          </cell>
          <cell r="E1" t="str">
            <v>ReservoirNo</v>
          </cell>
          <cell r="F1" t="str">
            <v>WAUnit</v>
          </cell>
          <cell r="G1" t="str">
            <v>SBNO</v>
          </cell>
          <cell r="H1" t="str">
            <v>PGNo</v>
          </cell>
          <cell r="I1" t="str">
            <v>Plangroup</v>
          </cell>
          <cell r="J1" t="str">
            <v>Type</v>
          </cell>
          <cell r="K1" t="str">
            <v>District</v>
          </cell>
          <cell r="L1" t="str">
            <v>Taluka</v>
          </cell>
        </row>
        <row r="2">
          <cell r="A2" t="str">
            <v>Abhora</v>
          </cell>
          <cell r="B2" t="str">
            <v>Abhora</v>
          </cell>
          <cell r="C2" t="str">
            <v>CADA Jalgaon</v>
          </cell>
          <cell r="D2" t="str">
            <v>Jalgaon Irrigation Division Jalgaon</v>
          </cell>
          <cell r="E2">
            <v>151</v>
          </cell>
          <cell r="F2">
            <v>3</v>
          </cell>
          <cell r="G2" t="str">
            <v>13A</v>
          </cell>
          <cell r="H2">
            <v>3</v>
          </cell>
          <cell r="I2" t="str">
            <v>Normal</v>
          </cell>
          <cell r="J2" t="str">
            <v>Medium</v>
          </cell>
          <cell r="K2" t="str">
            <v>Jalgaon</v>
          </cell>
          <cell r="L2" t="str">
            <v>Raver</v>
          </cell>
        </row>
        <row r="3">
          <cell r="A3" t="str">
            <v>Adan</v>
          </cell>
          <cell r="B3" t="str">
            <v>Adan</v>
          </cell>
          <cell r="C3" t="str">
            <v>YIC Yavatmal</v>
          </cell>
          <cell r="D3" t="str">
            <v>APD Digras</v>
          </cell>
          <cell r="E3">
            <v>1</v>
          </cell>
          <cell r="F3">
            <v>1</v>
          </cell>
          <cell r="G3">
            <v>6</v>
          </cell>
          <cell r="H3">
            <v>3</v>
          </cell>
          <cell r="I3" t="str">
            <v>Normal</v>
          </cell>
          <cell r="J3" t="str">
            <v>Medium</v>
          </cell>
          <cell r="K3" t="str">
            <v>Washim</v>
          </cell>
          <cell r="L3" t="str">
            <v>Karanja</v>
          </cell>
        </row>
        <row r="4">
          <cell r="A4" t="str">
            <v>Adhala</v>
          </cell>
          <cell r="B4" t="str">
            <v>Adhala</v>
          </cell>
          <cell r="C4" t="str">
            <v>CADA Nashik</v>
          </cell>
          <cell r="D4" t="str">
            <v>Ahmednagar Irrigation Division Ahmednagar</v>
          </cell>
          <cell r="E4">
            <v>152</v>
          </cell>
          <cell r="F4">
            <v>3</v>
          </cell>
          <cell r="G4" t="str">
            <v>1AA</v>
          </cell>
          <cell r="H4">
            <v>3</v>
          </cell>
          <cell r="I4" t="str">
            <v>Normal</v>
          </cell>
          <cell r="J4" t="str">
            <v>Medium</v>
          </cell>
          <cell r="K4" t="str">
            <v>Ahmednagar</v>
          </cell>
          <cell r="L4" t="str">
            <v>Akole</v>
          </cell>
        </row>
        <row r="5">
          <cell r="A5" t="str">
            <v>Agnawati</v>
          </cell>
          <cell r="B5" t="str">
            <v>Agnavati</v>
          </cell>
          <cell r="C5" t="str">
            <v>CADA Jalgaon</v>
          </cell>
          <cell r="D5" t="str">
            <v>Jalgaon Irrigation Division Jalgaon</v>
          </cell>
          <cell r="E5">
            <v>153</v>
          </cell>
          <cell r="F5">
            <v>3</v>
          </cell>
          <cell r="G5">
            <v>11</v>
          </cell>
          <cell r="H5">
            <v>2</v>
          </cell>
          <cell r="I5" t="str">
            <v>Deficit</v>
          </cell>
          <cell r="J5" t="str">
            <v>Medium</v>
          </cell>
          <cell r="K5" t="str">
            <v>Jalgaon</v>
          </cell>
          <cell r="L5" t="str">
            <v>Pachora</v>
          </cell>
        </row>
        <row r="6">
          <cell r="A6" t="str">
            <v>Ajanta Andhari</v>
          </cell>
          <cell r="B6" t="str">
            <v>Ajanta Andhari</v>
          </cell>
          <cell r="C6" t="str">
            <v>CADA Abad</v>
          </cell>
          <cell r="D6" t="str">
            <v>Aurangabad Irrigation Division Aurangabad</v>
          </cell>
          <cell r="E6">
            <v>154</v>
          </cell>
          <cell r="F6">
            <v>3</v>
          </cell>
          <cell r="G6" t="str">
            <v>13AA</v>
          </cell>
          <cell r="H6">
            <v>2</v>
          </cell>
          <cell r="I6" t="str">
            <v>Deficit</v>
          </cell>
          <cell r="J6" t="str">
            <v>Medium</v>
          </cell>
          <cell r="K6" t="str">
            <v>Aurangabad</v>
          </cell>
          <cell r="L6" t="str">
            <v>Sillod</v>
          </cell>
        </row>
        <row r="7">
          <cell r="A7" t="str">
            <v>Akkalpada</v>
          </cell>
          <cell r="B7" t="str">
            <v>Akkalpada(Lower Panzra)</v>
          </cell>
          <cell r="C7" t="str">
            <v>NIPC Dhule</v>
          </cell>
          <cell r="D7" t="str">
            <v>DMPD 1 Dhule</v>
          </cell>
          <cell r="E7">
            <v>2048</v>
          </cell>
          <cell r="F7">
            <v>3</v>
          </cell>
          <cell r="G7">
            <v>12</v>
          </cell>
          <cell r="H7">
            <v>3</v>
          </cell>
          <cell r="I7" t="str">
            <v>Normal</v>
          </cell>
          <cell r="J7" t="str">
            <v>Medium</v>
          </cell>
          <cell r="K7" t="str">
            <v>Dhule</v>
          </cell>
          <cell r="L7" t="str">
            <v>Sakri</v>
          </cell>
        </row>
        <row r="8">
          <cell r="A8" t="str">
            <v>Alandi</v>
          </cell>
          <cell r="B8" t="str">
            <v>Alandi</v>
          </cell>
          <cell r="C8" t="str">
            <v>CADA Nashik</v>
          </cell>
          <cell r="D8" t="str">
            <v>Nashik Irrigation Division Nashik</v>
          </cell>
          <cell r="E8">
            <v>155</v>
          </cell>
          <cell r="F8">
            <v>3</v>
          </cell>
          <cell r="G8" t="str">
            <v>1A</v>
          </cell>
          <cell r="H8">
            <v>3</v>
          </cell>
          <cell r="I8" t="str">
            <v>Normal</v>
          </cell>
          <cell r="J8" t="str">
            <v>Medium</v>
          </cell>
          <cell r="K8" t="str">
            <v>Nashik</v>
          </cell>
          <cell r="L8" t="str">
            <v>Nashik</v>
          </cell>
        </row>
        <row r="9">
          <cell r="A9" t="str">
            <v>Amalnala</v>
          </cell>
          <cell r="B9" t="str">
            <v>Amalnalla</v>
          </cell>
          <cell r="C9" t="str">
            <v>CIPC Chandrapur</v>
          </cell>
          <cell r="D9" t="str">
            <v>CID Chandrapur</v>
          </cell>
          <cell r="E9">
            <v>2</v>
          </cell>
          <cell r="F9">
            <v>1</v>
          </cell>
          <cell r="G9">
            <v>7</v>
          </cell>
          <cell r="H9">
            <v>3</v>
          </cell>
          <cell r="I9" t="str">
            <v>Normal</v>
          </cell>
          <cell r="J9" t="str">
            <v>Medium</v>
          </cell>
          <cell r="K9" t="str">
            <v>Chandrapur</v>
          </cell>
          <cell r="L9" t="str">
            <v>Korpana</v>
          </cell>
        </row>
        <row r="10">
          <cell r="A10" t="str">
            <v>Amarawati</v>
          </cell>
          <cell r="B10" t="str">
            <v>Amarawati</v>
          </cell>
          <cell r="C10" t="str">
            <v>NIPC Dhule</v>
          </cell>
          <cell r="D10" t="str">
            <v>DMPD 1 Dhule</v>
          </cell>
          <cell r="E10">
            <v>2047</v>
          </cell>
          <cell r="F10">
            <v>3</v>
          </cell>
          <cell r="G10">
            <v>13</v>
          </cell>
          <cell r="H10">
            <v>2</v>
          </cell>
          <cell r="I10" t="str">
            <v>Deficit</v>
          </cell>
          <cell r="J10" t="str">
            <v>Medium</v>
          </cell>
          <cell r="K10" t="str">
            <v>Dhule</v>
          </cell>
          <cell r="L10" t="str">
            <v>Sindakheda</v>
          </cell>
        </row>
        <row r="11">
          <cell r="A11" t="str">
            <v>Ambadi</v>
          </cell>
          <cell r="B11" t="str">
            <v>Ambadi</v>
          </cell>
          <cell r="C11" t="str">
            <v>CADA Abad</v>
          </cell>
          <cell r="D11" t="str">
            <v>Aurangabad Irrigation Division Aurangabad</v>
          </cell>
          <cell r="E11">
            <v>156</v>
          </cell>
          <cell r="F11">
            <v>3</v>
          </cell>
          <cell r="G11" t="str">
            <v>1A</v>
          </cell>
          <cell r="H11">
            <v>3</v>
          </cell>
          <cell r="I11" t="str">
            <v>Normal</v>
          </cell>
          <cell r="J11" t="str">
            <v>Medium</v>
          </cell>
          <cell r="K11" t="str">
            <v>Aurangabad</v>
          </cell>
          <cell r="L11" t="str">
            <v>Kannad</v>
          </cell>
        </row>
        <row r="12">
          <cell r="A12" t="str">
            <v>Andhali</v>
          </cell>
          <cell r="B12" t="str">
            <v>Andhali</v>
          </cell>
          <cell r="C12" t="str">
            <v>PIC Pune</v>
          </cell>
          <cell r="D12" t="str">
            <v>Neera Right Bank Canal Division Phaltan</v>
          </cell>
          <cell r="E12">
            <v>85</v>
          </cell>
          <cell r="F12">
            <v>2</v>
          </cell>
          <cell r="G12" t="str">
            <v>18AA</v>
          </cell>
          <cell r="H12">
            <v>1</v>
          </cell>
          <cell r="I12" t="str">
            <v>Highly Deficit</v>
          </cell>
          <cell r="J12" t="str">
            <v>Medium</v>
          </cell>
          <cell r="K12" t="str">
            <v>Satara</v>
          </cell>
          <cell r="L12" t="str">
            <v>Man</v>
          </cell>
        </row>
        <row r="13">
          <cell r="A13" t="str">
            <v>Andra Khore</v>
          </cell>
          <cell r="B13" t="str">
            <v>Andra Khore</v>
          </cell>
          <cell r="C13" t="str">
            <v>PIC Pune</v>
          </cell>
          <cell r="D13" t="str">
            <v>Pune Irrigation Division Pune</v>
          </cell>
          <cell r="E13">
            <v>2019</v>
          </cell>
          <cell r="F13">
            <v>2</v>
          </cell>
          <cell r="G13">
            <v>17</v>
          </cell>
          <cell r="H13">
            <v>3</v>
          </cell>
          <cell r="I13" t="str">
            <v>Normal</v>
          </cell>
          <cell r="J13" t="str">
            <v>Medium</v>
          </cell>
          <cell r="K13" t="str">
            <v>Pune</v>
          </cell>
          <cell r="L13" t="str">
            <v>Mawal</v>
          </cell>
        </row>
        <row r="14">
          <cell r="A14" t="str">
            <v>Aner</v>
          </cell>
          <cell r="B14" t="str">
            <v>Aner</v>
          </cell>
          <cell r="C14" t="str">
            <v>CADA Jalgaon</v>
          </cell>
          <cell r="D14" t="str">
            <v>Dhule Irrigation Division Dhule</v>
          </cell>
          <cell r="E14">
            <v>157</v>
          </cell>
          <cell r="F14">
            <v>3</v>
          </cell>
          <cell r="G14" t="str">
            <v>13A</v>
          </cell>
          <cell r="H14">
            <v>3</v>
          </cell>
          <cell r="I14" t="str">
            <v>Normal</v>
          </cell>
          <cell r="J14" t="str">
            <v>Medium</v>
          </cell>
          <cell r="K14" t="str">
            <v>Dhule</v>
          </cell>
          <cell r="L14" t="str">
            <v>Shirpur</v>
          </cell>
        </row>
        <row r="15">
          <cell r="A15" t="str">
            <v>Anjana Palashi</v>
          </cell>
          <cell r="B15" t="str">
            <v>Anjana Palashi</v>
          </cell>
          <cell r="C15" t="str">
            <v>CADA Abad</v>
          </cell>
          <cell r="D15" t="str">
            <v>Aurangabad Irrigation Division Aurangabad</v>
          </cell>
          <cell r="E15">
            <v>158</v>
          </cell>
          <cell r="F15">
            <v>3</v>
          </cell>
          <cell r="G15">
            <v>3</v>
          </cell>
          <cell r="H15">
            <v>2</v>
          </cell>
          <cell r="I15" t="str">
            <v>Deficit</v>
          </cell>
          <cell r="J15" t="str">
            <v>Medium</v>
          </cell>
          <cell r="K15" t="str">
            <v>Aurangabad</v>
          </cell>
          <cell r="L15" t="str">
            <v>Kannad</v>
          </cell>
        </row>
        <row r="16">
          <cell r="A16" t="str">
            <v>Anjani</v>
          </cell>
          <cell r="B16" t="str">
            <v>Anjani</v>
          </cell>
          <cell r="C16" t="str">
            <v>JIPC Jalgaon</v>
          </cell>
          <cell r="D16" t="str">
            <v>JMPD Jalgaon</v>
          </cell>
          <cell r="E16">
            <v>2039</v>
          </cell>
          <cell r="F16">
            <v>3</v>
          </cell>
          <cell r="G16">
            <v>13</v>
          </cell>
          <cell r="H16">
            <v>2</v>
          </cell>
          <cell r="I16" t="str">
            <v>Deficit</v>
          </cell>
          <cell r="J16" t="str">
            <v>Medium</v>
          </cell>
          <cell r="K16" t="str">
            <v>Jalgaon</v>
          </cell>
          <cell r="L16" t="str">
            <v>Erandol</v>
          </cell>
        </row>
        <row r="17">
          <cell r="A17" t="str">
            <v>Apegaon</v>
          </cell>
          <cell r="B17" t="str">
            <v>Apegaon</v>
          </cell>
          <cell r="C17" t="str">
            <v>AIC Abad</v>
          </cell>
          <cell r="D17" t="str">
            <v>MID 1 Aurangabad</v>
          </cell>
          <cell r="E17">
            <v>2059</v>
          </cell>
          <cell r="F17">
            <v>3</v>
          </cell>
          <cell r="G17">
            <v>2</v>
          </cell>
          <cell r="H17">
            <v>2</v>
          </cell>
          <cell r="I17" t="str">
            <v>Deficit</v>
          </cell>
          <cell r="J17" t="str">
            <v>Medium</v>
          </cell>
          <cell r="K17" t="str">
            <v>Aurangabad</v>
          </cell>
          <cell r="L17" t="str">
            <v>Paithan</v>
          </cell>
        </row>
        <row r="18">
          <cell r="A18" t="str">
            <v>Arjuna</v>
          </cell>
          <cell r="B18" t="str">
            <v>Arjuna</v>
          </cell>
          <cell r="C18" t="str">
            <v>KIC Ratnagiri</v>
          </cell>
          <cell r="D18" t="str">
            <v>IPCD Ratnagiri</v>
          </cell>
          <cell r="E18">
            <v>2011</v>
          </cell>
          <cell r="F18">
            <v>2</v>
          </cell>
          <cell r="G18">
            <v>24</v>
          </cell>
          <cell r="H18">
            <v>5</v>
          </cell>
          <cell r="I18" t="str">
            <v>Abundant</v>
          </cell>
          <cell r="J18" t="str">
            <v>Medium</v>
          </cell>
          <cell r="K18" t="str">
            <v>Ratnagiri</v>
          </cell>
          <cell r="L18" t="str">
            <v>Rajapur</v>
          </cell>
        </row>
        <row r="19">
          <cell r="A19" t="str">
            <v>Arunavati</v>
          </cell>
          <cell r="B19" t="str">
            <v>Arunawati</v>
          </cell>
          <cell r="C19" t="str">
            <v>YIC Yavatmal</v>
          </cell>
          <cell r="D19" t="str">
            <v>APD Digras</v>
          </cell>
          <cell r="E19">
            <v>3</v>
          </cell>
          <cell r="F19">
            <v>1</v>
          </cell>
          <cell r="G19">
            <v>6</v>
          </cell>
          <cell r="H19">
            <v>3</v>
          </cell>
          <cell r="I19" t="str">
            <v>Normal</v>
          </cell>
          <cell r="J19" t="str">
            <v>Major</v>
          </cell>
          <cell r="K19" t="str">
            <v>Yavatmal</v>
          </cell>
          <cell r="L19" t="str">
            <v>Digras</v>
          </cell>
        </row>
        <row r="20">
          <cell r="A20" t="str">
            <v>Ashti</v>
          </cell>
          <cell r="B20" t="str">
            <v>Ashti</v>
          </cell>
          <cell r="C20" t="str">
            <v>CADA Solapur</v>
          </cell>
          <cell r="D20" t="str">
            <v>Bhima Development Division  2 Solapur</v>
          </cell>
          <cell r="E20">
            <v>86</v>
          </cell>
          <cell r="F20">
            <v>2</v>
          </cell>
          <cell r="G20" t="str">
            <v>18AA</v>
          </cell>
          <cell r="H20">
            <v>1</v>
          </cell>
          <cell r="I20" t="str">
            <v>Highly Deficit</v>
          </cell>
          <cell r="J20" t="str">
            <v>Medium</v>
          </cell>
          <cell r="K20" t="str">
            <v>Solapur</v>
          </cell>
          <cell r="L20" t="str">
            <v>Mohol</v>
          </cell>
        </row>
        <row r="21">
          <cell r="A21" t="str">
            <v>Asolamendha</v>
          </cell>
          <cell r="B21" t="str">
            <v>Asolamendha</v>
          </cell>
          <cell r="C21" t="str">
            <v>CIPC Chandrapur</v>
          </cell>
          <cell r="D21" t="str">
            <v>Chandrapur Irrigation Division Chandrapur</v>
          </cell>
          <cell r="E21">
            <v>4</v>
          </cell>
          <cell r="F21">
            <v>1</v>
          </cell>
          <cell r="G21">
            <v>9</v>
          </cell>
          <cell r="H21">
            <v>5</v>
          </cell>
          <cell r="I21" t="str">
            <v>Abundant</v>
          </cell>
          <cell r="J21" t="str">
            <v>Major</v>
          </cell>
          <cell r="K21" t="str">
            <v>Chandrapur</v>
          </cell>
          <cell r="L21" t="str">
            <v>Saoli</v>
          </cell>
        </row>
        <row r="22">
          <cell r="A22" t="str">
            <v>Babhali</v>
          </cell>
          <cell r="B22" t="str">
            <v>Babhali (KTW)</v>
          </cell>
          <cell r="C22" t="str">
            <v>NIC Nanded</v>
          </cell>
          <cell r="D22" t="str">
            <v>NID Nanded</v>
          </cell>
          <cell r="E22">
            <v>2069</v>
          </cell>
          <cell r="F22">
            <v>3</v>
          </cell>
          <cell r="G22">
            <v>2</v>
          </cell>
          <cell r="H22">
            <v>2</v>
          </cell>
          <cell r="I22" t="str">
            <v>Deficit</v>
          </cell>
          <cell r="J22" t="str">
            <v>Medium</v>
          </cell>
          <cell r="K22" t="str">
            <v>Nanded</v>
          </cell>
          <cell r="L22" t="str">
            <v>Dharmabad</v>
          </cell>
        </row>
        <row r="23">
          <cell r="A23" t="str">
            <v>Bagheda</v>
          </cell>
          <cell r="B23" t="str">
            <v>Bagheda</v>
          </cell>
          <cell r="C23" t="str">
            <v>CADA Nagpur</v>
          </cell>
          <cell r="D23" t="str">
            <v>Bhandara Irrigation Division Bhandra</v>
          </cell>
          <cell r="E23">
            <v>9</v>
          </cell>
          <cell r="F23">
            <v>1</v>
          </cell>
          <cell r="G23">
            <v>8</v>
          </cell>
          <cell r="H23">
            <v>4</v>
          </cell>
          <cell r="I23" t="str">
            <v>Surplus</v>
          </cell>
          <cell r="J23" t="str">
            <v>Medium</v>
          </cell>
          <cell r="K23" t="str">
            <v>Bhandara</v>
          </cell>
          <cell r="L23" t="str">
            <v>Tumsar</v>
          </cell>
        </row>
        <row r="24">
          <cell r="A24" t="str">
            <v>Bahula</v>
          </cell>
          <cell r="B24" t="str">
            <v>Bahula</v>
          </cell>
          <cell r="C24" t="str">
            <v>JIPC Jalgaon</v>
          </cell>
          <cell r="D24" t="str">
            <v>JMPD Jalgaon</v>
          </cell>
          <cell r="E24">
            <v>160</v>
          </cell>
          <cell r="F24">
            <v>3</v>
          </cell>
          <cell r="G24">
            <v>13</v>
          </cell>
          <cell r="H24">
            <v>2</v>
          </cell>
          <cell r="I24" t="str">
            <v>Deficit</v>
          </cell>
          <cell r="J24" t="str">
            <v>Medium</v>
          </cell>
          <cell r="K24" t="str">
            <v>Jalgaon</v>
          </cell>
          <cell r="L24" t="str">
            <v>Pachora</v>
          </cell>
        </row>
        <row r="25">
          <cell r="A25" t="str">
            <v>Banganga</v>
          </cell>
          <cell r="B25" t="str">
            <v>Banganga</v>
          </cell>
          <cell r="C25" t="str">
            <v>CADA Beed</v>
          </cell>
          <cell r="D25" t="str">
            <v>Osmanabad Irrigation Division Osmanabad</v>
          </cell>
          <cell r="E25">
            <v>161</v>
          </cell>
          <cell r="F25">
            <v>3</v>
          </cell>
          <cell r="G25" t="str">
            <v>19A</v>
          </cell>
          <cell r="H25">
            <v>1</v>
          </cell>
          <cell r="I25" t="str">
            <v>Highly Deficit</v>
          </cell>
          <cell r="J25" t="str">
            <v>Medium</v>
          </cell>
          <cell r="K25" t="str">
            <v>Osmanabad</v>
          </cell>
          <cell r="L25" t="str">
            <v>Bhoom</v>
          </cell>
        </row>
        <row r="26">
          <cell r="A26" t="str">
            <v>Basappawadi</v>
          </cell>
          <cell r="B26" t="str">
            <v>Basappawadi</v>
          </cell>
          <cell r="C26" t="str">
            <v>SIC Sangli</v>
          </cell>
          <cell r="D26" t="str">
            <v>SID Sangli</v>
          </cell>
          <cell r="E26">
            <v>87</v>
          </cell>
          <cell r="F26">
            <v>2</v>
          </cell>
          <cell r="G26" t="str">
            <v>16AA</v>
          </cell>
          <cell r="H26">
            <v>1</v>
          </cell>
          <cell r="I26" t="str">
            <v>Highly Deficit</v>
          </cell>
          <cell r="J26" t="str">
            <v>Medium</v>
          </cell>
          <cell r="K26" t="str">
            <v>Sangli</v>
          </cell>
          <cell r="L26" t="str">
            <v>Jath</v>
          </cell>
        </row>
        <row r="27">
          <cell r="A27" t="str">
            <v>Belpara</v>
          </cell>
          <cell r="B27" t="str">
            <v>Belpara</v>
          </cell>
          <cell r="C27" t="str">
            <v>CADA Beed</v>
          </cell>
          <cell r="D27" t="str">
            <v>Jayakwadi Irrigation Division 3 Beed</v>
          </cell>
          <cell r="E27">
            <v>162</v>
          </cell>
          <cell r="F27">
            <v>3</v>
          </cell>
          <cell r="G27">
            <v>4</v>
          </cell>
          <cell r="H27">
            <v>2</v>
          </cell>
          <cell r="I27" t="str">
            <v>Deficit</v>
          </cell>
          <cell r="J27" t="str">
            <v>Medium</v>
          </cell>
          <cell r="K27" t="str">
            <v>Beed</v>
          </cell>
          <cell r="L27" t="str">
            <v>Shirur (Kasar)</v>
          </cell>
        </row>
        <row r="28">
          <cell r="A28" t="str">
            <v>Bembla</v>
          </cell>
          <cell r="B28" t="str">
            <v>Bembla</v>
          </cell>
          <cell r="C28" t="str">
            <v>YIC Yavatmal</v>
          </cell>
          <cell r="D28" t="str">
            <v>BPD Yavatmal</v>
          </cell>
          <cell r="E28">
            <v>2006</v>
          </cell>
          <cell r="F28">
            <v>1</v>
          </cell>
          <cell r="G28">
            <v>7</v>
          </cell>
          <cell r="H28">
            <v>3</v>
          </cell>
          <cell r="I28" t="str">
            <v>Normal</v>
          </cell>
          <cell r="J28" t="str">
            <v>Major</v>
          </cell>
          <cell r="K28" t="str">
            <v>Yavatmal</v>
          </cell>
          <cell r="L28" t="str">
            <v>Babhulgaon</v>
          </cell>
        </row>
        <row r="29">
          <cell r="A29" t="str">
            <v>Benitura</v>
          </cell>
          <cell r="B29" t="str">
            <v>Benitura</v>
          </cell>
          <cell r="C29" t="str">
            <v>CADA Beed</v>
          </cell>
          <cell r="D29" t="str">
            <v>Osmanabad Irrigation Division Osmanabad</v>
          </cell>
          <cell r="E29">
            <v>163</v>
          </cell>
          <cell r="F29">
            <v>3</v>
          </cell>
          <cell r="G29" t="str">
            <v>19A</v>
          </cell>
          <cell r="H29">
            <v>1</v>
          </cell>
          <cell r="I29" t="str">
            <v>Highly Deficit</v>
          </cell>
          <cell r="J29" t="str">
            <v>Medium</v>
          </cell>
          <cell r="K29" t="str">
            <v>Osmanabad</v>
          </cell>
          <cell r="L29" t="str">
            <v>Tuljapur</v>
          </cell>
        </row>
        <row r="30">
          <cell r="A30" t="str">
            <v>Betekar Bothli</v>
          </cell>
          <cell r="B30" t="str">
            <v>Betekar Bothli</v>
          </cell>
          <cell r="C30" t="str">
            <v>CADA Nagpur</v>
          </cell>
          <cell r="D30" t="str">
            <v>Bhandara Irrigation Division Bhandra</v>
          </cell>
          <cell r="E30">
            <v>10</v>
          </cell>
          <cell r="F30">
            <v>1</v>
          </cell>
          <cell r="G30">
            <v>8</v>
          </cell>
          <cell r="H30">
            <v>4</v>
          </cell>
          <cell r="I30" t="str">
            <v>Surplus</v>
          </cell>
          <cell r="J30" t="str">
            <v>Medium</v>
          </cell>
          <cell r="K30" t="str">
            <v>Bhandara</v>
          </cell>
          <cell r="L30" t="str">
            <v>Mohadi</v>
          </cell>
        </row>
        <row r="31">
          <cell r="A31" t="str">
            <v>Bham</v>
          </cell>
          <cell r="B31" t="str">
            <v>Bham</v>
          </cell>
          <cell r="C31" t="str">
            <v>CADA Nashik</v>
          </cell>
          <cell r="D31" t="str">
            <v>NID Nashik</v>
          </cell>
          <cell r="E31">
            <v>2108</v>
          </cell>
          <cell r="F31">
            <v>3</v>
          </cell>
          <cell r="G31">
            <v>1</v>
          </cell>
          <cell r="H31">
            <v>3</v>
          </cell>
          <cell r="I31" t="str">
            <v>Normal</v>
          </cell>
          <cell r="J31" t="str">
            <v>Medium</v>
          </cell>
          <cell r="K31" t="str">
            <v>Nashik</v>
          </cell>
          <cell r="L31" t="str">
            <v>Nashik</v>
          </cell>
        </row>
        <row r="32">
          <cell r="A32" t="str">
            <v>Bhama Askhed</v>
          </cell>
          <cell r="B32" t="str">
            <v>Bhama Askhed</v>
          </cell>
          <cell r="C32" t="str">
            <v>PIC Pune</v>
          </cell>
          <cell r="D32" t="str">
            <v>Pune Irrigation Division Pune</v>
          </cell>
          <cell r="E32">
            <v>88</v>
          </cell>
          <cell r="F32">
            <v>2</v>
          </cell>
          <cell r="G32">
            <v>17</v>
          </cell>
          <cell r="H32">
            <v>3</v>
          </cell>
          <cell r="I32" t="str">
            <v>Normal</v>
          </cell>
          <cell r="J32" t="str">
            <v>Major</v>
          </cell>
          <cell r="K32" t="str">
            <v>Pune</v>
          </cell>
          <cell r="L32" t="str">
            <v>Khed</v>
          </cell>
        </row>
        <row r="33">
          <cell r="A33" t="str">
            <v>Bhandardara</v>
          </cell>
          <cell r="B33" t="str">
            <v>Bhandardara</v>
          </cell>
          <cell r="C33" t="str">
            <v>CADA Nashik</v>
          </cell>
          <cell r="D33" t="str">
            <v>Ahmednagar Irrigation Division Ahmednagar</v>
          </cell>
          <cell r="E33">
            <v>164</v>
          </cell>
          <cell r="F33">
            <v>3</v>
          </cell>
          <cell r="G33" t="str">
            <v>1AA</v>
          </cell>
          <cell r="H33">
            <v>3</v>
          </cell>
          <cell r="I33" t="str">
            <v>Normal</v>
          </cell>
          <cell r="J33" t="str">
            <v>Major</v>
          </cell>
          <cell r="K33" t="str">
            <v>Ahmednagar</v>
          </cell>
          <cell r="L33" t="str">
            <v>Akole</v>
          </cell>
        </row>
        <row r="34">
          <cell r="A34" t="str">
            <v>Bhatghar</v>
          </cell>
          <cell r="B34" t="str">
            <v>Neera Complex</v>
          </cell>
          <cell r="C34" t="str">
            <v>PIC Pune</v>
          </cell>
          <cell r="D34" t="str">
            <v>Pune Irrigation Division Pune</v>
          </cell>
          <cell r="E34">
            <v>128</v>
          </cell>
          <cell r="F34">
            <v>2</v>
          </cell>
          <cell r="G34" t="str">
            <v>18A</v>
          </cell>
          <cell r="H34">
            <v>3</v>
          </cell>
          <cell r="I34" t="str">
            <v>Normal</v>
          </cell>
          <cell r="J34" t="str">
            <v>Major</v>
          </cell>
          <cell r="K34" t="str">
            <v>Pune</v>
          </cell>
          <cell r="L34" t="str">
            <v>Bhor</v>
          </cell>
        </row>
        <row r="35">
          <cell r="A35" t="str">
            <v>Bhatsa</v>
          </cell>
          <cell r="B35" t="str">
            <v>Bhatsa</v>
          </cell>
          <cell r="C35" t="str">
            <v>TIC Thane</v>
          </cell>
          <cell r="D35" t="str">
            <v>Bhatsa Dam Division Bhatsanagar</v>
          </cell>
          <cell r="E35">
            <v>89</v>
          </cell>
          <cell r="F35">
            <v>2</v>
          </cell>
          <cell r="G35">
            <v>21</v>
          </cell>
          <cell r="H35">
            <v>5</v>
          </cell>
          <cell r="I35" t="str">
            <v>Abundant</v>
          </cell>
          <cell r="J35" t="str">
            <v>Major</v>
          </cell>
          <cell r="K35" t="str">
            <v>Thane</v>
          </cell>
          <cell r="L35" t="str">
            <v>Shahapur</v>
          </cell>
        </row>
        <row r="36">
          <cell r="A36" t="str">
            <v>Bhawli</v>
          </cell>
          <cell r="B36" t="str">
            <v>Bhawli</v>
          </cell>
          <cell r="C36" t="str">
            <v>CADA Nashik</v>
          </cell>
          <cell r="D36" t="str">
            <v>NID Nashik</v>
          </cell>
          <cell r="E36">
            <v>2100</v>
          </cell>
          <cell r="F36">
            <v>3</v>
          </cell>
          <cell r="G36">
            <v>1</v>
          </cell>
          <cell r="H36">
            <v>3</v>
          </cell>
          <cell r="I36" t="str">
            <v>Normal</v>
          </cell>
          <cell r="J36" t="str">
            <v>Medium</v>
          </cell>
          <cell r="K36" t="str">
            <v>Nashik</v>
          </cell>
          <cell r="L36" t="str">
            <v>Nashik</v>
          </cell>
        </row>
        <row r="37">
          <cell r="A37" t="str">
            <v>Bhima (Sina Kolegaon LIS)</v>
          </cell>
          <cell r="B37" t="str">
            <v>Sina Kolegaon LIS</v>
          </cell>
          <cell r="C37" t="str">
            <v>CADA Solapur</v>
          </cell>
          <cell r="D37" t="str">
            <v>SID Solapur</v>
          </cell>
          <cell r="E37">
            <v>2028</v>
          </cell>
          <cell r="F37">
            <v>2</v>
          </cell>
          <cell r="G37">
            <v>19</v>
          </cell>
          <cell r="H37">
            <v>1</v>
          </cell>
          <cell r="I37" t="str">
            <v>Highly Deficit</v>
          </cell>
          <cell r="J37" t="str">
            <v>Major</v>
          </cell>
          <cell r="K37" t="str">
            <v>Osmanabad</v>
          </cell>
          <cell r="L37" t="str">
            <v>Paranda</v>
          </cell>
        </row>
        <row r="38">
          <cell r="A38" t="str">
            <v>Bhima (Sina Madha LIS)</v>
          </cell>
          <cell r="B38" t="str">
            <v>Sina Madha LIS</v>
          </cell>
          <cell r="C38" t="str">
            <v>CADA Solapur</v>
          </cell>
          <cell r="D38" t="str">
            <v>SID Solapur</v>
          </cell>
          <cell r="E38">
            <v>2053</v>
          </cell>
          <cell r="F38">
            <v>2</v>
          </cell>
          <cell r="G38">
            <v>19</v>
          </cell>
          <cell r="H38">
            <v>1</v>
          </cell>
          <cell r="I38" t="str">
            <v>Highly Deficit</v>
          </cell>
          <cell r="J38" t="str">
            <v>Major</v>
          </cell>
          <cell r="K38" t="str">
            <v>Solapur</v>
          </cell>
          <cell r="L38" t="str">
            <v>Madha</v>
          </cell>
        </row>
        <row r="39">
          <cell r="A39" t="str">
            <v>Bhima (Ujjani)</v>
          </cell>
          <cell r="B39" t="str">
            <v>Bhima (Ujjani)</v>
          </cell>
          <cell r="C39" t="str">
            <v>CADA Solapur</v>
          </cell>
          <cell r="D39" t="str">
            <v>UDD Bhimanagar</v>
          </cell>
          <cell r="E39">
            <v>90</v>
          </cell>
          <cell r="F39">
            <v>2</v>
          </cell>
          <cell r="G39" t="str">
            <v>18AA</v>
          </cell>
          <cell r="H39">
            <v>1</v>
          </cell>
          <cell r="I39" t="str">
            <v>Highly Deficit</v>
          </cell>
          <cell r="J39" t="str">
            <v>Major</v>
          </cell>
          <cell r="K39" t="str">
            <v>Solapur</v>
          </cell>
          <cell r="L39" t="str">
            <v>Madha</v>
          </cell>
        </row>
        <row r="40">
          <cell r="A40" t="str">
            <v>Bhima(Sina Madha Link Canal)</v>
          </cell>
          <cell r="B40" t="str">
            <v>Sina Madha Link Canal</v>
          </cell>
          <cell r="C40" t="str">
            <v>CADA Solapur</v>
          </cell>
          <cell r="D40" t="str">
            <v>SID Solapur</v>
          </cell>
          <cell r="E40">
            <v>2027</v>
          </cell>
          <cell r="F40">
            <v>2</v>
          </cell>
          <cell r="G40">
            <v>19</v>
          </cell>
          <cell r="H40">
            <v>1</v>
          </cell>
          <cell r="I40" t="str">
            <v>Highly Deficit</v>
          </cell>
          <cell r="J40" t="str">
            <v>Major</v>
          </cell>
          <cell r="K40" t="str">
            <v>Solapur</v>
          </cell>
          <cell r="L40" t="str">
            <v>Solapur</v>
          </cell>
        </row>
        <row r="41">
          <cell r="A41" t="str">
            <v>Bhojapur</v>
          </cell>
          <cell r="B41" t="str">
            <v>Bhojapur</v>
          </cell>
          <cell r="C41" t="str">
            <v>CADA Nashik</v>
          </cell>
          <cell r="D41" t="str">
            <v>Nashik Irrigation Division Nashik</v>
          </cell>
          <cell r="E41">
            <v>166</v>
          </cell>
          <cell r="F41">
            <v>3</v>
          </cell>
          <cell r="G41" t="str">
            <v>1AA</v>
          </cell>
          <cell r="H41">
            <v>3</v>
          </cell>
          <cell r="I41" t="str">
            <v>Normal</v>
          </cell>
          <cell r="J41" t="str">
            <v>Medium</v>
          </cell>
          <cell r="K41" t="str">
            <v>Nashik</v>
          </cell>
          <cell r="L41" t="str">
            <v>Nashik</v>
          </cell>
        </row>
        <row r="42">
          <cell r="A42" t="str">
            <v>Bhokar (Mangrul)</v>
          </cell>
          <cell r="B42" t="str">
            <v>Bhokar (Mangrul)</v>
          </cell>
          <cell r="C42" t="str">
            <v>JIPC Jalgaon</v>
          </cell>
          <cell r="D42" t="str">
            <v>Jalgaon Medium Project Division Jalgaon</v>
          </cell>
          <cell r="E42">
            <v>167</v>
          </cell>
          <cell r="F42">
            <v>3</v>
          </cell>
          <cell r="G42" t="str">
            <v>13A</v>
          </cell>
          <cell r="H42">
            <v>3</v>
          </cell>
          <cell r="I42" t="str">
            <v>Normal</v>
          </cell>
          <cell r="J42" t="str">
            <v>Medium</v>
          </cell>
          <cell r="K42" t="str">
            <v>Jalgaon</v>
          </cell>
          <cell r="L42" t="str">
            <v>Raver</v>
          </cell>
        </row>
        <row r="43">
          <cell r="A43" t="str">
            <v>Bhokarbari</v>
          </cell>
          <cell r="B43" t="str">
            <v>Bhokarbari</v>
          </cell>
          <cell r="C43" t="str">
            <v>CADA Jalgaon</v>
          </cell>
          <cell r="D43" t="str">
            <v>Girna Irrigation Division Jalgaon</v>
          </cell>
          <cell r="E43">
            <v>168</v>
          </cell>
          <cell r="F43">
            <v>3</v>
          </cell>
          <cell r="G43" t="str">
            <v>13AA</v>
          </cell>
          <cell r="H43">
            <v>2</v>
          </cell>
          <cell r="I43" t="str">
            <v>Deficit</v>
          </cell>
          <cell r="J43" t="str">
            <v>Medium</v>
          </cell>
          <cell r="K43" t="str">
            <v>Jalgaon</v>
          </cell>
          <cell r="L43" t="str">
            <v>Parola</v>
          </cell>
        </row>
        <row r="44">
          <cell r="A44" t="str">
            <v>Bhusni</v>
          </cell>
          <cell r="B44" t="str">
            <v>Bhusni</v>
          </cell>
          <cell r="C44" t="str">
            <v>BIPC Parli (V)</v>
          </cell>
          <cell r="D44" t="str">
            <v>LTDNo.2, Latur</v>
          </cell>
          <cell r="E44">
            <v>2092</v>
          </cell>
          <cell r="F44">
            <v>3</v>
          </cell>
          <cell r="G44">
            <v>4</v>
          </cell>
          <cell r="H44">
            <v>2</v>
          </cell>
          <cell r="I44" t="str">
            <v>Deficit</v>
          </cell>
          <cell r="J44" t="str">
            <v>Medium</v>
          </cell>
          <cell r="K44" t="str">
            <v>Latur</v>
          </cell>
          <cell r="L44" t="str">
            <v>Latur</v>
          </cell>
        </row>
        <row r="45">
          <cell r="A45" t="str">
            <v>Binagihal</v>
          </cell>
          <cell r="B45" t="str">
            <v>Binagihal</v>
          </cell>
          <cell r="C45" t="str">
            <v>BIPC Parli (V)</v>
          </cell>
          <cell r="D45" t="str">
            <v>LTDNo.2, Latur</v>
          </cell>
          <cell r="E45">
            <v>2077</v>
          </cell>
          <cell r="F45">
            <v>3</v>
          </cell>
          <cell r="G45">
            <v>4</v>
          </cell>
          <cell r="H45">
            <v>2</v>
          </cell>
          <cell r="I45" t="str">
            <v>Deficit</v>
          </cell>
          <cell r="J45" t="str">
            <v>Medium</v>
          </cell>
          <cell r="K45" t="str">
            <v>Latur</v>
          </cell>
          <cell r="L45" t="str">
            <v>Latur</v>
          </cell>
        </row>
        <row r="46">
          <cell r="A46" t="str">
            <v>Bindusara</v>
          </cell>
          <cell r="B46" t="str">
            <v>Bindusara</v>
          </cell>
          <cell r="C46" t="str">
            <v>CADA Beed</v>
          </cell>
          <cell r="D46" t="str">
            <v>Jayakwadi Irrigation Division 3 Beed</v>
          </cell>
          <cell r="E46">
            <v>169</v>
          </cell>
          <cell r="F46">
            <v>3</v>
          </cell>
          <cell r="G46">
            <v>2</v>
          </cell>
          <cell r="H46">
            <v>2</v>
          </cell>
          <cell r="I46" t="str">
            <v>Deficit</v>
          </cell>
          <cell r="J46" t="str">
            <v>Medium</v>
          </cell>
          <cell r="K46" t="str">
            <v>Beed</v>
          </cell>
          <cell r="L46" t="str">
            <v>Beed</v>
          </cell>
        </row>
        <row r="47">
          <cell r="A47" t="str">
            <v>Bodalkasa</v>
          </cell>
          <cell r="B47" t="str">
            <v>Bodalkasa</v>
          </cell>
          <cell r="C47" t="str">
            <v>CADA Nagpur</v>
          </cell>
          <cell r="D47" t="str">
            <v>Gondia Irrigation Division Gondia</v>
          </cell>
          <cell r="E47">
            <v>11</v>
          </cell>
          <cell r="F47">
            <v>1</v>
          </cell>
          <cell r="G47">
            <v>8</v>
          </cell>
          <cell r="H47">
            <v>4</v>
          </cell>
          <cell r="I47" t="str">
            <v>Surplus</v>
          </cell>
          <cell r="J47" t="str">
            <v>Medium</v>
          </cell>
          <cell r="K47" t="str">
            <v>Gondia</v>
          </cell>
          <cell r="L47" t="str">
            <v>Tirora</v>
          </cell>
        </row>
        <row r="48">
          <cell r="A48" t="str">
            <v>Bodhegaon</v>
          </cell>
          <cell r="B48" t="str">
            <v>Bodhegaon</v>
          </cell>
          <cell r="C48" t="str">
            <v>CADA Beed</v>
          </cell>
          <cell r="D48" t="str">
            <v>JID-3 Beed</v>
          </cell>
          <cell r="E48">
            <v>170</v>
          </cell>
          <cell r="F48">
            <v>3</v>
          </cell>
          <cell r="G48">
            <v>2</v>
          </cell>
          <cell r="H48">
            <v>2</v>
          </cell>
          <cell r="I48" t="str">
            <v>Deficit</v>
          </cell>
          <cell r="J48" t="str">
            <v>Medium</v>
          </cell>
          <cell r="K48" t="str">
            <v>Beed</v>
          </cell>
          <cell r="L48" t="str">
            <v>Parli Vaijnath</v>
          </cell>
        </row>
        <row r="49">
          <cell r="A49" t="str">
            <v>Bor</v>
          </cell>
          <cell r="B49" t="str">
            <v>Bor</v>
          </cell>
          <cell r="C49" t="str">
            <v>CIPC Chandrapur</v>
          </cell>
          <cell r="D49" t="str">
            <v>Wardha Irrigation Division Wardha</v>
          </cell>
          <cell r="E49">
            <v>12</v>
          </cell>
          <cell r="F49">
            <v>1</v>
          </cell>
          <cell r="G49">
            <v>7</v>
          </cell>
          <cell r="H49">
            <v>3</v>
          </cell>
          <cell r="I49" t="str">
            <v>Normal</v>
          </cell>
          <cell r="J49" t="str">
            <v>Major</v>
          </cell>
          <cell r="K49" t="str">
            <v>Wardha</v>
          </cell>
          <cell r="L49" t="str">
            <v>Selu</v>
          </cell>
        </row>
        <row r="50">
          <cell r="A50" t="str">
            <v>Bor Dahegaon</v>
          </cell>
          <cell r="B50" t="str">
            <v>Bor Dahegaon</v>
          </cell>
          <cell r="C50" t="str">
            <v>CADA Abad</v>
          </cell>
          <cell r="D50" t="str">
            <v>AID Aurangabad</v>
          </cell>
          <cell r="E50">
            <v>171</v>
          </cell>
          <cell r="F50">
            <v>3</v>
          </cell>
          <cell r="G50">
            <v>1</v>
          </cell>
          <cell r="H50">
            <v>3</v>
          </cell>
          <cell r="I50" t="str">
            <v>Normal</v>
          </cell>
          <cell r="J50" t="str">
            <v>Medium</v>
          </cell>
          <cell r="K50" t="str">
            <v>Aurangabad</v>
          </cell>
          <cell r="L50" t="str">
            <v>Vaijapur</v>
          </cell>
        </row>
        <row r="51">
          <cell r="A51" t="str">
            <v>Borgaon</v>
          </cell>
          <cell r="B51" t="str">
            <v>Borgaon</v>
          </cell>
          <cell r="C51" t="str">
            <v>AIC Akola</v>
          </cell>
          <cell r="D51" t="str">
            <v>YID Yavatmal</v>
          </cell>
          <cell r="E51">
            <v>13</v>
          </cell>
          <cell r="F51">
            <v>1</v>
          </cell>
          <cell r="G51">
            <v>7</v>
          </cell>
          <cell r="H51">
            <v>3</v>
          </cell>
          <cell r="I51" t="str">
            <v>Normal</v>
          </cell>
          <cell r="J51" t="str">
            <v>Medium</v>
          </cell>
          <cell r="K51" t="str">
            <v>Yavatmal</v>
          </cell>
          <cell r="L51" t="str">
            <v>Yavatmal</v>
          </cell>
        </row>
        <row r="52">
          <cell r="A52" t="str">
            <v>Borgaon Anjanpur</v>
          </cell>
          <cell r="B52" t="str">
            <v>Borgaon Anjanpur</v>
          </cell>
          <cell r="C52" t="str">
            <v>BIPC Parli (V)</v>
          </cell>
          <cell r="D52" t="str">
            <v>LMPD,Latur</v>
          </cell>
          <cell r="E52">
            <v>2070</v>
          </cell>
          <cell r="F52">
            <v>3</v>
          </cell>
          <cell r="G52">
            <v>4</v>
          </cell>
          <cell r="H52">
            <v>2</v>
          </cell>
          <cell r="I52" t="str">
            <v>Deficit</v>
          </cell>
          <cell r="J52" t="str">
            <v>Medium</v>
          </cell>
          <cell r="K52" t="str">
            <v>Latur</v>
          </cell>
          <cell r="L52" t="str">
            <v>Latur</v>
          </cell>
        </row>
        <row r="53">
          <cell r="A53" t="str">
            <v>Bori (Jalgaon)</v>
          </cell>
          <cell r="B53" t="str">
            <v>Bori (Jalgaon)</v>
          </cell>
          <cell r="C53" t="str">
            <v>CADA Jalgaon</v>
          </cell>
          <cell r="D53" t="str">
            <v>GID Jalgaon</v>
          </cell>
          <cell r="E53">
            <v>172</v>
          </cell>
          <cell r="F53">
            <v>3</v>
          </cell>
          <cell r="G53">
            <v>13</v>
          </cell>
          <cell r="H53">
            <v>2</v>
          </cell>
          <cell r="I53" t="str">
            <v>Deficit</v>
          </cell>
          <cell r="J53" t="str">
            <v>Medium</v>
          </cell>
          <cell r="K53" t="str">
            <v>Jalgaon</v>
          </cell>
          <cell r="L53" t="str">
            <v>Parola</v>
          </cell>
        </row>
        <row r="54">
          <cell r="A54" t="str">
            <v>Bori (Solapur)</v>
          </cell>
          <cell r="B54" t="str">
            <v>Bori</v>
          </cell>
          <cell r="C54" t="str">
            <v>CADA Solapur</v>
          </cell>
          <cell r="D54" t="str">
            <v>Solapur Irrigation Division Solapur</v>
          </cell>
          <cell r="E54">
            <v>285</v>
          </cell>
          <cell r="F54">
            <v>2</v>
          </cell>
          <cell r="G54">
            <v>19</v>
          </cell>
          <cell r="H54">
            <v>1</v>
          </cell>
          <cell r="I54" t="str">
            <v>Highly Deficit</v>
          </cell>
          <cell r="J54" t="str">
            <v>Medium</v>
          </cell>
          <cell r="K54" t="str">
            <v>Solapur</v>
          </cell>
          <cell r="L54" t="str">
            <v>Solapur</v>
          </cell>
        </row>
        <row r="55">
          <cell r="A55" t="str">
            <v>Borna</v>
          </cell>
          <cell r="B55" t="str">
            <v>Borna</v>
          </cell>
          <cell r="C55" t="str">
            <v>CADA Beed</v>
          </cell>
          <cell r="D55" t="str">
            <v>JID-3 Beed</v>
          </cell>
          <cell r="E55">
            <v>173</v>
          </cell>
          <cell r="F55">
            <v>3</v>
          </cell>
          <cell r="G55">
            <v>2</v>
          </cell>
          <cell r="H55">
            <v>2</v>
          </cell>
          <cell r="I55" t="str">
            <v>Deficit</v>
          </cell>
          <cell r="J55" t="str">
            <v>Medium</v>
          </cell>
          <cell r="K55" t="str">
            <v>Beed</v>
          </cell>
          <cell r="L55" t="str">
            <v>Parli Vaijnath</v>
          </cell>
        </row>
        <row r="56">
          <cell r="A56" t="str">
            <v>Buddhihal</v>
          </cell>
          <cell r="B56" t="str">
            <v>Buddhihal</v>
          </cell>
          <cell r="C56" t="str">
            <v>CADA Solapur</v>
          </cell>
          <cell r="D56" t="str">
            <v>Solapur Irrigation Division Solapur</v>
          </cell>
          <cell r="E56">
            <v>91</v>
          </cell>
          <cell r="F56">
            <v>2</v>
          </cell>
          <cell r="G56" t="str">
            <v>18AA</v>
          </cell>
          <cell r="H56">
            <v>1</v>
          </cell>
          <cell r="I56" t="str">
            <v>Highly Deficit</v>
          </cell>
          <cell r="J56" t="str">
            <v>Medium</v>
          </cell>
          <cell r="K56" t="str">
            <v>Solapur</v>
          </cell>
          <cell r="L56" t="str">
            <v>Sangole</v>
          </cell>
        </row>
        <row r="57">
          <cell r="A57" t="str">
            <v>Burai</v>
          </cell>
          <cell r="B57" t="str">
            <v>Burai</v>
          </cell>
          <cell r="C57" t="str">
            <v>CADA Jalgaon</v>
          </cell>
          <cell r="D57" t="str">
            <v>Dhule Irrigation Division Dhule</v>
          </cell>
          <cell r="E57">
            <v>175</v>
          </cell>
          <cell r="F57">
            <v>3</v>
          </cell>
          <cell r="G57" t="str">
            <v>13AA</v>
          </cell>
          <cell r="H57">
            <v>2</v>
          </cell>
          <cell r="I57" t="str">
            <v>Deficit</v>
          </cell>
          <cell r="J57" t="str">
            <v>Medium</v>
          </cell>
          <cell r="K57" t="str">
            <v>Dhule</v>
          </cell>
          <cell r="L57" t="str">
            <v>Sakri</v>
          </cell>
        </row>
        <row r="58">
          <cell r="A58" t="str">
            <v>Chandai</v>
          </cell>
          <cell r="B58" t="str">
            <v>Chandai</v>
          </cell>
          <cell r="C58" t="str">
            <v>CIPC Chandrapur</v>
          </cell>
          <cell r="D58" t="str">
            <v>CID Chandrapur</v>
          </cell>
          <cell r="E58">
            <v>14</v>
          </cell>
          <cell r="F58">
            <v>1</v>
          </cell>
          <cell r="G58">
            <v>8</v>
          </cell>
          <cell r="H58">
            <v>4</v>
          </cell>
          <cell r="I58" t="str">
            <v>Surplus</v>
          </cell>
          <cell r="J58" t="str">
            <v>Medium</v>
          </cell>
          <cell r="K58" t="str">
            <v>Chandrapur</v>
          </cell>
          <cell r="L58" t="str">
            <v>Warora</v>
          </cell>
        </row>
        <row r="59">
          <cell r="A59" t="str">
            <v>Chandani</v>
          </cell>
          <cell r="B59" t="str">
            <v>Chandani</v>
          </cell>
          <cell r="C59" t="str">
            <v>CADA Beed</v>
          </cell>
          <cell r="D59" t="str">
            <v>Osmanabad Irrigation Division Osmanabad</v>
          </cell>
          <cell r="E59">
            <v>176</v>
          </cell>
          <cell r="F59">
            <v>3</v>
          </cell>
          <cell r="G59" t="str">
            <v>19A</v>
          </cell>
          <cell r="H59">
            <v>1</v>
          </cell>
          <cell r="I59" t="str">
            <v>Highly Deficit</v>
          </cell>
          <cell r="J59" t="str">
            <v>Medium</v>
          </cell>
          <cell r="K59" t="str">
            <v>Osmanabad</v>
          </cell>
          <cell r="L59" t="str">
            <v>Bhoom</v>
          </cell>
        </row>
        <row r="60">
          <cell r="A60" t="str">
            <v>Chandpur</v>
          </cell>
          <cell r="B60" t="str">
            <v>Chandpur</v>
          </cell>
          <cell r="C60" t="str">
            <v>CADA Nagpur</v>
          </cell>
          <cell r="D60" t="str">
            <v>Bhandara Irrigation Division Bhandara</v>
          </cell>
          <cell r="E60">
            <v>15</v>
          </cell>
          <cell r="F60">
            <v>1</v>
          </cell>
          <cell r="G60">
            <v>8</v>
          </cell>
          <cell r="H60">
            <v>4</v>
          </cell>
          <cell r="I60" t="str">
            <v>Surplus</v>
          </cell>
          <cell r="J60" t="str">
            <v>Medium</v>
          </cell>
          <cell r="K60" t="str">
            <v>Bhandara</v>
          </cell>
          <cell r="L60" t="str">
            <v>Tumsar</v>
          </cell>
        </row>
        <row r="61">
          <cell r="A61" t="str">
            <v>Chandrabhaga (Amravati)</v>
          </cell>
          <cell r="B61" t="str">
            <v>Chandrabhaga (Amravati)</v>
          </cell>
          <cell r="C61" t="str">
            <v>UWPC Amravati</v>
          </cell>
          <cell r="D61" t="str">
            <v>PMPD Achalpur</v>
          </cell>
          <cell r="E61">
            <v>16</v>
          </cell>
          <cell r="F61">
            <v>1</v>
          </cell>
          <cell r="G61">
            <v>8</v>
          </cell>
          <cell r="H61">
            <v>2</v>
          </cell>
          <cell r="I61" t="str">
            <v>Deficit</v>
          </cell>
          <cell r="J61" t="str">
            <v>Medium</v>
          </cell>
          <cell r="K61" t="str">
            <v>Amravati</v>
          </cell>
          <cell r="L61" t="str">
            <v>Achalpur</v>
          </cell>
        </row>
        <row r="62">
          <cell r="A62" t="str">
            <v>Chandrabhaga (Nagpur)</v>
          </cell>
          <cell r="B62" t="str">
            <v>Chandrabhaga (Nagpur)</v>
          </cell>
          <cell r="C62" t="str">
            <v>CADA Nagpur</v>
          </cell>
          <cell r="D62" t="str">
            <v>Nagpur Irrigation Division (South) Nagpur</v>
          </cell>
          <cell r="E62">
            <v>17</v>
          </cell>
          <cell r="F62">
            <v>1</v>
          </cell>
          <cell r="G62">
            <v>8</v>
          </cell>
          <cell r="H62">
            <v>4</v>
          </cell>
          <cell r="I62" t="str">
            <v>Surplus</v>
          </cell>
          <cell r="J62" t="str">
            <v>Medium</v>
          </cell>
          <cell r="K62" t="str">
            <v>Nagpur</v>
          </cell>
          <cell r="L62" t="str">
            <v>Katol</v>
          </cell>
        </row>
        <row r="63">
          <cell r="A63" t="str">
            <v>Chankapur</v>
          </cell>
          <cell r="B63" t="str">
            <v>Chankapur</v>
          </cell>
          <cell r="C63" t="str">
            <v>CADA Nashik</v>
          </cell>
          <cell r="D63" t="str">
            <v>Malegaon Irrigation Division Malegaon</v>
          </cell>
          <cell r="E63">
            <v>177</v>
          </cell>
          <cell r="F63">
            <v>3</v>
          </cell>
          <cell r="G63">
            <v>11</v>
          </cell>
          <cell r="H63">
            <v>2</v>
          </cell>
          <cell r="I63" t="str">
            <v>Deficit</v>
          </cell>
          <cell r="J63" t="str">
            <v>Major</v>
          </cell>
          <cell r="K63" t="str">
            <v>Nashik</v>
          </cell>
          <cell r="L63" t="str">
            <v>Kalvan</v>
          </cell>
        </row>
        <row r="64">
          <cell r="A64" t="str">
            <v>Chargaon</v>
          </cell>
          <cell r="B64" t="str">
            <v>Chargaon</v>
          </cell>
          <cell r="C64" t="str">
            <v>CIPC Chandrapur</v>
          </cell>
          <cell r="D64" t="str">
            <v>CID Chandrapur</v>
          </cell>
          <cell r="E64">
            <v>18</v>
          </cell>
          <cell r="F64">
            <v>1</v>
          </cell>
          <cell r="G64">
            <v>8</v>
          </cell>
          <cell r="H64">
            <v>4</v>
          </cell>
          <cell r="I64" t="str">
            <v>Surplus</v>
          </cell>
          <cell r="J64" t="str">
            <v>Medium</v>
          </cell>
          <cell r="K64" t="str">
            <v>Chandrapur</v>
          </cell>
          <cell r="L64" t="str">
            <v>Warora</v>
          </cell>
        </row>
        <row r="65">
          <cell r="A65" t="str">
            <v>Chaskaman</v>
          </cell>
          <cell r="B65" t="str">
            <v>Chaskaman</v>
          </cell>
          <cell r="C65" t="str">
            <v>PIC Pune</v>
          </cell>
          <cell r="D65" t="str">
            <v>Khadakwasla Irrigation Division Pune</v>
          </cell>
          <cell r="E65">
            <v>92</v>
          </cell>
          <cell r="F65">
            <v>2</v>
          </cell>
          <cell r="G65">
            <v>17</v>
          </cell>
          <cell r="H65">
            <v>3</v>
          </cell>
          <cell r="I65" t="str">
            <v>Normal</v>
          </cell>
          <cell r="J65" t="str">
            <v>Major</v>
          </cell>
          <cell r="K65" t="str">
            <v>Pune</v>
          </cell>
          <cell r="L65" t="str">
            <v>Khed</v>
          </cell>
        </row>
        <row r="66">
          <cell r="A66" t="str">
            <v>Chikotra</v>
          </cell>
          <cell r="B66" t="str">
            <v>Chikotra</v>
          </cell>
          <cell r="C66" t="str">
            <v>KIC Kolhapur</v>
          </cell>
          <cell r="D66" t="str">
            <v>KID Kolhapur</v>
          </cell>
          <cell r="E66">
            <v>93</v>
          </cell>
          <cell r="F66">
            <v>2</v>
          </cell>
          <cell r="G66" t="str">
            <v>15A</v>
          </cell>
          <cell r="H66">
            <v>5</v>
          </cell>
          <cell r="I66" t="str">
            <v>Abundant</v>
          </cell>
          <cell r="J66" t="str">
            <v>Medium</v>
          </cell>
          <cell r="K66" t="str">
            <v>Kolhapur</v>
          </cell>
          <cell r="L66" t="str">
            <v>Bhudargad</v>
          </cell>
        </row>
        <row r="67">
          <cell r="A67" t="str">
            <v>Chilhewadi</v>
          </cell>
          <cell r="B67" t="str">
            <v>Chilhewadi</v>
          </cell>
          <cell r="C67" t="str">
            <v>CADA Pune</v>
          </cell>
          <cell r="D67" t="str">
            <v>KID1 Narayangaon</v>
          </cell>
          <cell r="E67">
            <v>2021</v>
          </cell>
          <cell r="F67">
            <v>2</v>
          </cell>
          <cell r="G67">
            <v>17</v>
          </cell>
          <cell r="H67">
            <v>3</v>
          </cell>
          <cell r="I67" t="str">
            <v>Normal</v>
          </cell>
          <cell r="J67" t="str">
            <v>Medium</v>
          </cell>
          <cell r="K67" t="str">
            <v>Pune</v>
          </cell>
          <cell r="L67" t="str">
            <v>Junnar</v>
          </cell>
        </row>
        <row r="68">
          <cell r="A68" t="str">
            <v>Chitri</v>
          </cell>
          <cell r="B68" t="str">
            <v>Chitri</v>
          </cell>
          <cell r="C68" t="str">
            <v>KIC Kolhapur</v>
          </cell>
          <cell r="D68" t="str">
            <v>KID Kolhapur</v>
          </cell>
          <cell r="E68">
            <v>94</v>
          </cell>
          <cell r="F68">
            <v>2</v>
          </cell>
          <cell r="G68" t="str">
            <v>15AA</v>
          </cell>
          <cell r="H68">
            <v>5</v>
          </cell>
          <cell r="I68" t="str">
            <v>Abundant</v>
          </cell>
          <cell r="J68" t="str">
            <v>Medium</v>
          </cell>
          <cell r="K68" t="str">
            <v>Kolhapur</v>
          </cell>
          <cell r="L68" t="str">
            <v>Ajara</v>
          </cell>
        </row>
        <row r="69">
          <cell r="A69" t="str">
            <v>Chorakhmara</v>
          </cell>
          <cell r="B69" t="str">
            <v>Chorakhmara</v>
          </cell>
          <cell r="C69" t="str">
            <v>CADA Nagpur</v>
          </cell>
          <cell r="D69" t="str">
            <v>Gondia Irrigation Division Gondia</v>
          </cell>
          <cell r="E69">
            <v>19</v>
          </cell>
          <cell r="F69">
            <v>1</v>
          </cell>
          <cell r="G69">
            <v>8</v>
          </cell>
          <cell r="H69">
            <v>4</v>
          </cell>
          <cell r="I69" t="str">
            <v>Surplus</v>
          </cell>
          <cell r="J69" t="str">
            <v>Medium</v>
          </cell>
          <cell r="K69" t="str">
            <v>Gondia</v>
          </cell>
          <cell r="L69" t="str">
            <v>Tirora</v>
          </cell>
        </row>
        <row r="70">
          <cell r="A70" t="str">
            <v>Chulband</v>
          </cell>
          <cell r="B70" t="str">
            <v>Chulband</v>
          </cell>
          <cell r="C70" t="str">
            <v>CADA Nagpur</v>
          </cell>
          <cell r="D70" t="str">
            <v>Gondia Irrigation Division Gondia</v>
          </cell>
          <cell r="E70">
            <v>20</v>
          </cell>
          <cell r="F70">
            <v>1</v>
          </cell>
          <cell r="G70">
            <v>8</v>
          </cell>
          <cell r="H70">
            <v>4</v>
          </cell>
          <cell r="I70" t="str">
            <v>Surplus</v>
          </cell>
          <cell r="J70" t="str">
            <v>Medium</v>
          </cell>
          <cell r="K70" t="str">
            <v>Gondia</v>
          </cell>
          <cell r="L70" t="str">
            <v>Goregaon</v>
          </cell>
        </row>
        <row r="71">
          <cell r="A71" t="str">
            <v>Dahigaon Weir</v>
          </cell>
          <cell r="B71" t="str">
            <v>Girna+Panzan</v>
          </cell>
          <cell r="C71" t="str">
            <v>CADA Jalgaon</v>
          </cell>
          <cell r="D71" t="str">
            <v>Girna Irrigation Division Jalgaon</v>
          </cell>
          <cell r="E71">
            <v>192</v>
          </cell>
          <cell r="F71">
            <v>3</v>
          </cell>
          <cell r="G71">
            <v>11</v>
          </cell>
          <cell r="H71">
            <v>2</v>
          </cell>
          <cell r="I71" t="str">
            <v>Deficit</v>
          </cell>
          <cell r="J71" t="str">
            <v>Major</v>
          </cell>
          <cell r="K71" t="str">
            <v>Jalgaon</v>
          </cell>
          <cell r="L71" t="str">
            <v>Chalisgaon</v>
          </cell>
        </row>
        <row r="72">
          <cell r="A72" t="str">
            <v>Darna</v>
          </cell>
          <cell r="B72" t="str">
            <v>Darna</v>
          </cell>
          <cell r="C72" t="str">
            <v>CADA Nashik</v>
          </cell>
          <cell r="D72" t="str">
            <v>Nashik Irrigation Division Nashik</v>
          </cell>
          <cell r="E72">
            <v>178</v>
          </cell>
          <cell r="F72">
            <v>3</v>
          </cell>
          <cell r="G72" t="str">
            <v>1A</v>
          </cell>
          <cell r="H72">
            <v>3</v>
          </cell>
          <cell r="I72" t="str">
            <v>Normal</v>
          </cell>
          <cell r="J72" t="str">
            <v>Major</v>
          </cell>
          <cell r="K72" t="str">
            <v>Nashik</v>
          </cell>
          <cell r="L72" t="str">
            <v>Igatpuri</v>
          </cell>
        </row>
        <row r="73">
          <cell r="A73" t="str">
            <v>Deoghar</v>
          </cell>
          <cell r="B73" t="str">
            <v>Deoghar</v>
          </cell>
          <cell r="C73" t="str">
            <v>SKIPC oros</v>
          </cell>
          <cell r="D73" t="str">
            <v>Medium Project division Amdpal Takali</v>
          </cell>
          <cell r="E73">
            <v>2016</v>
          </cell>
          <cell r="F73">
            <v>2</v>
          </cell>
          <cell r="G73">
            <v>24</v>
          </cell>
          <cell r="H73">
            <v>5</v>
          </cell>
          <cell r="I73" t="str">
            <v>Abundant</v>
          </cell>
          <cell r="J73" t="str">
            <v>Medium</v>
          </cell>
          <cell r="K73" t="str">
            <v>Sindhudurg</v>
          </cell>
          <cell r="L73" t="str">
            <v>Kankawli</v>
          </cell>
        </row>
        <row r="74">
          <cell r="A74" t="str">
            <v>Devarjan</v>
          </cell>
          <cell r="B74" t="str">
            <v>Devarjan</v>
          </cell>
          <cell r="C74" t="str">
            <v>CADA Beed</v>
          </cell>
          <cell r="D74" t="str">
            <v>Latur Irrigation Division No.2 Latur</v>
          </cell>
          <cell r="E74">
            <v>179</v>
          </cell>
          <cell r="F74">
            <v>3</v>
          </cell>
          <cell r="G74">
            <v>4</v>
          </cell>
          <cell r="H74">
            <v>2</v>
          </cell>
          <cell r="I74" t="str">
            <v>Deficit</v>
          </cell>
          <cell r="J74" t="str">
            <v>Medium</v>
          </cell>
          <cell r="K74" t="str">
            <v>Latur</v>
          </cell>
          <cell r="L74" t="str">
            <v>Udgir</v>
          </cell>
        </row>
        <row r="75">
          <cell r="A75" t="str">
            <v>Dhalegaon</v>
          </cell>
          <cell r="B75" t="str">
            <v>Dhalegaon</v>
          </cell>
          <cell r="C75" t="str">
            <v>NIC Nanded</v>
          </cell>
          <cell r="D75" t="str">
            <v>MID,Parbhani</v>
          </cell>
          <cell r="E75">
            <v>2067</v>
          </cell>
          <cell r="F75">
            <v>3</v>
          </cell>
          <cell r="G75">
            <v>2</v>
          </cell>
          <cell r="H75">
            <v>2</v>
          </cell>
          <cell r="I75" t="str">
            <v>Deficit</v>
          </cell>
          <cell r="J75" t="str">
            <v>Medium</v>
          </cell>
          <cell r="K75" t="str">
            <v>Parbhani</v>
          </cell>
          <cell r="L75" t="str">
            <v>Pathri</v>
          </cell>
        </row>
        <row r="76">
          <cell r="A76" t="str">
            <v>Dham</v>
          </cell>
          <cell r="B76" t="str">
            <v>Dham</v>
          </cell>
          <cell r="C76" t="str">
            <v>CIPC Chandrapur</v>
          </cell>
          <cell r="D76" t="str">
            <v>Wardha Irrigation Division Wardha</v>
          </cell>
          <cell r="E76">
            <v>21</v>
          </cell>
          <cell r="F76">
            <v>1</v>
          </cell>
          <cell r="G76">
            <v>7</v>
          </cell>
          <cell r="H76">
            <v>3</v>
          </cell>
          <cell r="I76" t="str">
            <v>Normal</v>
          </cell>
          <cell r="J76" t="str">
            <v>Medium</v>
          </cell>
          <cell r="K76" t="str">
            <v>Wardha</v>
          </cell>
          <cell r="L76" t="str">
            <v>Arvi</v>
          </cell>
        </row>
        <row r="77">
          <cell r="A77" t="str">
            <v>Dhamna</v>
          </cell>
          <cell r="B77" t="str">
            <v>Dhamna</v>
          </cell>
          <cell r="C77" t="str">
            <v>CADA Abad</v>
          </cell>
          <cell r="D77" t="str">
            <v>AID Aurangabad</v>
          </cell>
          <cell r="E77">
            <v>180</v>
          </cell>
          <cell r="F77">
            <v>3</v>
          </cell>
          <cell r="G77">
            <v>3</v>
          </cell>
          <cell r="H77">
            <v>2</v>
          </cell>
          <cell r="I77" t="str">
            <v>Deficit</v>
          </cell>
          <cell r="J77" t="str">
            <v>Medium</v>
          </cell>
          <cell r="K77" t="str">
            <v>Jalna</v>
          </cell>
          <cell r="L77" t="str">
            <v>Bhokardan</v>
          </cell>
        </row>
        <row r="78">
          <cell r="A78" t="str">
            <v>Dhamni</v>
          </cell>
          <cell r="B78" t="str">
            <v>Tillari Complex</v>
          </cell>
          <cell r="C78" t="str">
            <v>KIC Ratnagiri</v>
          </cell>
          <cell r="D78" t="str">
            <v>THDivn No. 1, Konalkatta</v>
          </cell>
          <cell r="E78">
            <v>2083</v>
          </cell>
          <cell r="F78">
            <v>2</v>
          </cell>
          <cell r="G78">
            <v>25</v>
          </cell>
          <cell r="H78">
            <v>5</v>
          </cell>
          <cell r="I78" t="str">
            <v>Abundant</v>
          </cell>
          <cell r="J78" t="str">
            <v>Major</v>
          </cell>
          <cell r="K78" t="str">
            <v>Kolhapur</v>
          </cell>
          <cell r="L78" t="str">
            <v>Chandgad</v>
          </cell>
        </row>
        <row r="79">
          <cell r="A79" t="str">
            <v>Dhanegaon</v>
          </cell>
          <cell r="B79" t="str">
            <v>Dhanegaon</v>
          </cell>
          <cell r="C79" t="str">
            <v>BIPC Parli (V)</v>
          </cell>
          <cell r="D79" t="str">
            <v>LMID, Latur</v>
          </cell>
          <cell r="E79">
            <v>2080</v>
          </cell>
          <cell r="F79">
            <v>3</v>
          </cell>
          <cell r="G79">
            <v>4</v>
          </cell>
          <cell r="H79">
            <v>2</v>
          </cell>
          <cell r="I79" t="str">
            <v>Deficit</v>
          </cell>
          <cell r="J79" t="str">
            <v>Medium</v>
          </cell>
          <cell r="K79" t="str">
            <v>Latur</v>
          </cell>
          <cell r="L79" t="str">
            <v>Latur</v>
          </cell>
        </row>
        <row r="80">
          <cell r="A80" t="str">
            <v>Dheku</v>
          </cell>
          <cell r="B80" t="str">
            <v>Dheku</v>
          </cell>
          <cell r="C80" t="str">
            <v>CADA Abad</v>
          </cell>
          <cell r="D80" t="str">
            <v>Aurangabad Irrigation Division Aurangabad</v>
          </cell>
          <cell r="E80">
            <v>181</v>
          </cell>
          <cell r="F80">
            <v>3</v>
          </cell>
          <cell r="G80" t="str">
            <v>1A</v>
          </cell>
          <cell r="H80">
            <v>3</v>
          </cell>
          <cell r="I80" t="str">
            <v>Normal</v>
          </cell>
          <cell r="J80" t="str">
            <v>Medium</v>
          </cell>
          <cell r="K80" t="str">
            <v>Aurangabad</v>
          </cell>
          <cell r="L80" t="str">
            <v>Vaijapur</v>
          </cell>
        </row>
        <row r="81">
          <cell r="A81" t="str">
            <v>Dhom</v>
          </cell>
          <cell r="B81" t="str">
            <v>Dhom Complex</v>
          </cell>
          <cell r="C81" t="str">
            <v>CADA Pune</v>
          </cell>
          <cell r="D81" t="str">
            <v>DID Satara</v>
          </cell>
          <cell r="E81">
            <v>95</v>
          </cell>
          <cell r="F81">
            <v>2</v>
          </cell>
          <cell r="G81">
            <v>15</v>
          </cell>
          <cell r="H81">
            <v>5</v>
          </cell>
          <cell r="I81" t="str">
            <v>Abundant</v>
          </cell>
          <cell r="J81" t="str">
            <v>Major</v>
          </cell>
          <cell r="K81" t="str">
            <v>Satara</v>
          </cell>
          <cell r="L81" t="str">
            <v>Wai</v>
          </cell>
        </row>
        <row r="82">
          <cell r="A82" t="str">
            <v>Dhom-Balkawdi</v>
          </cell>
          <cell r="B82" t="str">
            <v>Dhom Complex</v>
          </cell>
          <cell r="C82" t="str">
            <v>CADA Pune</v>
          </cell>
          <cell r="D82" t="str">
            <v>Dhom Balkawadi , Division Wai</v>
          </cell>
          <cell r="E82">
            <v>2049</v>
          </cell>
          <cell r="F82">
            <v>2</v>
          </cell>
          <cell r="G82">
            <v>15</v>
          </cell>
          <cell r="H82">
            <v>5</v>
          </cell>
          <cell r="I82" t="str">
            <v>Abundant</v>
          </cell>
          <cell r="J82" t="str">
            <v>Major</v>
          </cell>
          <cell r="K82" t="str">
            <v>Satara</v>
          </cell>
          <cell r="L82" t="str">
            <v>Wai</v>
          </cell>
        </row>
        <row r="83">
          <cell r="A83" t="str">
            <v>Dhom-Balkawdi Canal</v>
          </cell>
          <cell r="B83" t="str">
            <v>Dhom Complex</v>
          </cell>
          <cell r="C83" t="str">
            <v>CADA Pune</v>
          </cell>
          <cell r="D83" t="str">
            <v>Dhom Balkawadi , Division Wai</v>
          </cell>
          <cell r="E83">
            <v>2094</v>
          </cell>
          <cell r="F83">
            <v>2</v>
          </cell>
          <cell r="G83">
            <v>15</v>
          </cell>
          <cell r="H83">
            <v>5</v>
          </cell>
          <cell r="I83" t="str">
            <v>Abundant</v>
          </cell>
          <cell r="J83" t="str">
            <v>Major</v>
          </cell>
          <cell r="K83" t="str">
            <v>Satara</v>
          </cell>
          <cell r="L83" t="str">
            <v>Wai</v>
          </cell>
        </row>
        <row r="84">
          <cell r="A84" t="str">
            <v>Digras Bhandara</v>
          </cell>
          <cell r="B84" t="str">
            <v>Digras Bhandara</v>
          </cell>
          <cell r="C84" t="str">
            <v>NIC Nanded</v>
          </cell>
          <cell r="D84" t="str">
            <v>NID Nanded</v>
          </cell>
          <cell r="E84">
            <v>2089</v>
          </cell>
          <cell r="F84">
            <v>3</v>
          </cell>
          <cell r="G84">
            <v>2</v>
          </cell>
          <cell r="H84">
            <v>2</v>
          </cell>
          <cell r="I84" t="str">
            <v>Deficit</v>
          </cell>
          <cell r="J84" t="str">
            <v>Major</v>
          </cell>
          <cell r="K84" t="str">
            <v>Nanded</v>
          </cell>
          <cell r="L84" t="str">
            <v>Kandhar</v>
          </cell>
        </row>
        <row r="85">
          <cell r="A85" t="str">
            <v>Dimbhe</v>
          </cell>
          <cell r="B85" t="str">
            <v>Kukadi Complex</v>
          </cell>
          <cell r="C85" t="str">
            <v>CADA Pune</v>
          </cell>
          <cell r="D85" t="str">
            <v>Kukadi Irrigation Division No. 1  Narayangaon</v>
          </cell>
          <cell r="E85">
            <v>117</v>
          </cell>
          <cell r="F85">
            <v>2</v>
          </cell>
          <cell r="G85">
            <v>17</v>
          </cell>
          <cell r="H85">
            <v>3</v>
          </cell>
          <cell r="I85" t="str">
            <v>Normal</v>
          </cell>
          <cell r="J85" t="str">
            <v>Major</v>
          </cell>
          <cell r="K85" t="str">
            <v>Pune</v>
          </cell>
          <cell r="L85" t="str">
            <v>Junnar</v>
          </cell>
        </row>
        <row r="86">
          <cell r="A86" t="str">
            <v>Dina</v>
          </cell>
          <cell r="B86" t="str">
            <v>Dina</v>
          </cell>
          <cell r="C86" t="str">
            <v>CIPC Chandrapur</v>
          </cell>
          <cell r="D86" t="str">
            <v>Chandrapuri Irrigation Division Chandrapuri</v>
          </cell>
          <cell r="E86">
            <v>22</v>
          </cell>
          <cell r="F86">
            <v>1</v>
          </cell>
          <cell r="G86">
            <v>9</v>
          </cell>
          <cell r="H86">
            <v>5</v>
          </cell>
          <cell r="I86" t="str">
            <v>Abundant</v>
          </cell>
          <cell r="J86" t="str">
            <v>Major</v>
          </cell>
          <cell r="K86" t="str">
            <v>Gadchiroli</v>
          </cell>
          <cell r="L86" t="str">
            <v>Chamorshi</v>
          </cell>
        </row>
        <row r="87">
          <cell r="A87" t="str">
            <v>Dnyanganga</v>
          </cell>
          <cell r="B87" t="str">
            <v>Dnyanganga</v>
          </cell>
          <cell r="C87" t="str">
            <v>AIC Akola</v>
          </cell>
          <cell r="D87" t="str">
            <v>Buldhana Irrigation Division Buldhana</v>
          </cell>
          <cell r="E87">
            <v>23</v>
          </cell>
          <cell r="F87">
            <v>1</v>
          </cell>
          <cell r="G87">
            <v>10</v>
          </cell>
          <cell r="H87">
            <v>2</v>
          </cell>
          <cell r="I87" t="str">
            <v>Deficit</v>
          </cell>
          <cell r="J87" t="str">
            <v>Medium</v>
          </cell>
          <cell r="K87" t="str">
            <v>Buldhana</v>
          </cell>
          <cell r="L87" t="str">
            <v>Khamgaon</v>
          </cell>
        </row>
        <row r="88">
          <cell r="A88" t="str">
            <v>Dodda Nalla</v>
          </cell>
          <cell r="B88" t="str">
            <v>Dodda Nalla</v>
          </cell>
          <cell r="C88" t="str">
            <v>SIC Sangli</v>
          </cell>
          <cell r="D88" t="str">
            <v>Sangli Irrigation Division Sangli</v>
          </cell>
          <cell r="E88">
            <v>96</v>
          </cell>
          <cell r="F88">
            <v>2</v>
          </cell>
          <cell r="G88" t="str">
            <v>18AA</v>
          </cell>
          <cell r="H88">
            <v>1</v>
          </cell>
          <cell r="I88" t="str">
            <v>Highly Deficit</v>
          </cell>
          <cell r="J88" t="str">
            <v>Medium</v>
          </cell>
          <cell r="K88" t="str">
            <v>Sangli</v>
          </cell>
          <cell r="L88" t="str">
            <v>Jath</v>
          </cell>
        </row>
        <row r="89">
          <cell r="A89" t="str">
            <v>Dongargaon (Chandrapur)</v>
          </cell>
          <cell r="B89" t="str">
            <v>Dongargaon (Chandrapur)</v>
          </cell>
          <cell r="C89" t="str">
            <v>CIPC Chandrapur</v>
          </cell>
          <cell r="D89" t="str">
            <v>CMPD No 1,Chandrapur</v>
          </cell>
          <cell r="E89">
            <v>24</v>
          </cell>
          <cell r="F89">
            <v>1</v>
          </cell>
          <cell r="G89">
            <v>9</v>
          </cell>
          <cell r="H89">
            <v>3</v>
          </cell>
          <cell r="I89" t="str">
            <v>Normal</v>
          </cell>
          <cell r="J89" t="str">
            <v>Medium</v>
          </cell>
          <cell r="K89" t="str">
            <v>Chandrapur</v>
          </cell>
          <cell r="L89" t="str">
            <v>Rajura</v>
          </cell>
        </row>
        <row r="90">
          <cell r="A90" t="str">
            <v>Dongargaon (Latur)</v>
          </cell>
          <cell r="B90" t="str">
            <v>Dongargaon (Latur)</v>
          </cell>
          <cell r="C90" t="str">
            <v>BIPC Parli (V)</v>
          </cell>
          <cell r="D90" t="str">
            <v>Lower Terna Div. 2, Latur</v>
          </cell>
          <cell r="E90">
            <v>2079</v>
          </cell>
          <cell r="F90">
            <v>3</v>
          </cell>
          <cell r="G90">
            <v>4</v>
          </cell>
          <cell r="H90">
            <v>2</v>
          </cell>
          <cell r="I90" t="str">
            <v>Deficit</v>
          </cell>
          <cell r="J90" t="str">
            <v>Medium</v>
          </cell>
          <cell r="K90" t="str">
            <v>Latur</v>
          </cell>
          <cell r="L90" t="str">
            <v>Latur</v>
          </cell>
        </row>
        <row r="91">
          <cell r="A91" t="str">
            <v>Dongargaon (Nanded)</v>
          </cell>
          <cell r="B91" t="str">
            <v>Dongargaon (Nanded)</v>
          </cell>
          <cell r="C91" t="str">
            <v>NIC Nanded</v>
          </cell>
          <cell r="D91" t="str">
            <v>Nanded Irrigation Division Nanded</v>
          </cell>
          <cell r="E91">
            <v>182</v>
          </cell>
          <cell r="F91">
            <v>3</v>
          </cell>
          <cell r="G91">
            <v>6</v>
          </cell>
          <cell r="H91">
            <v>3</v>
          </cell>
          <cell r="I91" t="str">
            <v>Normal</v>
          </cell>
          <cell r="J91" t="str">
            <v>Medium</v>
          </cell>
          <cell r="K91" t="str">
            <v>Nanded</v>
          </cell>
          <cell r="L91" t="str">
            <v>Kinwat</v>
          </cell>
        </row>
        <row r="92">
          <cell r="A92" t="str">
            <v>Dongargaon (Wardha)</v>
          </cell>
          <cell r="B92" t="str">
            <v>Dongargaon (Wardha)</v>
          </cell>
          <cell r="C92" t="str">
            <v>CIPC Chandrapur</v>
          </cell>
          <cell r="D92" t="str">
            <v>Wardha Irrigation Division Wardha</v>
          </cell>
          <cell r="E92">
            <v>25</v>
          </cell>
          <cell r="F92">
            <v>1</v>
          </cell>
          <cell r="G92">
            <v>7</v>
          </cell>
          <cell r="H92">
            <v>3</v>
          </cell>
          <cell r="I92" t="str">
            <v>Normal</v>
          </cell>
          <cell r="J92" t="str">
            <v>Medium</v>
          </cell>
          <cell r="K92" t="str">
            <v>Wardha</v>
          </cell>
          <cell r="L92" t="str">
            <v>Selu</v>
          </cell>
        </row>
        <row r="93">
          <cell r="A93" t="str">
            <v>Dudhganga</v>
          </cell>
          <cell r="B93" t="str">
            <v>Dudhaganga</v>
          </cell>
          <cell r="C93" t="str">
            <v>KIC Kolhapur</v>
          </cell>
          <cell r="D93" t="str">
            <v>KID Kolhapur</v>
          </cell>
          <cell r="E93">
            <v>97</v>
          </cell>
          <cell r="F93">
            <v>2</v>
          </cell>
          <cell r="G93" t="str">
            <v>15A</v>
          </cell>
          <cell r="H93">
            <v>5</v>
          </cell>
          <cell r="I93" t="str">
            <v>Abundant</v>
          </cell>
          <cell r="J93" t="str">
            <v>Major</v>
          </cell>
          <cell r="K93" t="str">
            <v>Kolhapur</v>
          </cell>
          <cell r="L93" t="str">
            <v>Radhanagari</v>
          </cell>
        </row>
        <row r="94">
          <cell r="A94" t="str">
            <v>Ekburji</v>
          </cell>
          <cell r="B94" t="str">
            <v>Ekbhuji</v>
          </cell>
          <cell r="C94" t="str">
            <v>WIC Washim</v>
          </cell>
          <cell r="D94" t="str">
            <v>Minor Irrigation Division Washim</v>
          </cell>
          <cell r="E94">
            <v>26</v>
          </cell>
          <cell r="F94">
            <v>1</v>
          </cell>
          <cell r="G94">
            <v>6</v>
          </cell>
          <cell r="H94">
            <v>3</v>
          </cell>
          <cell r="I94" t="str">
            <v>Normal</v>
          </cell>
          <cell r="J94" t="str">
            <v>Medium</v>
          </cell>
          <cell r="K94" t="str">
            <v>Washim</v>
          </cell>
          <cell r="L94" t="str">
            <v>Washim</v>
          </cell>
        </row>
        <row r="95">
          <cell r="A95" t="str">
            <v>Ekrukh</v>
          </cell>
          <cell r="B95" t="str">
            <v>Ekrukh</v>
          </cell>
          <cell r="C95" t="str">
            <v>CADA Solapur</v>
          </cell>
          <cell r="D95" t="str">
            <v>Solapur Irrigation Division Solapur</v>
          </cell>
          <cell r="E95">
            <v>98</v>
          </cell>
          <cell r="F95">
            <v>2</v>
          </cell>
          <cell r="G95" t="str">
            <v>19A</v>
          </cell>
          <cell r="H95">
            <v>1</v>
          </cell>
          <cell r="I95" t="str">
            <v>Highly Deficit</v>
          </cell>
          <cell r="J95" t="str">
            <v>Medium</v>
          </cell>
          <cell r="K95" t="str">
            <v>Solapur</v>
          </cell>
          <cell r="L95" t="str">
            <v>North Solapur</v>
          </cell>
        </row>
        <row r="96">
          <cell r="A96" t="str">
            <v>Forebay Dam</v>
          </cell>
          <cell r="B96" t="str">
            <v>Tillari Complex</v>
          </cell>
          <cell r="C96" t="str">
            <v>KIC Ratnagiri</v>
          </cell>
          <cell r="D96" t="str">
            <v>THDivn No. 1, Konalkatta</v>
          </cell>
          <cell r="E96">
            <v>2084</v>
          </cell>
          <cell r="F96">
            <v>2</v>
          </cell>
          <cell r="G96">
            <v>25</v>
          </cell>
          <cell r="H96">
            <v>5</v>
          </cell>
          <cell r="I96" t="str">
            <v>Abundant</v>
          </cell>
          <cell r="J96" t="str">
            <v>Major</v>
          </cell>
          <cell r="K96" t="str">
            <v>Kolhapur</v>
          </cell>
          <cell r="L96" t="str">
            <v>Chandgad</v>
          </cell>
        </row>
        <row r="97">
          <cell r="A97" t="str">
            <v>Gad Nadi</v>
          </cell>
          <cell r="B97" t="str">
            <v>Gad Nadi</v>
          </cell>
          <cell r="C97" t="str">
            <v>NKIPC Thane</v>
          </cell>
          <cell r="D97" t="str">
            <v>Minor irrigation Division, Chiplun</v>
          </cell>
          <cell r="E97">
            <v>2015</v>
          </cell>
          <cell r="F97">
            <v>2</v>
          </cell>
          <cell r="G97">
            <v>24</v>
          </cell>
          <cell r="H97">
            <v>5</v>
          </cell>
          <cell r="I97" t="str">
            <v>Abundant</v>
          </cell>
          <cell r="J97" t="str">
            <v>Medium</v>
          </cell>
          <cell r="K97" t="str">
            <v>Ratnagiri</v>
          </cell>
          <cell r="L97" t="str">
            <v>Sangmeshwar</v>
          </cell>
        </row>
        <row r="98">
          <cell r="A98" t="str">
            <v>Gadadgad</v>
          </cell>
          <cell r="B98" t="str">
            <v>Gadadgad</v>
          </cell>
          <cell r="C98" t="str">
            <v>CADA Abad</v>
          </cell>
          <cell r="D98" t="str">
            <v>Aurangabad Irrigation Division Aurangabad</v>
          </cell>
          <cell r="E98">
            <v>183</v>
          </cell>
          <cell r="F98">
            <v>3</v>
          </cell>
          <cell r="G98">
            <v>11</v>
          </cell>
          <cell r="H98">
            <v>2</v>
          </cell>
          <cell r="I98" t="str">
            <v>Deficit</v>
          </cell>
          <cell r="J98" t="str">
            <v>Medium</v>
          </cell>
          <cell r="K98" t="str">
            <v>Aurangabad</v>
          </cell>
          <cell r="L98" t="str">
            <v>Kannad</v>
          </cell>
        </row>
        <row r="99">
          <cell r="A99" t="str">
            <v>Galhati</v>
          </cell>
          <cell r="B99" t="str">
            <v>Galhati</v>
          </cell>
          <cell r="C99" t="str">
            <v>CADA Abad</v>
          </cell>
          <cell r="D99" t="str">
            <v>Jayakwadi Irrigation Division No.1 Paithan</v>
          </cell>
          <cell r="E99">
            <v>184</v>
          </cell>
          <cell r="F99">
            <v>3</v>
          </cell>
          <cell r="G99">
            <v>2</v>
          </cell>
          <cell r="H99">
            <v>2</v>
          </cell>
          <cell r="I99" t="str">
            <v>Deficit</v>
          </cell>
          <cell r="J99" t="str">
            <v>Medium</v>
          </cell>
          <cell r="K99" t="str">
            <v>Jalna</v>
          </cell>
          <cell r="L99" t="str">
            <v>Ambad</v>
          </cell>
        </row>
        <row r="100">
          <cell r="A100" t="str">
            <v>Gangapur</v>
          </cell>
          <cell r="B100" t="str">
            <v>Gangapur</v>
          </cell>
          <cell r="C100" t="str">
            <v>CADA Nashik</v>
          </cell>
          <cell r="D100" t="str">
            <v>Nashik Irrigation Division Nashik</v>
          </cell>
          <cell r="E100">
            <v>185</v>
          </cell>
          <cell r="F100">
            <v>3</v>
          </cell>
          <cell r="G100" t="str">
            <v>1A</v>
          </cell>
          <cell r="H100">
            <v>3</v>
          </cell>
          <cell r="I100" t="str">
            <v>Normal</v>
          </cell>
          <cell r="J100" t="str">
            <v>Major</v>
          </cell>
          <cell r="K100" t="str">
            <v>Nashik</v>
          </cell>
          <cell r="L100" t="str">
            <v>Igatpuri</v>
          </cell>
        </row>
        <row r="101">
          <cell r="A101" t="str">
            <v>Gautami</v>
          </cell>
          <cell r="B101" t="str">
            <v>Gautami</v>
          </cell>
          <cell r="C101" t="str">
            <v>CADA Nashik</v>
          </cell>
          <cell r="D101" t="str">
            <v>Nasik Irrigation Division Nasik</v>
          </cell>
          <cell r="E101">
            <v>286</v>
          </cell>
          <cell r="F101">
            <v>3</v>
          </cell>
          <cell r="G101" t="str">
            <v>1A</v>
          </cell>
          <cell r="H101">
            <v>3</v>
          </cell>
          <cell r="I101" t="str">
            <v>Normal</v>
          </cell>
          <cell r="J101" t="str">
            <v>Major</v>
          </cell>
          <cell r="K101" t="str">
            <v>Nashik</v>
          </cell>
          <cell r="L101" t="str">
            <v>Igatpuri</v>
          </cell>
        </row>
        <row r="102">
          <cell r="A102" t="str">
            <v>Gharni</v>
          </cell>
          <cell r="B102" t="str">
            <v>Gharni</v>
          </cell>
          <cell r="C102" t="str">
            <v>CADA Beed</v>
          </cell>
          <cell r="D102" t="str">
            <v>Latur Irrigation Division No.2 Latur</v>
          </cell>
          <cell r="E102">
            <v>186</v>
          </cell>
          <cell r="F102">
            <v>3</v>
          </cell>
          <cell r="G102">
            <v>4</v>
          </cell>
          <cell r="H102">
            <v>2</v>
          </cell>
          <cell r="I102" t="str">
            <v>Deficit</v>
          </cell>
          <cell r="J102" t="str">
            <v>Medium</v>
          </cell>
          <cell r="K102" t="str">
            <v>Latur</v>
          </cell>
          <cell r="L102" t="str">
            <v>Shirur (Anantpal)</v>
          </cell>
        </row>
        <row r="103">
          <cell r="A103" t="str">
            <v>Ghataprbha(pathakwadi)</v>
          </cell>
          <cell r="B103" t="str">
            <v>Ghataprbha</v>
          </cell>
          <cell r="C103" t="str">
            <v>KIC Kolhapur</v>
          </cell>
          <cell r="D103" t="str">
            <v>KID Kolhapur</v>
          </cell>
          <cell r="E103">
            <v>299</v>
          </cell>
          <cell r="F103">
            <v>2</v>
          </cell>
          <cell r="G103" t="str">
            <v>15A</v>
          </cell>
          <cell r="H103">
            <v>5</v>
          </cell>
          <cell r="I103" t="str">
            <v>Abundant</v>
          </cell>
          <cell r="J103" t="str">
            <v>Medium</v>
          </cell>
          <cell r="K103" t="str">
            <v>Kolhapur</v>
          </cell>
          <cell r="L103" t="str">
            <v>Chandgad</v>
          </cell>
        </row>
        <row r="104">
          <cell r="A104" t="str">
            <v>Ghatshil Pargaon</v>
          </cell>
          <cell r="B104" t="str">
            <v>Ghatshil Pargaon</v>
          </cell>
          <cell r="C104" t="str">
            <v>CADA Nashik</v>
          </cell>
          <cell r="D104" t="str">
            <v>Ahmednagar Irrigation Division Ahmednagar</v>
          </cell>
          <cell r="E104">
            <v>187</v>
          </cell>
          <cell r="F104">
            <v>3</v>
          </cell>
          <cell r="G104" t="str">
            <v>1AA</v>
          </cell>
          <cell r="H104">
            <v>3</v>
          </cell>
          <cell r="I104" t="str">
            <v>Normal</v>
          </cell>
          <cell r="J104" t="str">
            <v>Medium</v>
          </cell>
          <cell r="K104" t="str">
            <v>Ahmednagar</v>
          </cell>
          <cell r="L104" t="str">
            <v>Pathardi</v>
          </cell>
        </row>
        <row r="105">
          <cell r="A105" t="str">
            <v>Ghod</v>
          </cell>
          <cell r="B105" t="str">
            <v>Ghod</v>
          </cell>
          <cell r="C105" t="str">
            <v>CADA Pune</v>
          </cell>
          <cell r="D105" t="str">
            <v>Kukadi Irrigation Division No. 2 Shrigonda</v>
          </cell>
          <cell r="E105">
            <v>99</v>
          </cell>
          <cell r="F105">
            <v>2</v>
          </cell>
          <cell r="G105">
            <v>17</v>
          </cell>
          <cell r="H105">
            <v>3</v>
          </cell>
          <cell r="I105" t="str">
            <v>Normal</v>
          </cell>
          <cell r="J105" t="str">
            <v>Major</v>
          </cell>
          <cell r="K105" t="str">
            <v>Pune</v>
          </cell>
          <cell r="L105" t="str">
            <v>Shirur</v>
          </cell>
        </row>
        <row r="106">
          <cell r="A106" t="str">
            <v>Ghorazari</v>
          </cell>
          <cell r="B106" t="str">
            <v>Ghorazari</v>
          </cell>
          <cell r="C106" t="str">
            <v>CIPC Chandrapur</v>
          </cell>
          <cell r="D106" t="str">
            <v>Chandrapur Irrigation Division Chandrapur</v>
          </cell>
          <cell r="E106">
            <v>27</v>
          </cell>
          <cell r="F106">
            <v>1</v>
          </cell>
          <cell r="G106">
            <v>9</v>
          </cell>
          <cell r="H106">
            <v>5</v>
          </cell>
          <cell r="I106" t="str">
            <v>Abundant</v>
          </cell>
          <cell r="J106" t="str">
            <v>Medium</v>
          </cell>
          <cell r="K106" t="str">
            <v>Chandrapur</v>
          </cell>
          <cell r="L106" t="str">
            <v>Nagbhid</v>
          </cell>
        </row>
        <row r="107">
          <cell r="A107" t="str">
            <v>Girija</v>
          </cell>
          <cell r="B107" t="str">
            <v>Girja</v>
          </cell>
          <cell r="C107" t="str">
            <v>CADA Abad</v>
          </cell>
          <cell r="D107" t="str">
            <v>Aurangabad Irrigation Division Aurangabad</v>
          </cell>
          <cell r="E107">
            <v>189</v>
          </cell>
          <cell r="F107">
            <v>3</v>
          </cell>
          <cell r="G107">
            <v>3</v>
          </cell>
          <cell r="H107">
            <v>2</v>
          </cell>
          <cell r="I107" t="str">
            <v>Deficit</v>
          </cell>
          <cell r="J107" t="str">
            <v>Medium</v>
          </cell>
          <cell r="K107" t="str">
            <v>Aurangabad</v>
          </cell>
          <cell r="L107" t="str">
            <v>Khultabad</v>
          </cell>
        </row>
        <row r="108">
          <cell r="A108" t="str">
            <v>Girna</v>
          </cell>
          <cell r="B108" t="str">
            <v>Girna+Panzan</v>
          </cell>
          <cell r="C108" t="str">
            <v>CADA Jalgaon</v>
          </cell>
          <cell r="D108" t="str">
            <v>Girna Irrigation Division Jalgaon</v>
          </cell>
          <cell r="E108">
            <v>190</v>
          </cell>
          <cell r="F108">
            <v>3</v>
          </cell>
          <cell r="G108">
            <v>11</v>
          </cell>
          <cell r="H108">
            <v>2</v>
          </cell>
          <cell r="I108" t="str">
            <v>Deficit</v>
          </cell>
          <cell r="J108" t="str">
            <v>Major</v>
          </cell>
          <cell r="K108" t="str">
            <v>Jalgaon</v>
          </cell>
          <cell r="L108" t="str">
            <v>Chalisgaon</v>
          </cell>
        </row>
        <row r="109">
          <cell r="A109" t="str">
            <v>Goki</v>
          </cell>
          <cell r="B109" t="str">
            <v>Goki</v>
          </cell>
          <cell r="C109" t="str">
            <v>AIC Akola</v>
          </cell>
          <cell r="D109" t="str">
            <v>YID Yavatmal</v>
          </cell>
          <cell r="E109">
            <v>28</v>
          </cell>
          <cell r="F109">
            <v>1</v>
          </cell>
          <cell r="G109">
            <v>6</v>
          </cell>
          <cell r="H109">
            <v>3</v>
          </cell>
          <cell r="I109" t="str">
            <v>Normal</v>
          </cell>
          <cell r="J109" t="str">
            <v>Medium</v>
          </cell>
          <cell r="K109" t="str">
            <v>Yavatmal</v>
          </cell>
          <cell r="L109" t="str">
            <v>Ner</v>
          </cell>
        </row>
        <row r="110">
          <cell r="A110" t="str">
            <v>Gosikhurd</v>
          </cell>
          <cell r="B110" t="str">
            <v>Gosikhurd Left Bank Canal</v>
          </cell>
          <cell r="C110" t="str">
            <v>GKLIC Ambadi Bhandara</v>
          </cell>
          <cell r="D110" t="str">
            <v>Gosikhurd Lift Bank Canal Division Wahi (Pauni)</v>
          </cell>
          <cell r="E110">
            <v>2082</v>
          </cell>
          <cell r="F110">
            <v>1</v>
          </cell>
          <cell r="G110">
            <v>8</v>
          </cell>
          <cell r="H110">
            <v>4</v>
          </cell>
          <cell r="I110" t="str">
            <v>Surplus</v>
          </cell>
          <cell r="J110" t="str">
            <v>Major</v>
          </cell>
          <cell r="K110" t="str">
            <v>Bhandara</v>
          </cell>
          <cell r="L110" t="str">
            <v>Pauni</v>
          </cell>
        </row>
        <row r="111">
          <cell r="A111" t="str">
            <v>Gul</v>
          </cell>
          <cell r="B111" t="str">
            <v>Gul</v>
          </cell>
          <cell r="C111" t="str">
            <v>JIPC Jalgaon</v>
          </cell>
          <cell r="D111" t="str">
            <v>JMPD Jalgaon</v>
          </cell>
          <cell r="E111">
            <v>2040</v>
          </cell>
          <cell r="F111">
            <v>3</v>
          </cell>
          <cell r="G111">
            <v>13</v>
          </cell>
          <cell r="H111">
            <v>3</v>
          </cell>
          <cell r="I111" t="str">
            <v>Normal</v>
          </cell>
          <cell r="J111" t="str">
            <v>Medium</v>
          </cell>
          <cell r="K111" t="str">
            <v>Jalgaon</v>
          </cell>
          <cell r="L111" t="str">
            <v>Chopra</v>
          </cell>
        </row>
        <row r="112">
          <cell r="A112" t="str">
            <v>Haranbari</v>
          </cell>
          <cell r="B112" t="str">
            <v>Haranbari</v>
          </cell>
          <cell r="C112" t="str">
            <v>CADA Nashik</v>
          </cell>
          <cell r="D112" t="str">
            <v>Malegaon Irrigation Division Malegaon</v>
          </cell>
          <cell r="E112">
            <v>193</v>
          </cell>
          <cell r="F112">
            <v>3</v>
          </cell>
          <cell r="G112">
            <v>11</v>
          </cell>
          <cell r="H112">
            <v>2</v>
          </cell>
          <cell r="I112" t="str">
            <v>Deficit</v>
          </cell>
          <cell r="J112" t="str">
            <v>Medium</v>
          </cell>
          <cell r="K112" t="str">
            <v>Nashik</v>
          </cell>
          <cell r="L112" t="str">
            <v>Baglan</v>
          </cell>
        </row>
        <row r="113">
          <cell r="A113" t="str">
            <v>Harni</v>
          </cell>
          <cell r="B113" t="str">
            <v>Harni</v>
          </cell>
          <cell r="C113" t="str">
            <v>CADA Beed</v>
          </cell>
          <cell r="D113" t="str">
            <v>Osmanabad Irrigation Division Osmanabad</v>
          </cell>
          <cell r="E113">
            <v>194</v>
          </cell>
          <cell r="F113">
            <v>3</v>
          </cell>
          <cell r="G113" t="str">
            <v>19AA</v>
          </cell>
          <cell r="H113">
            <v>1</v>
          </cell>
          <cell r="I113" t="str">
            <v>Highly Deficit</v>
          </cell>
          <cell r="J113" t="str">
            <v>Medium</v>
          </cell>
          <cell r="K113" t="str">
            <v>Osmanabad</v>
          </cell>
          <cell r="L113" t="str">
            <v>Tuljapur</v>
          </cell>
        </row>
        <row r="114">
          <cell r="A114" t="str">
            <v>Hatnur</v>
          </cell>
          <cell r="B114" t="str">
            <v>Hatnur</v>
          </cell>
          <cell r="C114" t="str">
            <v>CADA Jalgaon</v>
          </cell>
          <cell r="D114" t="str">
            <v>Jalgaon Irrigation Division Jalgaon</v>
          </cell>
          <cell r="E114">
            <v>195</v>
          </cell>
          <cell r="F114">
            <v>3</v>
          </cell>
          <cell r="G114" t="str">
            <v>13A</v>
          </cell>
          <cell r="H114">
            <v>3</v>
          </cell>
          <cell r="I114" t="str">
            <v>Normal</v>
          </cell>
          <cell r="J114" t="str">
            <v>Major</v>
          </cell>
          <cell r="K114" t="str">
            <v>Jalgaon</v>
          </cell>
          <cell r="L114" t="str">
            <v>Bhusawal</v>
          </cell>
        </row>
        <row r="115">
          <cell r="A115" t="str">
            <v>Hetwane</v>
          </cell>
          <cell r="B115" t="str">
            <v>Hetwane</v>
          </cell>
          <cell r="C115" t="str">
            <v>NKIPC Thane</v>
          </cell>
          <cell r="D115" t="str">
            <v>Hetwane Medium Project Division Kamarli</v>
          </cell>
          <cell r="E115">
            <v>100</v>
          </cell>
          <cell r="F115">
            <v>2</v>
          </cell>
          <cell r="G115">
            <v>21</v>
          </cell>
          <cell r="H115">
            <v>5</v>
          </cell>
          <cell r="I115" t="str">
            <v>Abundant</v>
          </cell>
          <cell r="J115" t="str">
            <v>Medium</v>
          </cell>
          <cell r="K115" t="str">
            <v>Raigad</v>
          </cell>
          <cell r="L115" t="str">
            <v>Pen</v>
          </cell>
        </row>
        <row r="116">
          <cell r="A116" t="str">
            <v>Hingni (Pangaon)</v>
          </cell>
          <cell r="B116" t="str">
            <v>Hingani (Pangaon)</v>
          </cell>
          <cell r="C116" t="str">
            <v>CADA Solapur</v>
          </cell>
          <cell r="D116" t="str">
            <v>Solapur Irrigation Division Solapur</v>
          </cell>
          <cell r="E116">
            <v>101</v>
          </cell>
          <cell r="F116">
            <v>2</v>
          </cell>
          <cell r="G116" t="str">
            <v>19A</v>
          </cell>
          <cell r="H116">
            <v>1</v>
          </cell>
          <cell r="I116" t="str">
            <v>Highly Deficit</v>
          </cell>
          <cell r="J116" t="str">
            <v>Medium</v>
          </cell>
          <cell r="K116" t="str">
            <v>Solapur</v>
          </cell>
          <cell r="L116" t="str">
            <v>Barshi</v>
          </cell>
        </row>
        <row r="117">
          <cell r="A117" t="str">
            <v>Hiradpuri</v>
          </cell>
          <cell r="B117" t="str">
            <v>Hiradpuri</v>
          </cell>
          <cell r="C117" t="str">
            <v>AIC Abad</v>
          </cell>
          <cell r="D117" t="str">
            <v>MID 1 Aurangabad</v>
          </cell>
          <cell r="E117">
            <v>2087</v>
          </cell>
          <cell r="F117">
            <v>3</v>
          </cell>
          <cell r="G117">
            <v>2</v>
          </cell>
          <cell r="H117">
            <v>2</v>
          </cell>
          <cell r="I117" t="str">
            <v>Deficit</v>
          </cell>
          <cell r="J117" t="str">
            <v>Medium</v>
          </cell>
          <cell r="K117" t="str">
            <v>Aurangabad</v>
          </cell>
          <cell r="L117" t="str">
            <v>Paithan</v>
          </cell>
        </row>
        <row r="118">
          <cell r="A118" t="str">
            <v>Hiranyakeshi</v>
          </cell>
          <cell r="B118" t="str">
            <v>Hiranyakeshi</v>
          </cell>
          <cell r="C118" t="str">
            <v>SIC Sangli</v>
          </cell>
          <cell r="D118" t="str">
            <v>KID Kolhapur</v>
          </cell>
          <cell r="E118">
            <v>2036</v>
          </cell>
          <cell r="F118">
            <v>2</v>
          </cell>
          <cell r="G118">
            <v>15</v>
          </cell>
          <cell r="H118">
            <v>5</v>
          </cell>
          <cell r="I118" t="str">
            <v>Abundant</v>
          </cell>
          <cell r="J118" t="str">
            <v>Medium</v>
          </cell>
          <cell r="K118" t="str">
            <v>Kolhapur</v>
          </cell>
          <cell r="L118" t="str">
            <v>Ajara</v>
          </cell>
        </row>
        <row r="119">
          <cell r="A119" t="str">
            <v>Hiwara</v>
          </cell>
          <cell r="B119" t="str">
            <v>Hiwara</v>
          </cell>
          <cell r="C119" t="str">
            <v>CADA Jalgaon</v>
          </cell>
          <cell r="D119" t="str">
            <v>Jalgaon Irrigation Division Jalgaon</v>
          </cell>
          <cell r="E119">
            <v>196</v>
          </cell>
          <cell r="F119">
            <v>3</v>
          </cell>
          <cell r="G119">
            <v>11</v>
          </cell>
          <cell r="H119">
            <v>2</v>
          </cell>
          <cell r="I119" t="str">
            <v>Deficit</v>
          </cell>
          <cell r="J119" t="str">
            <v>Medium</v>
          </cell>
          <cell r="K119" t="str">
            <v>Jalgaon</v>
          </cell>
          <cell r="L119" t="str">
            <v>Pachora</v>
          </cell>
        </row>
        <row r="120">
          <cell r="A120" t="str">
            <v>Indira Sagar (Ambhora LIS)</v>
          </cell>
          <cell r="B120" t="str">
            <v>Ambhore Lift Irrigation Scheme</v>
          </cell>
          <cell r="C120" t="str">
            <v>Gosikhurd Lift Irrgation Circle Ambadi (Bhandara)</v>
          </cell>
          <cell r="D120" t="str">
            <v>Ambhora Lift Irrigation Division Bhiwapur</v>
          </cell>
          <cell r="E120">
            <v>2114</v>
          </cell>
          <cell r="F120">
            <v>1</v>
          </cell>
          <cell r="G120">
            <v>8</v>
          </cell>
          <cell r="H120">
            <v>4</v>
          </cell>
          <cell r="I120" t="str">
            <v>Surplus</v>
          </cell>
          <cell r="J120" t="str">
            <v>Major</v>
          </cell>
          <cell r="K120" t="str">
            <v>Nagpur</v>
          </cell>
          <cell r="L120" t="str">
            <v>Kuhi</v>
          </cell>
        </row>
        <row r="121">
          <cell r="A121" t="str">
            <v>Indira Sagar (Dhapewada LIS)</v>
          </cell>
          <cell r="B121" t="str">
            <v>Dhapewada Lift Irrigation Scheme Stage-1</v>
          </cell>
          <cell r="C121" t="str">
            <v>Gosikhurd Lift Irrgation Circle Ambadi (Bhandara)</v>
          </cell>
          <cell r="D121" t="str">
            <v>Lift Irrigation Project Division Tirora</v>
          </cell>
          <cell r="E121">
            <v>2115</v>
          </cell>
          <cell r="F121">
            <v>1</v>
          </cell>
          <cell r="G121">
            <v>8</v>
          </cell>
          <cell r="H121">
            <v>4</v>
          </cell>
          <cell r="I121" t="str">
            <v>Surplus</v>
          </cell>
          <cell r="J121" t="str">
            <v>Medium</v>
          </cell>
          <cell r="K121" t="str">
            <v>Gondia</v>
          </cell>
          <cell r="L121" t="str">
            <v>Tirora</v>
          </cell>
        </row>
        <row r="122">
          <cell r="A122" t="str">
            <v>Indira Sagar (Karajkheda LIS)</v>
          </cell>
          <cell r="B122" t="str">
            <v>Karajkheda Lift Irrgation Scheme</v>
          </cell>
          <cell r="C122" t="str">
            <v>Gosikhurd Lift Irrgation Circle Ambadi (Bhandara)</v>
          </cell>
          <cell r="D122" t="str">
            <v>Gosikhurd Lift Irrgation Division Ambadi</v>
          </cell>
          <cell r="E122">
            <v>2116</v>
          </cell>
          <cell r="F122">
            <v>1</v>
          </cell>
          <cell r="G122">
            <v>8</v>
          </cell>
          <cell r="H122">
            <v>4</v>
          </cell>
          <cell r="I122" t="str">
            <v>Surplus</v>
          </cell>
          <cell r="J122" t="str">
            <v>Medium</v>
          </cell>
          <cell r="K122" t="str">
            <v>Bhandara</v>
          </cell>
          <cell r="L122" t="str">
            <v>Bhandara</v>
          </cell>
        </row>
        <row r="123">
          <cell r="A123" t="str">
            <v>Irai</v>
          </cell>
          <cell r="B123" t="str">
            <v>Irai</v>
          </cell>
          <cell r="C123" t="str">
            <v>CIPC Chandrapur</v>
          </cell>
          <cell r="D123" t="str">
            <v>CID Chandrapur</v>
          </cell>
          <cell r="E123">
            <v>2081</v>
          </cell>
          <cell r="F123">
            <v>1</v>
          </cell>
          <cell r="G123">
            <v>7</v>
          </cell>
          <cell r="H123">
            <v>3</v>
          </cell>
          <cell r="I123" t="str">
            <v>Normal</v>
          </cell>
          <cell r="J123" t="str">
            <v>Medium</v>
          </cell>
          <cell r="K123" t="str">
            <v>Chandrapur</v>
          </cell>
          <cell r="L123" t="str">
            <v>Bhadravati</v>
          </cell>
        </row>
        <row r="124">
          <cell r="A124" t="str">
            <v>Itiadoh</v>
          </cell>
          <cell r="B124" t="str">
            <v>Itiadoh</v>
          </cell>
          <cell r="C124" t="str">
            <v>CADA Nagpur</v>
          </cell>
          <cell r="D124" t="str">
            <v>Bagh Itiadoh Irrigation Division Gondia</v>
          </cell>
          <cell r="E124">
            <v>29</v>
          </cell>
          <cell r="F124">
            <v>1</v>
          </cell>
          <cell r="G124">
            <v>8</v>
          </cell>
          <cell r="H124">
            <v>4</v>
          </cell>
          <cell r="I124" t="str">
            <v>Surplus</v>
          </cell>
          <cell r="J124" t="str">
            <v>Major</v>
          </cell>
          <cell r="K124" t="str">
            <v>Gondia</v>
          </cell>
          <cell r="L124" t="str">
            <v>Arjuni Morgaon</v>
          </cell>
        </row>
        <row r="125">
          <cell r="A125" t="str">
            <v>Jakapur</v>
          </cell>
          <cell r="B125" t="str">
            <v>Jakapur</v>
          </cell>
          <cell r="C125" t="str">
            <v>CADA Beed</v>
          </cell>
          <cell r="D125" t="str">
            <v>OID Osmanabad</v>
          </cell>
          <cell r="E125">
            <v>197</v>
          </cell>
          <cell r="F125">
            <v>3</v>
          </cell>
          <cell r="G125" t="str">
            <v>19AA</v>
          </cell>
          <cell r="H125">
            <v>1</v>
          </cell>
          <cell r="I125" t="str">
            <v>Highly Deficit</v>
          </cell>
          <cell r="J125" t="str">
            <v>Medium</v>
          </cell>
          <cell r="K125" t="str">
            <v>Osmanabad</v>
          </cell>
          <cell r="L125" t="str">
            <v>Tuljapur</v>
          </cell>
        </row>
        <row r="126">
          <cell r="A126" t="str">
            <v>Jam</v>
          </cell>
          <cell r="B126" t="str">
            <v>Jam</v>
          </cell>
          <cell r="C126" t="str">
            <v>NIC Nagpur</v>
          </cell>
          <cell r="D126" t="str">
            <v>Nagpur Medium Project Division Nagpur</v>
          </cell>
          <cell r="E126">
            <v>30</v>
          </cell>
          <cell r="F126">
            <v>1</v>
          </cell>
          <cell r="G126">
            <v>7</v>
          </cell>
          <cell r="H126">
            <v>3</v>
          </cell>
          <cell r="I126" t="str">
            <v>Normal</v>
          </cell>
          <cell r="J126" t="str">
            <v>Medium</v>
          </cell>
          <cell r="K126" t="str">
            <v>Nagpur</v>
          </cell>
          <cell r="L126" t="str">
            <v>Katol</v>
          </cell>
        </row>
        <row r="127">
          <cell r="A127" t="str">
            <v>Jambre</v>
          </cell>
          <cell r="B127" t="str">
            <v>Jambre</v>
          </cell>
          <cell r="C127" t="str">
            <v>SIC Sangli</v>
          </cell>
          <cell r="D127" t="str">
            <v>KID Kolhapur</v>
          </cell>
          <cell r="E127">
            <v>2037</v>
          </cell>
          <cell r="F127">
            <v>2</v>
          </cell>
          <cell r="G127">
            <v>15</v>
          </cell>
          <cell r="H127">
            <v>5</v>
          </cell>
          <cell r="I127" t="str">
            <v>Abundant</v>
          </cell>
          <cell r="J127" t="str">
            <v>Medium</v>
          </cell>
          <cell r="K127" t="str">
            <v>Kolhapur</v>
          </cell>
          <cell r="L127" t="str">
            <v>Chandgad</v>
          </cell>
        </row>
        <row r="128">
          <cell r="A128" t="str">
            <v>Jamda Weir</v>
          </cell>
          <cell r="B128" t="str">
            <v>Girna+Panzan</v>
          </cell>
          <cell r="C128" t="str">
            <v>CADA Jalgaon</v>
          </cell>
          <cell r="D128" t="str">
            <v>GID Jalgaon</v>
          </cell>
          <cell r="E128">
            <v>191</v>
          </cell>
          <cell r="F128">
            <v>3</v>
          </cell>
          <cell r="G128">
            <v>11</v>
          </cell>
          <cell r="H128">
            <v>2</v>
          </cell>
          <cell r="I128" t="str">
            <v>Deficit</v>
          </cell>
          <cell r="J128" t="str">
            <v>Major</v>
          </cell>
          <cell r="K128" t="str">
            <v>Jalgaon</v>
          </cell>
          <cell r="L128" t="str">
            <v>Chalisgaon</v>
          </cell>
        </row>
        <row r="129">
          <cell r="A129" t="str">
            <v>Jamkhedi</v>
          </cell>
          <cell r="B129" t="str">
            <v>Jamkhedi</v>
          </cell>
          <cell r="C129" t="str">
            <v>CADA Jalgaon</v>
          </cell>
          <cell r="D129" t="str">
            <v>Dhule Irrigation Division Dhule</v>
          </cell>
          <cell r="E129">
            <v>198</v>
          </cell>
          <cell r="F129">
            <v>3</v>
          </cell>
          <cell r="G129" t="str">
            <v>13AA</v>
          </cell>
          <cell r="H129">
            <v>2</v>
          </cell>
          <cell r="I129" t="str">
            <v>Deficit</v>
          </cell>
          <cell r="J129" t="str">
            <v>Medium</v>
          </cell>
          <cell r="K129" t="str">
            <v>Dhule</v>
          </cell>
          <cell r="L129" t="str">
            <v>Sakri</v>
          </cell>
        </row>
        <row r="130">
          <cell r="A130" t="str">
            <v>Jangamhatti</v>
          </cell>
          <cell r="B130" t="str">
            <v>Jangamhatti</v>
          </cell>
          <cell r="C130" t="str">
            <v>KIC Kolhapur</v>
          </cell>
          <cell r="D130" t="str">
            <v>KID Kolhapur</v>
          </cell>
          <cell r="E130">
            <v>102</v>
          </cell>
          <cell r="F130">
            <v>2</v>
          </cell>
          <cell r="G130" t="str">
            <v>15AA</v>
          </cell>
          <cell r="H130">
            <v>5</v>
          </cell>
          <cell r="I130" t="str">
            <v>Abundant</v>
          </cell>
          <cell r="J130" t="str">
            <v>Medium</v>
          </cell>
          <cell r="K130" t="str">
            <v>Kolhapur</v>
          </cell>
          <cell r="L130" t="str">
            <v>Changad</v>
          </cell>
        </row>
        <row r="131">
          <cell r="A131" t="str">
            <v>Jawalgaon</v>
          </cell>
          <cell r="B131" t="str">
            <v>Jawalgaon</v>
          </cell>
          <cell r="C131" t="str">
            <v>CADA Solapur</v>
          </cell>
          <cell r="D131" t="str">
            <v>Solapur Irrigation Division Solapur</v>
          </cell>
          <cell r="E131">
            <v>103</v>
          </cell>
          <cell r="F131">
            <v>2</v>
          </cell>
          <cell r="G131" t="str">
            <v>18AA</v>
          </cell>
          <cell r="H131">
            <v>1</v>
          </cell>
          <cell r="I131" t="str">
            <v>Highly Deficit</v>
          </cell>
          <cell r="J131" t="str">
            <v>Medium</v>
          </cell>
          <cell r="K131" t="str">
            <v>Solapur</v>
          </cell>
          <cell r="L131" t="str">
            <v>Barshi</v>
          </cell>
        </row>
        <row r="132">
          <cell r="A132" t="str">
            <v>Jayakwadi</v>
          </cell>
          <cell r="B132" t="str">
            <v>Jayakwadi Stage I</v>
          </cell>
          <cell r="C132" t="str">
            <v>CADA Abad</v>
          </cell>
          <cell r="D132" t="str">
            <v>Jayakwadi Irrigation Division No.1 Paithan</v>
          </cell>
          <cell r="E132">
            <v>199</v>
          </cell>
          <cell r="F132">
            <v>3</v>
          </cell>
          <cell r="G132">
            <v>2</v>
          </cell>
          <cell r="H132">
            <v>2</v>
          </cell>
          <cell r="I132" t="str">
            <v>Deficit</v>
          </cell>
          <cell r="J132" t="str">
            <v>Major</v>
          </cell>
          <cell r="K132" t="str">
            <v>Aurangabad</v>
          </cell>
          <cell r="L132" t="str">
            <v>Paithan</v>
          </cell>
        </row>
        <row r="133">
          <cell r="A133" t="str">
            <v>Jayakwadi (NathSagar)</v>
          </cell>
          <cell r="B133" t="str">
            <v>Brahmagavan L.I.S.</v>
          </cell>
          <cell r="C133" t="str">
            <v>CADA Abad</v>
          </cell>
          <cell r="D133" t="str">
            <v>AID Aurangabad</v>
          </cell>
          <cell r="E133">
            <v>2068</v>
          </cell>
          <cell r="F133">
            <v>3</v>
          </cell>
          <cell r="G133">
            <v>1</v>
          </cell>
          <cell r="H133">
            <v>2</v>
          </cell>
          <cell r="I133" t="str">
            <v>Deficit</v>
          </cell>
          <cell r="J133" t="str">
            <v>Medium</v>
          </cell>
          <cell r="K133" t="str">
            <v>Aurangabad</v>
          </cell>
          <cell r="L133" t="str">
            <v>Paithan</v>
          </cell>
        </row>
        <row r="134">
          <cell r="A134" t="str">
            <v>Jayakwdi back Water</v>
          </cell>
          <cell r="B134" t="str">
            <v>Tajnapur LIS</v>
          </cell>
          <cell r="C134" t="str">
            <v>CADA Ahmednagar</v>
          </cell>
          <cell r="D134" t="str">
            <v>MID Ahmednagar</v>
          </cell>
          <cell r="E134">
            <v>2034</v>
          </cell>
          <cell r="F134">
            <v>3</v>
          </cell>
          <cell r="G134">
            <v>13</v>
          </cell>
          <cell r="H134">
            <v>2</v>
          </cell>
          <cell r="I134" t="str">
            <v>Deficit</v>
          </cell>
          <cell r="J134" t="str">
            <v>Medium</v>
          </cell>
          <cell r="K134" t="str">
            <v>Ahmednagar</v>
          </cell>
          <cell r="L134" t="str">
            <v>Shevgaon</v>
          </cell>
        </row>
        <row r="135">
          <cell r="A135" t="str">
            <v>Jivrekha</v>
          </cell>
          <cell r="B135" t="str">
            <v>Jivrekha</v>
          </cell>
          <cell r="C135" t="str">
            <v>CADA Abad</v>
          </cell>
          <cell r="D135" t="str">
            <v>AID Aurangabad</v>
          </cell>
          <cell r="E135">
            <v>201</v>
          </cell>
          <cell r="F135">
            <v>3</v>
          </cell>
          <cell r="G135">
            <v>3</v>
          </cell>
          <cell r="H135">
            <v>2</v>
          </cell>
          <cell r="I135" t="str">
            <v>Deficit</v>
          </cell>
          <cell r="J135" t="str">
            <v>Medium</v>
          </cell>
          <cell r="K135" t="str">
            <v>Jalna</v>
          </cell>
          <cell r="L135" t="str">
            <v>Jafrabad</v>
          </cell>
        </row>
        <row r="136">
          <cell r="A136" t="str">
            <v>Jogaladevi</v>
          </cell>
          <cell r="B136" t="str">
            <v>Jogaladevi Barrage</v>
          </cell>
          <cell r="C136" t="str">
            <v>AIC Abad</v>
          </cell>
          <cell r="D136" t="str">
            <v>NMCD Vaijapur</v>
          </cell>
          <cell r="E136">
            <v>2096</v>
          </cell>
          <cell r="F136">
            <v>3</v>
          </cell>
          <cell r="G136">
            <v>2</v>
          </cell>
          <cell r="H136">
            <v>2</v>
          </cell>
          <cell r="I136" t="str">
            <v>Deficit</v>
          </cell>
          <cell r="J136" t="str">
            <v>Medium</v>
          </cell>
          <cell r="K136" t="str">
            <v>Jalna</v>
          </cell>
          <cell r="L136" t="str">
            <v>Ghansawangi</v>
          </cell>
        </row>
        <row r="137">
          <cell r="A137" t="str">
            <v xml:space="preserve">Jogladevi </v>
          </cell>
          <cell r="B137" t="str">
            <v>Jogladevi Barrage</v>
          </cell>
          <cell r="C137" t="str">
            <v>AIC Abad</v>
          </cell>
          <cell r="D137" t="str">
            <v>NMCD Vaijapur</v>
          </cell>
          <cell r="E137">
            <v>2063</v>
          </cell>
          <cell r="F137">
            <v>3</v>
          </cell>
          <cell r="G137">
            <v>2</v>
          </cell>
          <cell r="H137">
            <v>2</v>
          </cell>
          <cell r="I137" t="str">
            <v>Deficit</v>
          </cell>
          <cell r="J137" t="str">
            <v>Medium</v>
          </cell>
          <cell r="K137" t="str">
            <v>Jalna</v>
          </cell>
          <cell r="L137" t="str">
            <v>Ghansawangi</v>
          </cell>
        </row>
        <row r="138">
          <cell r="A138" t="str">
            <v>Jui</v>
          </cell>
          <cell r="B138" t="str">
            <v>Jui</v>
          </cell>
          <cell r="C138" t="str">
            <v>CADA Abad</v>
          </cell>
          <cell r="D138" t="str">
            <v>Aurangabad Irrigation Division Aurangabad</v>
          </cell>
          <cell r="E138">
            <v>202</v>
          </cell>
          <cell r="F138">
            <v>3</v>
          </cell>
          <cell r="G138">
            <v>3</v>
          </cell>
          <cell r="H138">
            <v>2</v>
          </cell>
          <cell r="I138" t="str">
            <v>Deficit</v>
          </cell>
          <cell r="J138" t="str">
            <v>Medium</v>
          </cell>
          <cell r="K138" t="str">
            <v>Jalna</v>
          </cell>
          <cell r="L138" t="str">
            <v>Bhokardan</v>
          </cell>
        </row>
        <row r="139">
          <cell r="A139" t="str">
            <v>Kada</v>
          </cell>
          <cell r="B139" t="str">
            <v>Kada</v>
          </cell>
          <cell r="C139" t="str">
            <v>CADA Beed</v>
          </cell>
          <cell r="D139" t="str">
            <v>Jayakwadi Irrigation Division 3 Beed</v>
          </cell>
          <cell r="E139">
            <v>203</v>
          </cell>
          <cell r="F139">
            <v>3</v>
          </cell>
          <cell r="G139" t="str">
            <v>19A</v>
          </cell>
          <cell r="H139">
            <v>1</v>
          </cell>
          <cell r="I139" t="str">
            <v>Highly Deficit</v>
          </cell>
          <cell r="J139" t="str">
            <v>Medium</v>
          </cell>
          <cell r="K139" t="str">
            <v>Beed</v>
          </cell>
          <cell r="L139" t="str">
            <v>Ashti</v>
          </cell>
        </row>
        <row r="140">
          <cell r="A140" t="str">
            <v>Kadi</v>
          </cell>
          <cell r="B140" t="str">
            <v>Kadi</v>
          </cell>
          <cell r="C140" t="str">
            <v>CADA Beed</v>
          </cell>
          <cell r="D140" t="str">
            <v>Jayakwadi Irrigation Division 3 Beed</v>
          </cell>
          <cell r="E140">
            <v>204</v>
          </cell>
          <cell r="F140">
            <v>3</v>
          </cell>
          <cell r="G140" t="str">
            <v>19A</v>
          </cell>
          <cell r="H140">
            <v>1</v>
          </cell>
          <cell r="I140" t="str">
            <v>Highly Deficit</v>
          </cell>
          <cell r="J140" t="str">
            <v>Medium</v>
          </cell>
          <cell r="K140" t="str">
            <v>Beed</v>
          </cell>
          <cell r="L140" t="str">
            <v>Ashti</v>
          </cell>
        </row>
        <row r="141">
          <cell r="A141" t="str">
            <v>Kadvi</v>
          </cell>
          <cell r="B141" t="str">
            <v>Kadvi</v>
          </cell>
          <cell r="C141" t="str">
            <v>KIC Kolhapur</v>
          </cell>
          <cell r="D141" t="str">
            <v>KID Kolhapur</v>
          </cell>
          <cell r="E141">
            <v>104</v>
          </cell>
          <cell r="F141">
            <v>2</v>
          </cell>
          <cell r="G141" t="str">
            <v>15A</v>
          </cell>
          <cell r="H141">
            <v>5</v>
          </cell>
          <cell r="I141" t="str">
            <v>Abundant</v>
          </cell>
          <cell r="J141" t="str">
            <v>Medium</v>
          </cell>
          <cell r="K141" t="str">
            <v>Kolhapur</v>
          </cell>
          <cell r="L141" t="str">
            <v>Shahuwadi</v>
          </cell>
        </row>
        <row r="142">
          <cell r="A142" t="str">
            <v>Kadwa</v>
          </cell>
          <cell r="B142" t="str">
            <v>Kadwa</v>
          </cell>
          <cell r="C142" t="str">
            <v>CADA Nashik</v>
          </cell>
          <cell r="D142" t="str">
            <v>Nashik Irrigation Division Nashik</v>
          </cell>
          <cell r="E142">
            <v>205</v>
          </cell>
          <cell r="F142">
            <v>3</v>
          </cell>
          <cell r="G142" t="str">
            <v>1A</v>
          </cell>
          <cell r="H142">
            <v>3</v>
          </cell>
          <cell r="I142" t="str">
            <v>Normal</v>
          </cell>
          <cell r="J142" t="str">
            <v>Major</v>
          </cell>
          <cell r="K142" t="str">
            <v>Nashik</v>
          </cell>
          <cell r="L142" t="str">
            <v>Nashik</v>
          </cell>
        </row>
        <row r="143">
          <cell r="A143" t="str">
            <v>Kal-Amba</v>
          </cell>
          <cell r="B143" t="str">
            <v>Kal-Amba</v>
          </cell>
          <cell r="C143" t="str">
            <v>TIC Thane</v>
          </cell>
          <cell r="D143" t="str">
            <v>Raigad Irrigation Division Kolad</v>
          </cell>
          <cell r="E143">
            <v>105</v>
          </cell>
          <cell r="F143">
            <v>2</v>
          </cell>
          <cell r="G143">
            <v>22</v>
          </cell>
          <cell r="H143">
            <v>5</v>
          </cell>
          <cell r="I143" t="str">
            <v>Abundant</v>
          </cell>
          <cell r="J143" t="str">
            <v>Major</v>
          </cell>
          <cell r="K143" t="str">
            <v>Raigad</v>
          </cell>
          <cell r="L143" t="str">
            <v>Roha</v>
          </cell>
        </row>
        <row r="144">
          <cell r="A144" t="str">
            <v>Kalisarar</v>
          </cell>
          <cell r="B144" t="str">
            <v>Bagh Complex</v>
          </cell>
          <cell r="C144" t="str">
            <v>CADA Nagpur</v>
          </cell>
          <cell r="D144" t="str">
            <v>Bagh Itiadoh Irrigation Division Gondia</v>
          </cell>
          <cell r="E144">
            <v>7</v>
          </cell>
          <cell r="F144">
            <v>1</v>
          </cell>
          <cell r="G144">
            <v>8</v>
          </cell>
          <cell r="H144">
            <v>4</v>
          </cell>
          <cell r="I144" t="str">
            <v>Surplus</v>
          </cell>
          <cell r="J144" t="str">
            <v>Major</v>
          </cell>
          <cell r="K144" t="str">
            <v>Gondia</v>
          </cell>
          <cell r="L144" t="str">
            <v>Salekasa</v>
          </cell>
        </row>
        <row r="145">
          <cell r="A145" t="str">
            <v>Kalmodi</v>
          </cell>
          <cell r="B145" t="str">
            <v>Kalmodi</v>
          </cell>
          <cell r="C145" t="str">
            <v>PIPC Pune</v>
          </cell>
          <cell r="D145" t="str">
            <v>BADD Pune</v>
          </cell>
          <cell r="E145">
            <v>2007</v>
          </cell>
          <cell r="F145">
            <v>2</v>
          </cell>
          <cell r="G145">
            <v>17</v>
          </cell>
          <cell r="H145">
            <v>3</v>
          </cell>
          <cell r="I145" t="str">
            <v>Normal</v>
          </cell>
          <cell r="J145" t="str">
            <v>Medium</v>
          </cell>
          <cell r="K145" t="str">
            <v>Pune</v>
          </cell>
          <cell r="L145" t="str">
            <v>Khed</v>
          </cell>
        </row>
        <row r="146">
          <cell r="A146" t="str">
            <v>Kalpathri</v>
          </cell>
          <cell r="B146" t="str">
            <v>Kalpathri</v>
          </cell>
          <cell r="C146" t="str">
            <v>NIC Nagpur</v>
          </cell>
          <cell r="D146" t="str">
            <v>Medium Project Division,Gondia</v>
          </cell>
          <cell r="E146">
            <v>2088</v>
          </cell>
          <cell r="F146">
            <v>1</v>
          </cell>
          <cell r="G146">
            <v>8</v>
          </cell>
          <cell r="H146">
            <v>4</v>
          </cell>
          <cell r="I146" t="str">
            <v>Surplus</v>
          </cell>
          <cell r="J146" t="str">
            <v>Medium</v>
          </cell>
          <cell r="K146" t="str">
            <v>Gondia</v>
          </cell>
          <cell r="L146" t="str">
            <v>Goregaon</v>
          </cell>
        </row>
        <row r="147">
          <cell r="A147" t="str">
            <v>Kalyan Girija</v>
          </cell>
          <cell r="B147" t="str">
            <v>Kalyan Girija</v>
          </cell>
          <cell r="C147" t="str">
            <v>CADA Abad</v>
          </cell>
          <cell r="D147" t="str">
            <v>Aurangabad Irrigation Division Aurangabad</v>
          </cell>
          <cell r="E147">
            <v>206</v>
          </cell>
          <cell r="F147">
            <v>3</v>
          </cell>
          <cell r="G147">
            <v>3</v>
          </cell>
          <cell r="H147">
            <v>2</v>
          </cell>
          <cell r="I147" t="str">
            <v>Deficit</v>
          </cell>
          <cell r="J147" t="str">
            <v>Medium</v>
          </cell>
          <cell r="K147" t="str">
            <v>Jalna</v>
          </cell>
          <cell r="L147" t="str">
            <v>Jalna</v>
          </cell>
        </row>
        <row r="148">
          <cell r="A148" t="str">
            <v>Kambli</v>
          </cell>
          <cell r="B148" t="str">
            <v>Kambli</v>
          </cell>
          <cell r="C148" t="str">
            <v>CADA Beed</v>
          </cell>
          <cell r="D148" t="str">
            <v>Jayakwadi Irrigation Division 3 Beed</v>
          </cell>
          <cell r="E148">
            <v>207</v>
          </cell>
          <cell r="F148">
            <v>3</v>
          </cell>
          <cell r="G148" t="str">
            <v>19A</v>
          </cell>
          <cell r="H148">
            <v>1</v>
          </cell>
          <cell r="I148" t="str">
            <v>Highly Deficit</v>
          </cell>
          <cell r="J148" t="str">
            <v>Medium</v>
          </cell>
          <cell r="K148" t="str">
            <v>Beed</v>
          </cell>
          <cell r="L148" t="str">
            <v>Ashti</v>
          </cell>
        </row>
        <row r="149">
          <cell r="A149" t="str">
            <v xml:space="preserve">Kamthi Khairy </v>
          </cell>
          <cell r="B149" t="str">
            <v>Pench Complex</v>
          </cell>
          <cell r="C149" t="str">
            <v>CADA Nagpur</v>
          </cell>
          <cell r="D149" t="str">
            <v>Nagpur Irrigation Division (South) Nagpur</v>
          </cell>
          <cell r="E149">
            <v>2109</v>
          </cell>
          <cell r="F149">
            <v>1</v>
          </cell>
          <cell r="G149">
            <v>8</v>
          </cell>
          <cell r="H149">
            <v>4</v>
          </cell>
          <cell r="I149" t="str">
            <v>Surplus</v>
          </cell>
          <cell r="J149" t="str">
            <v>Major</v>
          </cell>
          <cell r="K149" t="str">
            <v>Nagpur</v>
          </cell>
          <cell r="L149" t="str">
            <v>Parseoni</v>
          </cell>
        </row>
        <row r="150">
          <cell r="A150" t="str">
            <v>Kanher</v>
          </cell>
          <cell r="B150" t="str">
            <v>Kanher</v>
          </cell>
          <cell r="C150" t="str">
            <v>CADA Pune</v>
          </cell>
          <cell r="D150" t="str">
            <v>Dhom Irrigation Division Satara</v>
          </cell>
          <cell r="E150">
            <v>106</v>
          </cell>
          <cell r="F150">
            <v>2</v>
          </cell>
          <cell r="G150" t="str">
            <v>15A</v>
          </cell>
          <cell r="H150">
            <v>5</v>
          </cell>
          <cell r="I150" t="str">
            <v>Abundant</v>
          </cell>
          <cell r="J150" t="str">
            <v>Major</v>
          </cell>
          <cell r="K150" t="str">
            <v>Satara</v>
          </cell>
          <cell r="L150" t="str">
            <v>Satara</v>
          </cell>
        </row>
        <row r="151">
          <cell r="A151" t="str">
            <v>Kanholinala</v>
          </cell>
          <cell r="B151" t="str">
            <v>Kanolibara</v>
          </cell>
          <cell r="C151" t="str">
            <v>CADA Nagpur</v>
          </cell>
          <cell r="D151" t="str">
            <v>Nagpur Irrigation Division (South) Nagpur</v>
          </cell>
          <cell r="E151">
            <v>31</v>
          </cell>
          <cell r="F151">
            <v>1</v>
          </cell>
          <cell r="G151">
            <v>8</v>
          </cell>
          <cell r="H151">
            <v>4</v>
          </cell>
          <cell r="I151" t="str">
            <v>Surplus</v>
          </cell>
          <cell r="J151" t="str">
            <v>Medium</v>
          </cell>
          <cell r="K151" t="str">
            <v>Nagpur</v>
          </cell>
          <cell r="L151" t="str">
            <v>Hingna</v>
          </cell>
        </row>
        <row r="152">
          <cell r="A152" t="str">
            <v>Kanoli</v>
          </cell>
          <cell r="B152" t="str">
            <v>Kanoli</v>
          </cell>
          <cell r="C152" t="str">
            <v>CADA Jalgaon</v>
          </cell>
          <cell r="D152" t="str">
            <v>Dhule Irrigation Division Dhule</v>
          </cell>
          <cell r="E152">
            <v>208</v>
          </cell>
          <cell r="F152">
            <v>3</v>
          </cell>
          <cell r="G152" t="str">
            <v>13AA</v>
          </cell>
          <cell r="H152">
            <v>2</v>
          </cell>
          <cell r="I152" t="str">
            <v>Deficit</v>
          </cell>
          <cell r="J152" t="str">
            <v>Medium</v>
          </cell>
          <cell r="K152" t="str">
            <v>Dhule</v>
          </cell>
          <cell r="L152" t="str">
            <v>Dhule</v>
          </cell>
        </row>
        <row r="153">
          <cell r="A153" t="str">
            <v>Kar</v>
          </cell>
          <cell r="B153" t="str">
            <v>Kar</v>
          </cell>
          <cell r="C153" t="str">
            <v>NIC Nagpur</v>
          </cell>
          <cell r="D153" t="str">
            <v>Minor Irrgation Division,Wardha</v>
          </cell>
          <cell r="E153">
            <v>32</v>
          </cell>
          <cell r="F153">
            <v>1</v>
          </cell>
          <cell r="G153">
            <v>7</v>
          </cell>
          <cell r="H153">
            <v>3</v>
          </cell>
          <cell r="I153" t="str">
            <v>Normal</v>
          </cell>
          <cell r="J153" t="str">
            <v>Medium</v>
          </cell>
          <cell r="K153" t="str">
            <v>Wardha</v>
          </cell>
          <cell r="L153" t="str">
            <v>Karanja</v>
          </cell>
        </row>
        <row r="154">
          <cell r="A154" t="str">
            <v>Karadkhed</v>
          </cell>
          <cell r="B154" t="str">
            <v>Karadkhed</v>
          </cell>
          <cell r="C154" t="str">
            <v>NIC Nanded</v>
          </cell>
          <cell r="D154" t="str">
            <v>Nanded Irrigation Division Nanded</v>
          </cell>
          <cell r="E154">
            <v>209</v>
          </cell>
          <cell r="F154">
            <v>3</v>
          </cell>
          <cell r="G154">
            <v>4</v>
          </cell>
          <cell r="H154">
            <v>2</v>
          </cell>
          <cell r="I154" t="str">
            <v>Deficit</v>
          </cell>
          <cell r="J154" t="str">
            <v>Medium</v>
          </cell>
          <cell r="K154" t="str">
            <v>Nanded</v>
          </cell>
          <cell r="L154" t="str">
            <v>Degloor</v>
          </cell>
        </row>
        <row r="155">
          <cell r="A155" t="str">
            <v>Karanjwan</v>
          </cell>
          <cell r="B155" t="str">
            <v>Upper Godavari Complex</v>
          </cell>
          <cell r="C155" t="str">
            <v>CADA Nashik</v>
          </cell>
          <cell r="D155" t="str">
            <v>Palkhed Irrigation Division Nashik</v>
          </cell>
          <cell r="E155">
            <v>276</v>
          </cell>
          <cell r="F155">
            <v>3</v>
          </cell>
          <cell r="G155" t="str">
            <v>1A</v>
          </cell>
          <cell r="H155">
            <v>3</v>
          </cell>
          <cell r="I155" t="str">
            <v>Normal</v>
          </cell>
          <cell r="J155" t="str">
            <v>Major</v>
          </cell>
          <cell r="K155" t="str">
            <v>Nashik</v>
          </cell>
          <cell r="L155" t="str">
            <v>Dindori</v>
          </cell>
        </row>
        <row r="156">
          <cell r="A156" t="str">
            <v>Karpara</v>
          </cell>
          <cell r="B156" t="str">
            <v>Karpara</v>
          </cell>
          <cell r="C156" t="str">
            <v>CADA Abad</v>
          </cell>
          <cell r="D156" t="str">
            <v>JID 2 Pabhani</v>
          </cell>
          <cell r="E156">
            <v>210</v>
          </cell>
          <cell r="F156">
            <v>3</v>
          </cell>
          <cell r="G156">
            <v>3</v>
          </cell>
          <cell r="H156">
            <v>2</v>
          </cell>
          <cell r="I156" t="str">
            <v>Deficit</v>
          </cell>
          <cell r="J156" t="str">
            <v>Medium</v>
          </cell>
          <cell r="K156" t="str">
            <v>Parbhani</v>
          </cell>
          <cell r="L156" t="str">
            <v>Jintur</v>
          </cell>
        </row>
        <row r="157">
          <cell r="A157" t="str">
            <v>Karsa Pohegaon</v>
          </cell>
          <cell r="B157" t="str">
            <v>Karsa Pohegaon</v>
          </cell>
          <cell r="C157" t="str">
            <v>BIPC Parli (V)</v>
          </cell>
          <cell r="D157" t="str">
            <v>LMPD,Latur</v>
          </cell>
          <cell r="E157">
            <v>2071</v>
          </cell>
          <cell r="F157">
            <v>3</v>
          </cell>
          <cell r="G157">
            <v>4</v>
          </cell>
          <cell r="H157">
            <v>2</v>
          </cell>
          <cell r="I157" t="str">
            <v>Deficit</v>
          </cell>
          <cell r="J157" t="str">
            <v>Medium</v>
          </cell>
          <cell r="K157" t="str">
            <v>Latur</v>
          </cell>
          <cell r="L157" t="str">
            <v>Latur</v>
          </cell>
        </row>
        <row r="158">
          <cell r="A158" t="str">
            <v>Karwand</v>
          </cell>
          <cell r="B158" t="str">
            <v>Karwand</v>
          </cell>
          <cell r="C158" t="str">
            <v>CADA Jalgaon</v>
          </cell>
          <cell r="D158" t="str">
            <v>Dhule Irrigation Division Dhule</v>
          </cell>
          <cell r="E158">
            <v>211</v>
          </cell>
          <cell r="F158">
            <v>3</v>
          </cell>
          <cell r="G158" t="str">
            <v>13A</v>
          </cell>
          <cell r="H158">
            <v>3</v>
          </cell>
          <cell r="I158" t="str">
            <v>Normal</v>
          </cell>
          <cell r="J158" t="str">
            <v>Medium</v>
          </cell>
          <cell r="K158" t="str">
            <v>Dhule</v>
          </cell>
          <cell r="L158" t="str">
            <v>Shirpur</v>
          </cell>
        </row>
        <row r="159">
          <cell r="A159" t="str">
            <v>Kasari</v>
          </cell>
          <cell r="B159" t="str">
            <v>Kasari</v>
          </cell>
          <cell r="C159" t="str">
            <v>KIC Kolhapur</v>
          </cell>
          <cell r="D159" t="str">
            <v>KID Kolhapur</v>
          </cell>
          <cell r="E159">
            <v>107</v>
          </cell>
          <cell r="F159">
            <v>2</v>
          </cell>
          <cell r="G159" t="str">
            <v>15A</v>
          </cell>
          <cell r="H159">
            <v>5</v>
          </cell>
          <cell r="I159" t="str">
            <v>Abundant</v>
          </cell>
          <cell r="J159" t="str">
            <v>Medium</v>
          </cell>
          <cell r="K159" t="str">
            <v>Kolhapur</v>
          </cell>
          <cell r="L159" t="str">
            <v>Shahuwadi</v>
          </cell>
        </row>
        <row r="160">
          <cell r="A160" t="str">
            <v>Kasarsai</v>
          </cell>
          <cell r="B160" t="str">
            <v>Kasarsai</v>
          </cell>
          <cell r="C160" t="str">
            <v>PIC Pune</v>
          </cell>
          <cell r="D160" t="str">
            <v>Pune Irrigation Division Pune</v>
          </cell>
          <cell r="E160">
            <v>108</v>
          </cell>
          <cell r="F160">
            <v>2</v>
          </cell>
          <cell r="G160">
            <v>17</v>
          </cell>
          <cell r="H160">
            <v>3</v>
          </cell>
          <cell r="I160" t="str">
            <v>Normal</v>
          </cell>
          <cell r="J160" t="str">
            <v>Medium</v>
          </cell>
          <cell r="K160" t="str">
            <v>Pune</v>
          </cell>
          <cell r="L160" t="str">
            <v>Mulshi</v>
          </cell>
        </row>
        <row r="161">
          <cell r="A161" t="str">
            <v>Kashyapi</v>
          </cell>
          <cell r="B161" t="str">
            <v>Kashyapi</v>
          </cell>
          <cell r="C161" t="str">
            <v>CADA Nashik</v>
          </cell>
          <cell r="D161" t="str">
            <v>Nashik Irrigation Division Nashik</v>
          </cell>
          <cell r="E161">
            <v>212</v>
          </cell>
          <cell r="F161">
            <v>3</v>
          </cell>
          <cell r="G161" t="str">
            <v>1A</v>
          </cell>
          <cell r="H161">
            <v>3</v>
          </cell>
          <cell r="I161" t="str">
            <v>Normal</v>
          </cell>
          <cell r="J161" t="str">
            <v>Major</v>
          </cell>
          <cell r="K161" t="str">
            <v>Nashik</v>
          </cell>
          <cell r="L161" t="str">
            <v>Igatpuri</v>
          </cell>
        </row>
        <row r="162">
          <cell r="A162" t="str">
            <v>Katangi</v>
          </cell>
          <cell r="B162" t="str">
            <v>Katangi</v>
          </cell>
          <cell r="C162" t="str">
            <v>GKLIC Bhandara</v>
          </cell>
          <cell r="D162" t="str">
            <v>Medium Project Division,Gondia</v>
          </cell>
          <cell r="E162">
            <v>33</v>
          </cell>
          <cell r="F162">
            <v>1</v>
          </cell>
          <cell r="G162">
            <v>8</v>
          </cell>
          <cell r="H162">
            <v>4</v>
          </cell>
          <cell r="I162" t="str">
            <v>Surplus</v>
          </cell>
          <cell r="J162" t="str">
            <v>Medium</v>
          </cell>
          <cell r="K162" t="str">
            <v>Gondia</v>
          </cell>
          <cell r="L162" t="str">
            <v>Goregaon</v>
          </cell>
        </row>
        <row r="163">
          <cell r="A163" t="str">
            <v>Katepurna</v>
          </cell>
          <cell r="B163" t="str">
            <v>Katepurna</v>
          </cell>
          <cell r="C163" t="str">
            <v>AIC Akola</v>
          </cell>
          <cell r="D163" t="str">
            <v>Akola Irrigation Division Akola</v>
          </cell>
          <cell r="E163">
            <v>34</v>
          </cell>
          <cell r="F163">
            <v>1</v>
          </cell>
          <cell r="G163">
            <v>10</v>
          </cell>
          <cell r="H163">
            <v>2</v>
          </cell>
          <cell r="I163" t="str">
            <v>Deficit</v>
          </cell>
          <cell r="J163" t="str">
            <v>Major</v>
          </cell>
          <cell r="K163" t="str">
            <v>Akola</v>
          </cell>
          <cell r="L163" t="str">
            <v>Barshi Takali</v>
          </cell>
        </row>
        <row r="164">
          <cell r="A164" t="str">
            <v>Kelzar</v>
          </cell>
          <cell r="B164" t="str">
            <v>Kelzar</v>
          </cell>
          <cell r="C164" t="str">
            <v>CADA Nashik</v>
          </cell>
          <cell r="D164" t="str">
            <v>Malegaon Irrigation Division Malegaon</v>
          </cell>
          <cell r="E164">
            <v>213</v>
          </cell>
          <cell r="F164">
            <v>3</v>
          </cell>
          <cell r="G164">
            <v>11</v>
          </cell>
          <cell r="H164">
            <v>2</v>
          </cell>
          <cell r="I164" t="str">
            <v>Deficit</v>
          </cell>
          <cell r="J164" t="str">
            <v>Medium</v>
          </cell>
          <cell r="K164" t="str">
            <v>Nashik</v>
          </cell>
          <cell r="L164" t="str">
            <v>Baglan</v>
          </cell>
        </row>
        <row r="165">
          <cell r="A165" t="str">
            <v>Kesarnala</v>
          </cell>
          <cell r="B165" t="str">
            <v>Kesarnala</v>
          </cell>
          <cell r="C165" t="str">
            <v>CADA Nagpur</v>
          </cell>
          <cell r="D165" t="str">
            <v>Nagpur Irrigation Division (South) Nagpur</v>
          </cell>
          <cell r="E165">
            <v>35</v>
          </cell>
          <cell r="F165">
            <v>1</v>
          </cell>
          <cell r="G165">
            <v>8</v>
          </cell>
          <cell r="H165">
            <v>4</v>
          </cell>
          <cell r="I165" t="str">
            <v>Surplus</v>
          </cell>
          <cell r="J165" t="str">
            <v>Medium</v>
          </cell>
          <cell r="K165" t="str">
            <v>Nagpur</v>
          </cell>
          <cell r="L165" t="str">
            <v>Savner</v>
          </cell>
        </row>
        <row r="166">
          <cell r="A166" t="str">
            <v>Khadakpurna</v>
          </cell>
          <cell r="B166" t="str">
            <v>Khadakpurna</v>
          </cell>
          <cell r="C166" t="str">
            <v>BIPC Buldhana</v>
          </cell>
          <cell r="D166" t="str">
            <v>KPD Deulgaonraja</v>
          </cell>
          <cell r="E166">
            <v>2013</v>
          </cell>
          <cell r="F166">
            <v>1</v>
          </cell>
          <cell r="G166">
            <v>3</v>
          </cell>
          <cell r="H166">
            <v>2</v>
          </cell>
          <cell r="I166" t="str">
            <v>Deficit</v>
          </cell>
          <cell r="J166" t="str">
            <v>Major</v>
          </cell>
          <cell r="K166" t="str">
            <v>Buldhana</v>
          </cell>
          <cell r="L166" t="str">
            <v xml:space="preserve"> Deulgaonraja</v>
          </cell>
        </row>
        <row r="167">
          <cell r="A167" t="str">
            <v>Khadakwasla</v>
          </cell>
          <cell r="B167" t="str">
            <v>Khadakwasla Complex</v>
          </cell>
          <cell r="C167" t="str">
            <v>PIC Pune</v>
          </cell>
          <cell r="D167" t="str">
            <v>Khadakwasla Irrigation Division Pune</v>
          </cell>
          <cell r="E167">
            <v>109</v>
          </cell>
          <cell r="F167">
            <v>2</v>
          </cell>
          <cell r="G167">
            <v>17</v>
          </cell>
          <cell r="H167">
            <v>3</v>
          </cell>
          <cell r="I167" t="str">
            <v>Normal</v>
          </cell>
          <cell r="J167" t="str">
            <v>Major</v>
          </cell>
          <cell r="K167" t="str">
            <v>Pune</v>
          </cell>
          <cell r="L167" t="str">
            <v>Haveli</v>
          </cell>
        </row>
        <row r="168">
          <cell r="A168" t="str">
            <v>Khairbanda</v>
          </cell>
          <cell r="B168" t="str">
            <v>Khairbanda</v>
          </cell>
          <cell r="C168" t="str">
            <v>CADA Nagpur</v>
          </cell>
          <cell r="D168" t="str">
            <v>Gondia Irrigation Division Gondia</v>
          </cell>
          <cell r="E168">
            <v>36</v>
          </cell>
          <cell r="F168">
            <v>1</v>
          </cell>
          <cell r="G168">
            <v>8</v>
          </cell>
          <cell r="H168">
            <v>4</v>
          </cell>
          <cell r="I168" t="str">
            <v>Surplus</v>
          </cell>
          <cell r="J168" t="str">
            <v>Medium</v>
          </cell>
          <cell r="K168" t="str">
            <v>Gondia</v>
          </cell>
          <cell r="L168" t="str">
            <v>Tirora</v>
          </cell>
        </row>
        <row r="169">
          <cell r="A169" t="str">
            <v>Khairy</v>
          </cell>
          <cell r="B169" t="str">
            <v>Khairy</v>
          </cell>
          <cell r="C169" t="str">
            <v>CADA Pune</v>
          </cell>
          <cell r="D169" t="str">
            <v>KID 2 Shrigonda</v>
          </cell>
          <cell r="E169">
            <v>113</v>
          </cell>
          <cell r="F169">
            <v>2</v>
          </cell>
          <cell r="G169">
            <v>19</v>
          </cell>
          <cell r="H169">
            <v>1</v>
          </cell>
          <cell r="I169" t="str">
            <v>Highly Deficit</v>
          </cell>
          <cell r="J169" t="str">
            <v>Medium</v>
          </cell>
          <cell r="K169" t="str">
            <v>Ahmednagar</v>
          </cell>
          <cell r="L169" t="str">
            <v>Jamkhed</v>
          </cell>
        </row>
        <row r="170">
          <cell r="A170" t="str">
            <v>Khandala</v>
          </cell>
          <cell r="B170" t="str">
            <v>Khandala</v>
          </cell>
          <cell r="C170" t="str">
            <v>CADA Beed</v>
          </cell>
          <cell r="D170" t="str">
            <v>Osmanabad Irrigation Division Osmanabad</v>
          </cell>
          <cell r="E170">
            <v>214</v>
          </cell>
          <cell r="F170">
            <v>3</v>
          </cell>
          <cell r="G170" t="str">
            <v>19AA</v>
          </cell>
          <cell r="H170">
            <v>1</v>
          </cell>
          <cell r="I170" t="str">
            <v>Highly Deficit</v>
          </cell>
          <cell r="J170" t="str">
            <v>Medium</v>
          </cell>
          <cell r="K170" t="str">
            <v>Osmanabad</v>
          </cell>
          <cell r="L170" t="str">
            <v>Tuljapur</v>
          </cell>
        </row>
        <row r="171">
          <cell r="A171" t="str">
            <v>Khandeshwar</v>
          </cell>
          <cell r="B171" t="str">
            <v>Khandeshwar</v>
          </cell>
          <cell r="C171" t="str">
            <v>CADA Beed</v>
          </cell>
          <cell r="D171" t="str">
            <v>Osmanabad Irrigation Division Osmanabad</v>
          </cell>
          <cell r="E171">
            <v>215</v>
          </cell>
          <cell r="F171">
            <v>3</v>
          </cell>
          <cell r="G171" t="str">
            <v>19A</v>
          </cell>
          <cell r="H171">
            <v>1</v>
          </cell>
          <cell r="I171" t="str">
            <v>Highly Deficit</v>
          </cell>
          <cell r="J171" t="str">
            <v>Medium</v>
          </cell>
          <cell r="K171" t="str">
            <v>Osmanabad</v>
          </cell>
          <cell r="L171" t="str">
            <v>Paranda</v>
          </cell>
        </row>
        <row r="172">
          <cell r="A172" t="str">
            <v>Khasapur</v>
          </cell>
          <cell r="B172" t="str">
            <v>Khasapur</v>
          </cell>
          <cell r="C172" t="str">
            <v>CADA Beed</v>
          </cell>
          <cell r="D172" t="str">
            <v>Osmanabad Irrigation Division Osmanabad</v>
          </cell>
          <cell r="E172">
            <v>216</v>
          </cell>
          <cell r="F172">
            <v>3</v>
          </cell>
          <cell r="G172" t="str">
            <v>19A</v>
          </cell>
          <cell r="H172">
            <v>1</v>
          </cell>
          <cell r="I172" t="str">
            <v>Highly Deficit</v>
          </cell>
          <cell r="J172" t="str">
            <v>Medium</v>
          </cell>
          <cell r="K172" t="str">
            <v>Osmanabad</v>
          </cell>
          <cell r="L172" t="str">
            <v>Omerga</v>
          </cell>
        </row>
        <row r="173">
          <cell r="A173" t="str">
            <v>Khekara Nalla</v>
          </cell>
          <cell r="B173" t="str">
            <v>Khekara Nalla</v>
          </cell>
          <cell r="C173" t="str">
            <v>CADA Nagpur</v>
          </cell>
          <cell r="D173" t="str">
            <v>Nagpur Irrigation Division (South) Nagpur</v>
          </cell>
          <cell r="E173">
            <v>37</v>
          </cell>
          <cell r="F173">
            <v>1</v>
          </cell>
          <cell r="G173">
            <v>8</v>
          </cell>
          <cell r="H173">
            <v>4</v>
          </cell>
          <cell r="I173" t="str">
            <v>Surplus</v>
          </cell>
          <cell r="J173" t="str">
            <v>Medium</v>
          </cell>
          <cell r="K173" t="str">
            <v>Nagpur</v>
          </cell>
          <cell r="L173" t="str">
            <v>Savner</v>
          </cell>
        </row>
        <row r="174">
          <cell r="A174" t="str">
            <v>Khelna</v>
          </cell>
          <cell r="B174" t="str">
            <v>Khelna</v>
          </cell>
          <cell r="C174" t="str">
            <v>CADA Abad</v>
          </cell>
          <cell r="D174" t="str">
            <v>Aurangabad Irrigation Division Aurangabad</v>
          </cell>
          <cell r="E174">
            <v>217</v>
          </cell>
          <cell r="F174">
            <v>3</v>
          </cell>
          <cell r="G174">
            <v>3</v>
          </cell>
          <cell r="H174">
            <v>2</v>
          </cell>
          <cell r="I174" t="str">
            <v>Deficit</v>
          </cell>
          <cell r="J174" t="str">
            <v>Medium</v>
          </cell>
          <cell r="K174" t="str">
            <v>Aurangabad</v>
          </cell>
          <cell r="L174" t="str">
            <v>Sillod</v>
          </cell>
        </row>
        <row r="175">
          <cell r="A175" t="str">
            <v>Khindsi</v>
          </cell>
          <cell r="B175" t="str">
            <v>Pench Complex</v>
          </cell>
          <cell r="C175" t="str">
            <v>CADA Nagpur</v>
          </cell>
          <cell r="D175" t="str">
            <v>Pench Irrigation Division Nagpur</v>
          </cell>
          <cell r="E175">
            <v>63</v>
          </cell>
          <cell r="F175">
            <v>1</v>
          </cell>
          <cell r="G175">
            <v>8</v>
          </cell>
          <cell r="H175">
            <v>4</v>
          </cell>
          <cell r="I175" t="str">
            <v>Surplus</v>
          </cell>
          <cell r="J175" t="str">
            <v>Major</v>
          </cell>
          <cell r="K175" t="str">
            <v>Nagpur</v>
          </cell>
          <cell r="L175" t="str">
            <v>Parseoni</v>
          </cell>
        </row>
        <row r="176">
          <cell r="A176" t="str">
            <v>Khodshi Weir</v>
          </cell>
          <cell r="B176" t="str">
            <v>Krishna Canal &amp; Khodshi Backwater</v>
          </cell>
          <cell r="C176" t="str">
            <v>SIC Sangli</v>
          </cell>
          <cell r="D176" t="str">
            <v>Sangli Irrigation Division Sangli</v>
          </cell>
          <cell r="E176">
            <v>114</v>
          </cell>
          <cell r="F176">
            <v>2</v>
          </cell>
          <cell r="G176" t="str">
            <v>15A</v>
          </cell>
          <cell r="H176">
            <v>5</v>
          </cell>
          <cell r="I176" t="str">
            <v>Abundant</v>
          </cell>
          <cell r="J176" t="str">
            <v>Medium</v>
          </cell>
          <cell r="K176" t="str">
            <v>Sangli</v>
          </cell>
          <cell r="L176" t="str">
            <v>Miraj</v>
          </cell>
        </row>
        <row r="177">
          <cell r="A177" t="str">
            <v>Kholgapur</v>
          </cell>
          <cell r="B177" t="str">
            <v>Kholgapur</v>
          </cell>
          <cell r="C177" t="str">
            <v>BIPC Parli (V)</v>
          </cell>
          <cell r="D177" t="str">
            <v>LTDNo.2, Latur</v>
          </cell>
          <cell r="E177">
            <v>2075</v>
          </cell>
          <cell r="F177">
            <v>3</v>
          </cell>
          <cell r="G177">
            <v>4</v>
          </cell>
          <cell r="H177">
            <v>2</v>
          </cell>
          <cell r="I177" t="str">
            <v>Deficit</v>
          </cell>
          <cell r="J177" t="str">
            <v>Medium</v>
          </cell>
          <cell r="K177" t="str">
            <v>Latur</v>
          </cell>
          <cell r="L177" t="str">
            <v>Latur</v>
          </cell>
        </row>
        <row r="178">
          <cell r="A178" t="str">
            <v>Kolar</v>
          </cell>
          <cell r="B178" t="str">
            <v>Kolar</v>
          </cell>
          <cell r="C178" t="str">
            <v>CADA Nagpur</v>
          </cell>
          <cell r="D178" t="str">
            <v>Nagpur Irrigation Division (South) Nagpur</v>
          </cell>
          <cell r="E178">
            <v>38</v>
          </cell>
          <cell r="F178">
            <v>1</v>
          </cell>
          <cell r="G178">
            <v>8</v>
          </cell>
          <cell r="H178">
            <v>4</v>
          </cell>
          <cell r="I178" t="str">
            <v>Surplus</v>
          </cell>
          <cell r="J178" t="str">
            <v>Medium</v>
          </cell>
          <cell r="K178" t="str">
            <v>Nagpur</v>
          </cell>
          <cell r="L178" t="str">
            <v>Savner</v>
          </cell>
        </row>
        <row r="179">
          <cell r="A179" t="str">
            <v>Kolhi</v>
          </cell>
          <cell r="B179" t="str">
            <v>Kolhi</v>
          </cell>
          <cell r="C179" t="str">
            <v>CADA Abad</v>
          </cell>
          <cell r="D179" t="str">
            <v>Aurangabad Irrigation Division Aurangabad</v>
          </cell>
          <cell r="E179">
            <v>218</v>
          </cell>
          <cell r="F179">
            <v>3</v>
          </cell>
          <cell r="G179" t="str">
            <v>1A</v>
          </cell>
          <cell r="H179">
            <v>3</v>
          </cell>
          <cell r="I179" t="str">
            <v>Normal</v>
          </cell>
          <cell r="J179" t="str">
            <v>Medium</v>
          </cell>
          <cell r="K179" t="str">
            <v>Aurangabad</v>
          </cell>
          <cell r="L179" t="str">
            <v>Vaijapur</v>
          </cell>
        </row>
        <row r="180">
          <cell r="A180" t="str">
            <v>Koradi</v>
          </cell>
          <cell r="B180" t="str">
            <v>Koradi</v>
          </cell>
          <cell r="C180" t="str">
            <v>AIC Akola</v>
          </cell>
          <cell r="D180" t="str">
            <v>Buldhana Irrigation Division Buldhana</v>
          </cell>
          <cell r="E180">
            <v>39</v>
          </cell>
          <cell r="F180">
            <v>1</v>
          </cell>
          <cell r="G180">
            <v>6</v>
          </cell>
          <cell r="H180">
            <v>3</v>
          </cell>
          <cell r="I180" t="str">
            <v>Normal</v>
          </cell>
          <cell r="J180" t="str">
            <v>Medium</v>
          </cell>
          <cell r="K180" t="str">
            <v>Buldhana</v>
          </cell>
          <cell r="L180" t="str">
            <v>Mehkar</v>
          </cell>
        </row>
        <row r="181">
          <cell r="A181" t="str">
            <v>Koyana LIS</v>
          </cell>
          <cell r="B181" t="str">
            <v>Krishna LIS Complex</v>
          </cell>
          <cell r="C181" t="str">
            <v>SIC Sangli</v>
          </cell>
          <cell r="D181" t="str">
            <v>Sangli Irrigation Division Sangli</v>
          </cell>
          <cell r="E181">
            <v>290</v>
          </cell>
          <cell r="F181">
            <v>2</v>
          </cell>
          <cell r="G181">
            <v>15</v>
          </cell>
          <cell r="H181">
            <v>5</v>
          </cell>
          <cell r="I181" t="str">
            <v>Abundant</v>
          </cell>
          <cell r="J181" t="str">
            <v>Major</v>
          </cell>
          <cell r="K181" t="str">
            <v>Satara</v>
          </cell>
          <cell r="L181" t="str">
            <v>Pachan</v>
          </cell>
        </row>
        <row r="182">
          <cell r="A182" t="str">
            <v>Koyna</v>
          </cell>
          <cell r="B182" t="str">
            <v>Koyna Dam</v>
          </cell>
          <cell r="C182" t="str">
            <v>Koyna Construction Circle, Satara</v>
          </cell>
          <cell r="D182" t="str">
            <v>Koyna Dam Maintenance Division, Koynanagar</v>
          </cell>
          <cell r="E182">
            <v>2105</v>
          </cell>
          <cell r="F182">
            <v>2</v>
          </cell>
          <cell r="G182">
            <v>15</v>
          </cell>
          <cell r="H182">
            <v>5</v>
          </cell>
          <cell r="I182" t="str">
            <v>Abundant</v>
          </cell>
          <cell r="J182" t="str">
            <v>Major</v>
          </cell>
          <cell r="K182" t="str">
            <v>Satara</v>
          </cell>
          <cell r="L182" t="str">
            <v>Walwa</v>
          </cell>
        </row>
        <row r="183">
          <cell r="A183" t="str">
            <v>Krishna River</v>
          </cell>
          <cell r="B183" t="str">
            <v>Takari LIS</v>
          </cell>
          <cell r="C183" t="str">
            <v>Krishna Koyna Lift Irr. Project Circle, Sangli</v>
          </cell>
          <cell r="D183" t="str">
            <v>Takari Maishal Lift Irr. Mgt. Div., Sangli</v>
          </cell>
          <cell r="E183">
            <v>2106</v>
          </cell>
          <cell r="F183">
            <v>2</v>
          </cell>
          <cell r="G183" t="str">
            <v>15A</v>
          </cell>
          <cell r="H183">
            <v>1</v>
          </cell>
          <cell r="I183" t="str">
            <v>Abundant</v>
          </cell>
          <cell r="J183" t="str">
            <v>Medium</v>
          </cell>
          <cell r="K183" t="str">
            <v>Sangli</v>
          </cell>
          <cell r="L183" t="str">
            <v>Walwa</v>
          </cell>
        </row>
        <row r="184">
          <cell r="A184" t="str">
            <v>Krishna River1</v>
          </cell>
          <cell r="B184" t="str">
            <v>Maishal LIS</v>
          </cell>
          <cell r="C184" t="str">
            <v>Krishna Koyna Lift Irr. Project Circle, Sangli</v>
          </cell>
          <cell r="D184" t="str">
            <v>Takari Maishal Lift Irr. Mgt. Div., Sangli</v>
          </cell>
          <cell r="E184">
            <v>2107</v>
          </cell>
          <cell r="F184">
            <v>2</v>
          </cell>
          <cell r="G184" t="str">
            <v>15A</v>
          </cell>
          <cell r="H184">
            <v>5</v>
          </cell>
          <cell r="I184" t="str">
            <v>Abundant</v>
          </cell>
          <cell r="J184" t="str">
            <v>Medium</v>
          </cell>
          <cell r="K184" t="str">
            <v>Sangli</v>
          </cell>
          <cell r="L184" t="str">
            <v>Miraj</v>
          </cell>
        </row>
        <row r="185">
          <cell r="A185" t="str">
            <v>Kudala</v>
          </cell>
          <cell r="B185" t="str">
            <v>Kudala</v>
          </cell>
          <cell r="C185" t="str">
            <v>NIC Nanded</v>
          </cell>
          <cell r="D185" t="str">
            <v>Nanded Irrigation Division Nanded</v>
          </cell>
          <cell r="E185">
            <v>219</v>
          </cell>
          <cell r="F185">
            <v>3</v>
          </cell>
          <cell r="G185">
            <v>2</v>
          </cell>
          <cell r="H185">
            <v>2</v>
          </cell>
          <cell r="I185" t="str">
            <v>Deficit</v>
          </cell>
          <cell r="J185" t="str">
            <v>Medium</v>
          </cell>
          <cell r="K185" t="str">
            <v>Nanded</v>
          </cell>
          <cell r="L185" t="str">
            <v>Umri</v>
          </cell>
        </row>
        <row r="186">
          <cell r="A186" t="str">
            <v>Kumbhi</v>
          </cell>
          <cell r="B186" t="str">
            <v>Kumbhi</v>
          </cell>
          <cell r="C186" t="str">
            <v>KIC Kolhapur</v>
          </cell>
          <cell r="D186" t="str">
            <v>KID Kolhapur</v>
          </cell>
          <cell r="E186">
            <v>121</v>
          </cell>
          <cell r="F186">
            <v>2</v>
          </cell>
          <cell r="G186" t="str">
            <v>15A</v>
          </cell>
          <cell r="H186">
            <v>5</v>
          </cell>
          <cell r="I186" t="str">
            <v>Abundant</v>
          </cell>
          <cell r="J186" t="str">
            <v>Medium</v>
          </cell>
          <cell r="K186" t="str">
            <v>Kolhapur</v>
          </cell>
          <cell r="L186" t="str">
            <v>Karvir</v>
          </cell>
        </row>
        <row r="187">
          <cell r="A187" t="str">
            <v>Kundalika</v>
          </cell>
          <cell r="B187" t="str">
            <v>Kundalika</v>
          </cell>
          <cell r="C187" t="str">
            <v>CADA Beed</v>
          </cell>
          <cell r="D187" t="str">
            <v>JID-3 Beed</v>
          </cell>
          <cell r="E187">
            <v>220</v>
          </cell>
          <cell r="F187">
            <v>3</v>
          </cell>
          <cell r="G187">
            <v>2</v>
          </cell>
          <cell r="H187">
            <v>2</v>
          </cell>
          <cell r="I187" t="str">
            <v>Deficit</v>
          </cell>
          <cell r="J187" t="str">
            <v>Medium</v>
          </cell>
          <cell r="K187" t="str">
            <v>Beed</v>
          </cell>
          <cell r="L187" t="str">
            <v>Wadavani</v>
          </cell>
        </row>
        <row r="188">
          <cell r="A188" t="str">
            <v>Kundrala</v>
          </cell>
          <cell r="B188" t="str">
            <v>Kundrala</v>
          </cell>
          <cell r="C188" t="str">
            <v>NIC Nanded</v>
          </cell>
          <cell r="D188" t="str">
            <v>Nanded Irrigation Division Nanded</v>
          </cell>
          <cell r="E188">
            <v>221</v>
          </cell>
          <cell r="F188">
            <v>3</v>
          </cell>
          <cell r="G188">
            <v>4</v>
          </cell>
          <cell r="H188">
            <v>2</v>
          </cell>
          <cell r="I188" t="str">
            <v>Deficit</v>
          </cell>
          <cell r="J188" t="str">
            <v>Medium</v>
          </cell>
          <cell r="K188" t="str">
            <v>Nanded</v>
          </cell>
          <cell r="L188" t="str">
            <v>Mukhed</v>
          </cell>
        </row>
        <row r="189">
          <cell r="A189" t="str">
            <v>Kurnoor</v>
          </cell>
          <cell r="B189" t="str">
            <v>Kurnoor</v>
          </cell>
          <cell r="C189" t="str">
            <v>CADA Beed</v>
          </cell>
          <cell r="D189" t="str">
            <v>Osmanabad Irrigation Division Osmanabad</v>
          </cell>
          <cell r="E189">
            <v>222</v>
          </cell>
          <cell r="F189">
            <v>3</v>
          </cell>
          <cell r="G189" t="str">
            <v>19AA</v>
          </cell>
          <cell r="H189">
            <v>1</v>
          </cell>
          <cell r="I189" t="str">
            <v>Highly Deficit</v>
          </cell>
          <cell r="J189" t="str">
            <v>Medium</v>
          </cell>
          <cell r="K189" t="str">
            <v>Osmanabad</v>
          </cell>
          <cell r="L189" t="str">
            <v>Tuljapur</v>
          </cell>
        </row>
        <row r="190">
          <cell r="A190" t="str">
            <v>Labhansarad</v>
          </cell>
          <cell r="B190" t="str">
            <v>Labhansarad</v>
          </cell>
          <cell r="C190" t="str">
            <v>CIPC Chandrapur</v>
          </cell>
          <cell r="D190" t="str">
            <v>Chandrapur Irrigation Division Chandrapur</v>
          </cell>
          <cell r="E190">
            <v>40</v>
          </cell>
          <cell r="F190">
            <v>1</v>
          </cell>
          <cell r="G190">
            <v>8</v>
          </cell>
          <cell r="H190">
            <v>4</v>
          </cell>
          <cell r="I190" t="str">
            <v>Surplus</v>
          </cell>
          <cell r="J190" t="str">
            <v>Medium</v>
          </cell>
          <cell r="K190" t="str">
            <v>Chandrapur</v>
          </cell>
          <cell r="L190" t="str">
            <v>Warora</v>
          </cell>
        </row>
        <row r="191">
          <cell r="A191" t="str">
            <v>Lahuki</v>
          </cell>
          <cell r="B191" t="str">
            <v>Lahuki</v>
          </cell>
          <cell r="C191" t="str">
            <v>CADA Abad</v>
          </cell>
          <cell r="D191" t="str">
            <v>Aurangabad Irrigation Division Aurangabad</v>
          </cell>
          <cell r="E191">
            <v>223</v>
          </cell>
          <cell r="F191">
            <v>3</v>
          </cell>
          <cell r="G191">
            <v>3</v>
          </cell>
          <cell r="H191">
            <v>2</v>
          </cell>
          <cell r="I191" t="str">
            <v>Deficit</v>
          </cell>
          <cell r="J191" t="str">
            <v>Medium</v>
          </cell>
          <cell r="K191" t="str">
            <v>Aurangabad</v>
          </cell>
          <cell r="L191" t="str">
            <v>Aurangabad</v>
          </cell>
        </row>
        <row r="192">
          <cell r="A192" t="str">
            <v>Lal Nala</v>
          </cell>
          <cell r="B192" t="str">
            <v>Lal Nala</v>
          </cell>
          <cell r="C192" t="str">
            <v>CIPC Chandrapur</v>
          </cell>
          <cell r="D192" t="str">
            <v>CID ,Chandrapur</v>
          </cell>
          <cell r="E192">
            <v>2113</v>
          </cell>
          <cell r="F192">
            <v>1</v>
          </cell>
          <cell r="G192">
            <v>7</v>
          </cell>
          <cell r="H192">
            <v>3</v>
          </cell>
          <cell r="I192" t="str">
            <v>Normal</v>
          </cell>
          <cell r="J192" t="str">
            <v>Medium</v>
          </cell>
          <cell r="K192" t="str">
            <v>Wardha</v>
          </cell>
          <cell r="L192" t="str">
            <v>Samudrapur</v>
          </cell>
        </row>
        <row r="193">
          <cell r="A193" t="str">
            <v>Loni</v>
          </cell>
          <cell r="B193" t="str">
            <v>Loni</v>
          </cell>
          <cell r="C193" t="str">
            <v>NIC Nanded</v>
          </cell>
          <cell r="D193" t="str">
            <v>Nanded Irrigation Division Nanded</v>
          </cell>
          <cell r="E193">
            <v>224</v>
          </cell>
          <cell r="F193">
            <v>3</v>
          </cell>
          <cell r="G193">
            <v>6</v>
          </cell>
          <cell r="H193">
            <v>3</v>
          </cell>
          <cell r="I193" t="str">
            <v>Normal</v>
          </cell>
          <cell r="J193" t="str">
            <v>Medium</v>
          </cell>
          <cell r="K193" t="str">
            <v>Nanded</v>
          </cell>
          <cell r="L193" t="str">
            <v>Kinwat</v>
          </cell>
        </row>
        <row r="194">
          <cell r="A194" t="str">
            <v>Loni sangvi</v>
          </cell>
          <cell r="B194" t="str">
            <v>Loni sangvi</v>
          </cell>
          <cell r="C194" t="str">
            <v>AIC Abad</v>
          </cell>
          <cell r="D194" t="str">
            <v>NMCD, Wadigodri</v>
          </cell>
          <cell r="E194">
            <v>2066</v>
          </cell>
          <cell r="F194">
            <v>3</v>
          </cell>
          <cell r="G194">
            <v>2</v>
          </cell>
          <cell r="H194">
            <v>2</v>
          </cell>
          <cell r="I194" t="str">
            <v>Deficit</v>
          </cell>
          <cell r="J194" t="str">
            <v>Medium</v>
          </cell>
          <cell r="K194" t="str">
            <v>Jalna</v>
          </cell>
          <cell r="L194" t="str">
            <v>Partur</v>
          </cell>
        </row>
        <row r="195">
          <cell r="A195" t="str">
            <v xml:space="preserve">Loni Sawangi </v>
          </cell>
          <cell r="B195" t="str">
            <v>Loni Sawangi Barrage</v>
          </cell>
          <cell r="C195" t="str">
            <v>AIC Abad</v>
          </cell>
          <cell r="D195" t="str">
            <v>NMCD Vaijapur</v>
          </cell>
          <cell r="E195">
            <v>2099</v>
          </cell>
          <cell r="F195">
            <v>3</v>
          </cell>
          <cell r="G195">
            <v>2</v>
          </cell>
          <cell r="H195">
            <v>2</v>
          </cell>
          <cell r="I195" t="str">
            <v>Deficit</v>
          </cell>
          <cell r="J195" t="str">
            <v>Medium</v>
          </cell>
          <cell r="K195" t="str">
            <v>Jalna</v>
          </cell>
          <cell r="L195" t="str">
            <v>Partur</v>
          </cell>
        </row>
        <row r="196">
          <cell r="A196" t="str">
            <v>Lower Dudhana</v>
          </cell>
          <cell r="B196" t="str">
            <v>Lower Dudhana</v>
          </cell>
          <cell r="C196" t="str">
            <v>JPC Abad</v>
          </cell>
          <cell r="D196" t="str">
            <v>LDD, Selu</v>
          </cell>
          <cell r="E196">
            <v>2057</v>
          </cell>
          <cell r="F196">
            <v>3</v>
          </cell>
          <cell r="G196">
            <v>3</v>
          </cell>
          <cell r="H196">
            <v>2</v>
          </cell>
          <cell r="I196" t="str">
            <v>Deficit</v>
          </cell>
          <cell r="J196" t="str">
            <v>Major</v>
          </cell>
          <cell r="K196" t="str">
            <v>Parbhani</v>
          </cell>
          <cell r="L196" t="str">
            <v>Selu</v>
          </cell>
        </row>
        <row r="197">
          <cell r="A197" t="str">
            <v>Lower Pus</v>
          </cell>
          <cell r="B197" t="str">
            <v>Lower Pus</v>
          </cell>
          <cell r="C197" t="str">
            <v>AIC Akola</v>
          </cell>
          <cell r="D197" t="str">
            <v>YID Yavatmal</v>
          </cell>
          <cell r="E197">
            <v>41</v>
          </cell>
          <cell r="F197">
            <v>1</v>
          </cell>
          <cell r="G197">
            <v>6</v>
          </cell>
          <cell r="H197">
            <v>3</v>
          </cell>
          <cell r="I197" t="str">
            <v>Normal</v>
          </cell>
          <cell r="J197" t="str">
            <v>Medium</v>
          </cell>
          <cell r="K197" t="str">
            <v>Yavatmal</v>
          </cell>
          <cell r="L197" t="str">
            <v>Mahagaon</v>
          </cell>
        </row>
        <row r="198">
          <cell r="A198" t="str">
            <v>Lower Terna</v>
          </cell>
          <cell r="B198" t="str">
            <v>Lower Terna</v>
          </cell>
          <cell r="C198" t="str">
            <v>CADA Beed</v>
          </cell>
          <cell r="D198" t="str">
            <v>Latur Irrigation Division No.2 Latur</v>
          </cell>
          <cell r="E198">
            <v>225</v>
          </cell>
          <cell r="F198">
            <v>3</v>
          </cell>
          <cell r="G198">
            <v>4</v>
          </cell>
          <cell r="H198">
            <v>2</v>
          </cell>
          <cell r="I198" t="str">
            <v>Deficit</v>
          </cell>
          <cell r="J198" t="str">
            <v>Major</v>
          </cell>
          <cell r="K198" t="str">
            <v>Osmanabad</v>
          </cell>
          <cell r="L198" t="str">
            <v>Navin Lohara</v>
          </cell>
        </row>
        <row r="199">
          <cell r="A199" t="str">
            <v>Lower Wardha</v>
          </cell>
          <cell r="B199" t="str">
            <v>Lower Wardha</v>
          </cell>
          <cell r="C199" t="str">
            <v>NIC Nagpur</v>
          </cell>
          <cell r="D199" t="str">
            <v>Lower Wardha Project Division, Wardha</v>
          </cell>
          <cell r="E199">
            <v>2014</v>
          </cell>
          <cell r="F199">
            <v>1</v>
          </cell>
          <cell r="G199">
            <v>7</v>
          </cell>
          <cell r="H199">
            <v>3</v>
          </cell>
          <cell r="I199" t="str">
            <v>Normal</v>
          </cell>
          <cell r="J199" t="str">
            <v>Major</v>
          </cell>
          <cell r="K199" t="str">
            <v>Wardha</v>
          </cell>
          <cell r="L199" t="str">
            <v>Wardha</v>
          </cell>
        </row>
        <row r="200">
          <cell r="A200" t="str">
            <v>Mahalingi</v>
          </cell>
          <cell r="B200" t="str">
            <v>Mahalingi</v>
          </cell>
          <cell r="C200" t="str">
            <v>NIC Nanded</v>
          </cell>
          <cell r="D200" t="str">
            <v>NID Nanded</v>
          </cell>
          <cell r="E200">
            <v>226</v>
          </cell>
          <cell r="F200">
            <v>3</v>
          </cell>
          <cell r="G200">
            <v>4</v>
          </cell>
          <cell r="H200">
            <v>2</v>
          </cell>
          <cell r="I200" t="str">
            <v>Deficit</v>
          </cell>
          <cell r="J200" t="str">
            <v>Medium</v>
          </cell>
          <cell r="K200" t="str">
            <v>Nanded</v>
          </cell>
          <cell r="L200" t="str">
            <v>Kandhar</v>
          </cell>
        </row>
        <row r="201">
          <cell r="A201" t="str">
            <v>Mahasangvi</v>
          </cell>
          <cell r="B201" t="str">
            <v>Mahasangvi</v>
          </cell>
          <cell r="C201" t="str">
            <v>CADA Beed</v>
          </cell>
          <cell r="D201" t="str">
            <v>Jayakwadi Irrigation Division 3 Beed</v>
          </cell>
          <cell r="E201">
            <v>227</v>
          </cell>
          <cell r="F201">
            <v>3</v>
          </cell>
          <cell r="G201">
            <v>4</v>
          </cell>
          <cell r="H201">
            <v>2</v>
          </cell>
          <cell r="I201" t="str">
            <v>Deficit</v>
          </cell>
          <cell r="J201" t="str">
            <v>Medium</v>
          </cell>
          <cell r="K201" t="str">
            <v>Beed</v>
          </cell>
          <cell r="L201" t="str">
            <v>Patoda</v>
          </cell>
        </row>
        <row r="202">
          <cell r="A202" t="str">
            <v>Majalgaon</v>
          </cell>
          <cell r="B202" t="str">
            <v>Jayakwadi Stage II (Majalgaon)</v>
          </cell>
          <cell r="C202" t="str">
            <v>CADA Beed</v>
          </cell>
          <cell r="D202" t="str">
            <v>Majalgaon Irrigation Div.,Parli Vaijnath</v>
          </cell>
          <cell r="E202">
            <v>200</v>
          </cell>
          <cell r="F202">
            <v>3</v>
          </cell>
          <cell r="G202">
            <v>2</v>
          </cell>
          <cell r="H202">
            <v>2</v>
          </cell>
          <cell r="I202" t="str">
            <v>Deficit</v>
          </cell>
          <cell r="J202" t="str">
            <v>Major</v>
          </cell>
          <cell r="K202" t="str">
            <v>Beed</v>
          </cell>
          <cell r="L202" t="str">
            <v>Majalgaon</v>
          </cell>
        </row>
        <row r="203">
          <cell r="A203" t="str">
            <v>Makardhokada</v>
          </cell>
          <cell r="B203" t="str">
            <v>Makardhokada-Saiki</v>
          </cell>
          <cell r="C203" t="str">
            <v>CADA Nagpur</v>
          </cell>
          <cell r="D203" t="str">
            <v>Nagpur Irrigation Division (South) Nagpur</v>
          </cell>
          <cell r="E203">
            <v>44</v>
          </cell>
          <cell r="F203">
            <v>1</v>
          </cell>
          <cell r="G203">
            <v>8</v>
          </cell>
          <cell r="H203">
            <v>4</v>
          </cell>
          <cell r="I203" t="str">
            <v>Surplus</v>
          </cell>
          <cell r="J203" t="str">
            <v>Medium</v>
          </cell>
          <cell r="K203" t="str">
            <v>Nagpur</v>
          </cell>
          <cell r="L203" t="str">
            <v>Umred</v>
          </cell>
        </row>
        <row r="204">
          <cell r="A204" t="str">
            <v>Malangaon</v>
          </cell>
          <cell r="B204" t="str">
            <v>Malangaon</v>
          </cell>
          <cell r="C204" t="str">
            <v>CADA Jalgaon</v>
          </cell>
          <cell r="D204" t="str">
            <v>Dhule Irrigation Division Dhule</v>
          </cell>
          <cell r="E204">
            <v>228</v>
          </cell>
          <cell r="F204">
            <v>3</v>
          </cell>
          <cell r="G204">
            <v>12</v>
          </cell>
          <cell r="H204">
            <v>3</v>
          </cell>
          <cell r="I204" t="str">
            <v>Normal</v>
          </cell>
          <cell r="J204" t="str">
            <v>Medium</v>
          </cell>
          <cell r="K204" t="str">
            <v>Dhule</v>
          </cell>
          <cell r="L204" t="str">
            <v>Sakri</v>
          </cell>
        </row>
        <row r="205">
          <cell r="A205" t="str">
            <v>Managadh</v>
          </cell>
          <cell r="B205" t="str">
            <v>Managadh</v>
          </cell>
          <cell r="C205" t="str">
            <v>CADA Nagpur</v>
          </cell>
          <cell r="D205" t="str">
            <v>Gondia Irrigation Division Gondia</v>
          </cell>
          <cell r="E205">
            <v>46</v>
          </cell>
          <cell r="F205">
            <v>1</v>
          </cell>
          <cell r="G205">
            <v>8</v>
          </cell>
          <cell r="H205">
            <v>4</v>
          </cell>
          <cell r="I205" t="str">
            <v>Surplus</v>
          </cell>
          <cell r="J205" t="str">
            <v>Medium</v>
          </cell>
          <cell r="K205" t="str">
            <v>Gondia</v>
          </cell>
          <cell r="L205" t="str">
            <v>Salekasa</v>
          </cell>
        </row>
        <row r="206">
          <cell r="A206" t="str">
            <v>Manar</v>
          </cell>
          <cell r="B206" t="str">
            <v>Manar</v>
          </cell>
          <cell r="C206" t="str">
            <v>NIC Nanded</v>
          </cell>
          <cell r="D206" t="str">
            <v>NID Nanded</v>
          </cell>
          <cell r="E206">
            <v>229</v>
          </cell>
          <cell r="F206">
            <v>3</v>
          </cell>
          <cell r="G206">
            <v>4</v>
          </cell>
          <cell r="H206">
            <v>2</v>
          </cell>
          <cell r="I206" t="str">
            <v>Deficit</v>
          </cell>
          <cell r="J206" t="str">
            <v>Major</v>
          </cell>
          <cell r="K206" t="str">
            <v>Nanded</v>
          </cell>
          <cell r="L206" t="str">
            <v>Kandhar</v>
          </cell>
        </row>
        <row r="207">
          <cell r="A207" t="str">
            <v>Mandohol</v>
          </cell>
          <cell r="B207" t="str">
            <v>Mandohol</v>
          </cell>
          <cell r="C207" t="str">
            <v>CADA Nashik</v>
          </cell>
          <cell r="D207" t="str">
            <v>Ahmednagar Irrigation Division Ahmednagar</v>
          </cell>
          <cell r="E207">
            <v>230</v>
          </cell>
          <cell r="F207">
            <v>3</v>
          </cell>
          <cell r="G207" t="str">
            <v>1AA</v>
          </cell>
          <cell r="H207">
            <v>3</v>
          </cell>
          <cell r="I207" t="str">
            <v>Normal</v>
          </cell>
          <cell r="J207" t="str">
            <v>Medium</v>
          </cell>
          <cell r="K207" t="str">
            <v>Ahmednagar</v>
          </cell>
          <cell r="L207" t="str">
            <v>Parner</v>
          </cell>
        </row>
        <row r="208">
          <cell r="A208" t="str">
            <v>Mangi</v>
          </cell>
          <cell r="B208" t="str">
            <v>Mangi</v>
          </cell>
          <cell r="C208" t="str">
            <v>CADA Solapur</v>
          </cell>
          <cell r="D208" t="str">
            <v>Solapur Irrigation Division Solapur</v>
          </cell>
          <cell r="E208">
            <v>122</v>
          </cell>
          <cell r="F208">
            <v>2</v>
          </cell>
          <cell r="G208" t="str">
            <v>19A</v>
          </cell>
          <cell r="H208">
            <v>1</v>
          </cell>
          <cell r="I208" t="str">
            <v>Highly Deficit</v>
          </cell>
          <cell r="J208" t="str">
            <v>Medium</v>
          </cell>
          <cell r="K208" t="str">
            <v>Solapur</v>
          </cell>
          <cell r="L208" t="str">
            <v>Karmala</v>
          </cell>
        </row>
        <row r="209">
          <cell r="A209" t="str">
            <v xml:space="preserve">Mangrul </v>
          </cell>
          <cell r="B209" t="str">
            <v>Mangrul Barrage</v>
          </cell>
          <cell r="C209" t="str">
            <v>AIC Abad</v>
          </cell>
          <cell r="D209" t="str">
            <v>NMCD Vaijapur</v>
          </cell>
          <cell r="E209">
            <v>2097</v>
          </cell>
          <cell r="F209">
            <v>3</v>
          </cell>
          <cell r="G209">
            <v>2</v>
          </cell>
          <cell r="H209">
            <v>2</v>
          </cell>
          <cell r="I209" t="str">
            <v>Deficit</v>
          </cell>
          <cell r="J209" t="str">
            <v>Medium</v>
          </cell>
          <cell r="K209" t="str">
            <v>Jalna</v>
          </cell>
          <cell r="L209" t="str">
            <v>Ghansawangi</v>
          </cell>
        </row>
        <row r="210">
          <cell r="A210" t="str">
            <v>Manikdoh</v>
          </cell>
          <cell r="B210" t="str">
            <v>Kukadi Complex</v>
          </cell>
          <cell r="C210" t="str">
            <v>CADA Pune</v>
          </cell>
          <cell r="D210" t="str">
            <v>Kukadi Irrigation Division No. 1  Narayangaon</v>
          </cell>
          <cell r="E210">
            <v>119</v>
          </cell>
          <cell r="F210">
            <v>2</v>
          </cell>
          <cell r="G210">
            <v>17</v>
          </cell>
          <cell r="H210">
            <v>3</v>
          </cell>
          <cell r="I210" t="str">
            <v>Normal</v>
          </cell>
          <cell r="J210" t="str">
            <v>Major</v>
          </cell>
          <cell r="K210" t="str">
            <v>Pune</v>
          </cell>
          <cell r="L210" t="str">
            <v>Junnar</v>
          </cell>
        </row>
        <row r="211">
          <cell r="A211" t="str">
            <v>Manikpunj</v>
          </cell>
          <cell r="B211" t="str">
            <v>Manikpunj</v>
          </cell>
          <cell r="C211" t="str">
            <v>NIPC Dhule</v>
          </cell>
          <cell r="D211" t="str">
            <v>Upper Godawari Project Divison, Nashik</v>
          </cell>
          <cell r="E211">
            <v>2025</v>
          </cell>
          <cell r="F211">
            <v>3</v>
          </cell>
          <cell r="G211">
            <v>1</v>
          </cell>
          <cell r="H211">
            <v>3</v>
          </cell>
          <cell r="I211" t="str">
            <v>Normal</v>
          </cell>
          <cell r="J211" t="str">
            <v>Medium</v>
          </cell>
          <cell r="K211" t="str">
            <v>Nashik</v>
          </cell>
          <cell r="L211" t="str">
            <v>Nandgaon</v>
          </cell>
        </row>
        <row r="212">
          <cell r="A212" t="str">
            <v>Manjra</v>
          </cell>
          <cell r="B212" t="str">
            <v>Manjra</v>
          </cell>
          <cell r="C212" t="str">
            <v>CADA Beed</v>
          </cell>
          <cell r="D212" t="str">
            <v>Latur Irrigation Division No.2 Latur</v>
          </cell>
          <cell r="E212">
            <v>231</v>
          </cell>
          <cell r="F212">
            <v>3</v>
          </cell>
          <cell r="G212">
            <v>4</v>
          </cell>
          <cell r="H212">
            <v>2</v>
          </cell>
          <cell r="I212" t="str">
            <v>Deficit</v>
          </cell>
          <cell r="J212" t="str">
            <v>Major</v>
          </cell>
          <cell r="K212" t="str">
            <v>Beed</v>
          </cell>
          <cell r="L212" t="str">
            <v>Kaij</v>
          </cell>
        </row>
        <row r="213">
          <cell r="A213" t="str">
            <v>Manyad</v>
          </cell>
          <cell r="B213" t="str">
            <v>Manyad</v>
          </cell>
          <cell r="C213" t="str">
            <v>CADA Jalgaon</v>
          </cell>
          <cell r="D213" t="str">
            <v>Girna Irrigation Division Jalgaon</v>
          </cell>
          <cell r="E213">
            <v>232</v>
          </cell>
          <cell r="F213">
            <v>3</v>
          </cell>
          <cell r="G213">
            <v>11</v>
          </cell>
          <cell r="H213">
            <v>2</v>
          </cell>
          <cell r="I213" t="str">
            <v>Deficit</v>
          </cell>
          <cell r="J213" t="str">
            <v>Medium</v>
          </cell>
          <cell r="K213" t="str">
            <v>Jalgaon</v>
          </cell>
          <cell r="L213" t="str">
            <v>Chalisgaon</v>
          </cell>
        </row>
        <row r="214">
          <cell r="A214" t="str">
            <v>Mas</v>
          </cell>
          <cell r="B214" t="str">
            <v>Mas</v>
          </cell>
          <cell r="C214" t="str">
            <v>AIC Akola</v>
          </cell>
          <cell r="D214" t="str">
            <v>BID Buldhana</v>
          </cell>
          <cell r="E214">
            <v>47</v>
          </cell>
          <cell r="F214">
            <v>1</v>
          </cell>
          <cell r="G214">
            <v>10</v>
          </cell>
          <cell r="H214">
            <v>2</v>
          </cell>
          <cell r="I214" t="str">
            <v>Deficit</v>
          </cell>
          <cell r="J214" t="str">
            <v>Medium</v>
          </cell>
          <cell r="K214" t="str">
            <v>Buldhana</v>
          </cell>
          <cell r="L214" t="str">
            <v>Khamgaon</v>
          </cell>
        </row>
        <row r="215">
          <cell r="A215" t="str">
            <v>Masalga</v>
          </cell>
          <cell r="B215" t="str">
            <v>Masalga</v>
          </cell>
          <cell r="C215" t="str">
            <v>CADA Beed</v>
          </cell>
          <cell r="D215" t="str">
            <v>Latur Irr. Div. 2, Latur</v>
          </cell>
          <cell r="E215">
            <v>233</v>
          </cell>
          <cell r="F215">
            <v>3</v>
          </cell>
          <cell r="G215">
            <v>4</v>
          </cell>
          <cell r="H215">
            <v>2</v>
          </cell>
          <cell r="I215" t="str">
            <v>Deficit</v>
          </cell>
          <cell r="J215" t="str">
            <v>Medium</v>
          </cell>
          <cell r="K215" t="str">
            <v>Latur</v>
          </cell>
          <cell r="L215" t="str">
            <v>Nilanga</v>
          </cell>
        </row>
        <row r="216">
          <cell r="A216" t="str">
            <v>Masoli</v>
          </cell>
          <cell r="B216" t="str">
            <v>Masoli</v>
          </cell>
          <cell r="C216" t="str">
            <v>CADA Abad</v>
          </cell>
          <cell r="D216" t="str">
            <v>JID 2 Parbhani</v>
          </cell>
          <cell r="E216">
            <v>234</v>
          </cell>
          <cell r="F216">
            <v>3</v>
          </cell>
          <cell r="G216">
            <v>2</v>
          </cell>
          <cell r="H216">
            <v>2</v>
          </cell>
          <cell r="I216" t="str">
            <v>Deficit</v>
          </cell>
          <cell r="J216" t="str">
            <v>Medium</v>
          </cell>
          <cell r="K216" t="str">
            <v>Parbhani</v>
          </cell>
          <cell r="L216" t="str">
            <v>Gangakhed</v>
          </cell>
        </row>
        <row r="217">
          <cell r="A217" t="str">
            <v>Mehkari</v>
          </cell>
          <cell r="B217" t="str">
            <v>Mehkari</v>
          </cell>
          <cell r="C217" t="str">
            <v>CADA Beed</v>
          </cell>
          <cell r="D217" t="str">
            <v>JID-3 Beed</v>
          </cell>
          <cell r="E217">
            <v>235</v>
          </cell>
          <cell r="F217">
            <v>3</v>
          </cell>
          <cell r="G217" t="str">
            <v>19A</v>
          </cell>
          <cell r="H217">
            <v>1</v>
          </cell>
          <cell r="I217" t="str">
            <v>Highly Deficit</v>
          </cell>
          <cell r="J217" t="str">
            <v>Medium</v>
          </cell>
          <cell r="K217" t="str">
            <v>Beed</v>
          </cell>
          <cell r="L217" t="str">
            <v>Ashti</v>
          </cell>
        </row>
        <row r="218">
          <cell r="A218" t="str">
            <v>Mhaswad</v>
          </cell>
          <cell r="B218" t="str">
            <v>Mhaswad</v>
          </cell>
          <cell r="C218" t="str">
            <v>PIC Pune</v>
          </cell>
          <cell r="D218" t="str">
            <v>Neera Right Bank Canal Division Phaltan</v>
          </cell>
          <cell r="E218">
            <v>123</v>
          </cell>
          <cell r="F218">
            <v>2</v>
          </cell>
          <cell r="G218" t="str">
            <v>18AA</v>
          </cell>
          <cell r="H218">
            <v>1</v>
          </cell>
          <cell r="I218" t="str">
            <v>Highly Deficit</v>
          </cell>
          <cell r="J218" t="str">
            <v>Medium</v>
          </cell>
          <cell r="K218" t="str">
            <v>Satara</v>
          </cell>
          <cell r="L218" t="str">
            <v>Man</v>
          </cell>
        </row>
        <row r="219">
          <cell r="A219" t="str">
            <v>Mor</v>
          </cell>
          <cell r="B219" t="str">
            <v>Mor</v>
          </cell>
          <cell r="C219" t="str">
            <v>JIPC Jalgaon</v>
          </cell>
          <cell r="D219" t="str">
            <v>Jalgaon Medium Project Division Jalgaon</v>
          </cell>
          <cell r="E219">
            <v>236</v>
          </cell>
          <cell r="F219">
            <v>3</v>
          </cell>
          <cell r="G219" t="str">
            <v>13A</v>
          </cell>
          <cell r="H219">
            <v>3</v>
          </cell>
          <cell r="I219" t="str">
            <v>Normal</v>
          </cell>
          <cell r="J219" t="str">
            <v>Medium</v>
          </cell>
          <cell r="K219" t="str">
            <v>Jalgaon</v>
          </cell>
          <cell r="L219" t="str">
            <v>Yaval</v>
          </cell>
        </row>
        <row r="220">
          <cell r="A220" t="str">
            <v>Mordham</v>
          </cell>
          <cell r="B220" t="str">
            <v>Mordham</v>
          </cell>
          <cell r="C220" t="str">
            <v>CADA Nagpur</v>
          </cell>
          <cell r="D220" t="str">
            <v>Nagpur Irrigation Division (South) Nagpur</v>
          </cell>
          <cell r="E220">
            <v>48</v>
          </cell>
          <cell r="F220">
            <v>1</v>
          </cell>
          <cell r="G220">
            <v>8</v>
          </cell>
          <cell r="H220">
            <v>4</v>
          </cell>
          <cell r="I220" t="str">
            <v>Surplus</v>
          </cell>
          <cell r="J220" t="str">
            <v>Medium</v>
          </cell>
          <cell r="K220" t="str">
            <v>Nagpur</v>
          </cell>
          <cell r="L220" t="str">
            <v>Kalmeshwar</v>
          </cell>
        </row>
        <row r="221">
          <cell r="A221" t="str">
            <v>Morna (Akola)</v>
          </cell>
          <cell r="B221" t="str">
            <v>Morna (Akola)</v>
          </cell>
          <cell r="C221" t="str">
            <v>AIC Akola</v>
          </cell>
          <cell r="D221" t="str">
            <v>Akola Irrigation Division Akola</v>
          </cell>
          <cell r="E221">
            <v>49</v>
          </cell>
          <cell r="F221">
            <v>1</v>
          </cell>
          <cell r="G221">
            <v>10</v>
          </cell>
          <cell r="H221">
            <v>2</v>
          </cell>
          <cell r="I221" t="str">
            <v>Deficit</v>
          </cell>
          <cell r="J221" t="str">
            <v>Medium</v>
          </cell>
          <cell r="K221" t="str">
            <v>Akola</v>
          </cell>
          <cell r="L221" t="str">
            <v>Patur</v>
          </cell>
        </row>
        <row r="222">
          <cell r="A222" t="str">
            <v>Morna (Gureghar)</v>
          </cell>
          <cell r="B222" t="str">
            <v>Morna</v>
          </cell>
          <cell r="C222" t="str">
            <v>SIPC Satara</v>
          </cell>
          <cell r="D222" t="str">
            <v>MID Satara</v>
          </cell>
          <cell r="E222">
            <v>2032</v>
          </cell>
          <cell r="F222">
            <v>2</v>
          </cell>
          <cell r="G222">
            <v>15</v>
          </cell>
          <cell r="H222">
            <v>5</v>
          </cell>
          <cell r="I222" t="str">
            <v>Abundant</v>
          </cell>
          <cell r="J222" t="str">
            <v>Medium</v>
          </cell>
          <cell r="K222" t="str">
            <v>Satara</v>
          </cell>
          <cell r="L222" t="str">
            <v>Patan</v>
          </cell>
        </row>
        <row r="223">
          <cell r="A223" t="str">
            <v>Morna (Sangli)</v>
          </cell>
          <cell r="B223" t="str">
            <v>Morna (Sangli)</v>
          </cell>
          <cell r="C223" t="str">
            <v>SIC Sangli</v>
          </cell>
          <cell r="D223" t="str">
            <v>SID Sangli</v>
          </cell>
          <cell r="E223">
            <v>124</v>
          </cell>
          <cell r="F223">
            <v>2</v>
          </cell>
          <cell r="G223" t="str">
            <v>15A</v>
          </cell>
          <cell r="H223">
            <v>5</v>
          </cell>
          <cell r="I223" t="str">
            <v>Abundant</v>
          </cell>
          <cell r="J223" t="str">
            <v>Medium</v>
          </cell>
          <cell r="K223" t="str">
            <v>Sangli</v>
          </cell>
          <cell r="L223" t="str">
            <v>Shirala</v>
          </cell>
        </row>
        <row r="224">
          <cell r="A224" t="str">
            <v>Mukane</v>
          </cell>
          <cell r="B224" t="str">
            <v>Mukane</v>
          </cell>
          <cell r="C224" t="str">
            <v>CADA Nashik</v>
          </cell>
          <cell r="D224" t="str">
            <v>Nashik Irrigation Division Nashik</v>
          </cell>
          <cell r="E224">
            <v>237</v>
          </cell>
          <cell r="F224">
            <v>3</v>
          </cell>
          <cell r="G224" t="str">
            <v>1A</v>
          </cell>
          <cell r="H224">
            <v>3</v>
          </cell>
          <cell r="I224" t="str">
            <v>Normal</v>
          </cell>
          <cell r="J224" t="str">
            <v>Major</v>
          </cell>
          <cell r="K224" t="str">
            <v>Nashik</v>
          </cell>
          <cell r="L224" t="str">
            <v>Igatpuri</v>
          </cell>
        </row>
        <row r="225">
          <cell r="A225" t="str">
            <v>Mula</v>
          </cell>
          <cell r="B225" t="str">
            <v>Mula</v>
          </cell>
          <cell r="C225" t="str">
            <v>CADA Nashik</v>
          </cell>
          <cell r="D225" t="str">
            <v>Mula Irrigation Division Ahmednagar</v>
          </cell>
          <cell r="E225">
            <v>238</v>
          </cell>
          <cell r="F225">
            <v>3</v>
          </cell>
          <cell r="G225" t="str">
            <v>1AA</v>
          </cell>
          <cell r="H225">
            <v>3</v>
          </cell>
          <cell r="I225" t="str">
            <v>Normal</v>
          </cell>
          <cell r="J225" t="str">
            <v>Major</v>
          </cell>
          <cell r="K225" t="str">
            <v>Ahmednagar</v>
          </cell>
          <cell r="L225" t="str">
            <v>Rahuri</v>
          </cell>
        </row>
        <row r="226">
          <cell r="A226" t="str">
            <v>Mula(bhagde)</v>
          </cell>
          <cell r="B226" t="str">
            <v>Mula(bhagde)</v>
          </cell>
          <cell r="C226" t="str">
            <v>CADA Nashik</v>
          </cell>
          <cell r="D226" t="str">
            <v>MID Ahmednagar</v>
          </cell>
          <cell r="E226">
            <v>2030</v>
          </cell>
          <cell r="F226">
            <v>3</v>
          </cell>
          <cell r="G226">
            <v>1</v>
          </cell>
          <cell r="H226">
            <v>2</v>
          </cell>
          <cell r="I226" t="str">
            <v>Deficit</v>
          </cell>
          <cell r="J226" t="str">
            <v>Major</v>
          </cell>
          <cell r="K226" t="str">
            <v>Ahmednagar</v>
          </cell>
          <cell r="L226" t="str">
            <v>Rahuri</v>
          </cell>
        </row>
        <row r="227">
          <cell r="A227" t="str">
            <v>Mula(wambori)</v>
          </cell>
          <cell r="B227" t="str">
            <v>Mula(wambori)</v>
          </cell>
          <cell r="C227" t="str">
            <v>CADA Nashik</v>
          </cell>
          <cell r="D227" t="str">
            <v>MID Ahmednagar</v>
          </cell>
          <cell r="E227">
            <v>2029</v>
          </cell>
          <cell r="F227">
            <v>3</v>
          </cell>
          <cell r="G227">
            <v>1</v>
          </cell>
          <cell r="H227">
            <v>2</v>
          </cell>
          <cell r="I227" t="str">
            <v>Deficit</v>
          </cell>
          <cell r="J227" t="str">
            <v>Major</v>
          </cell>
          <cell r="K227" t="str">
            <v>Ahmednagar</v>
          </cell>
          <cell r="L227" t="str">
            <v>Rahuri</v>
          </cell>
        </row>
        <row r="228">
          <cell r="A228" t="str">
            <v>Mulshi</v>
          </cell>
          <cell r="B228" t="str">
            <v>Mulshi</v>
          </cell>
          <cell r="C228" t="str">
            <v>PIC Pune</v>
          </cell>
          <cell r="D228" t="str">
            <v>PID Pune</v>
          </cell>
          <cell r="E228">
            <v>2020</v>
          </cell>
          <cell r="F228">
            <v>2</v>
          </cell>
          <cell r="G228">
            <v>17</v>
          </cell>
          <cell r="H228">
            <v>3</v>
          </cell>
          <cell r="I228" t="str">
            <v>Normal</v>
          </cell>
          <cell r="J228" t="str">
            <v>Major</v>
          </cell>
          <cell r="K228" t="str">
            <v>Pune</v>
          </cell>
          <cell r="L228" t="str">
            <v>Mulshi</v>
          </cell>
        </row>
        <row r="229">
          <cell r="A229" t="str">
            <v>Mun</v>
          </cell>
          <cell r="B229" t="str">
            <v>Mun</v>
          </cell>
          <cell r="C229" t="str">
            <v>BIPC Buldhana</v>
          </cell>
          <cell r="D229" t="str">
            <v>Man Project Division Khamgaon</v>
          </cell>
          <cell r="E229">
            <v>50</v>
          </cell>
          <cell r="F229">
            <v>1</v>
          </cell>
          <cell r="G229">
            <v>10</v>
          </cell>
          <cell r="H229">
            <v>2</v>
          </cell>
          <cell r="I229" t="str">
            <v>Deficit</v>
          </cell>
          <cell r="J229" t="str">
            <v>Medium</v>
          </cell>
          <cell r="K229" t="str">
            <v>Buldhana</v>
          </cell>
          <cell r="L229" t="str">
            <v>Khamgaon</v>
          </cell>
        </row>
        <row r="230">
          <cell r="A230" t="str">
            <v>Nagewadi</v>
          </cell>
          <cell r="B230" t="str">
            <v>Nagewadi</v>
          </cell>
          <cell r="C230" t="str">
            <v>SIPC Satara</v>
          </cell>
          <cell r="D230" t="str">
            <v>MID Satara</v>
          </cell>
          <cell r="E230">
            <v>2033</v>
          </cell>
          <cell r="F230">
            <v>2</v>
          </cell>
          <cell r="G230">
            <v>15</v>
          </cell>
          <cell r="H230">
            <v>5</v>
          </cell>
          <cell r="I230" t="str">
            <v>Abundant</v>
          </cell>
          <cell r="J230" t="str">
            <v>Medium</v>
          </cell>
          <cell r="K230" t="str">
            <v>Satara</v>
          </cell>
          <cell r="L230" t="str">
            <v>Wai</v>
          </cell>
        </row>
        <row r="231">
          <cell r="A231" t="str">
            <v>Nagya Sakya</v>
          </cell>
          <cell r="B231" t="str">
            <v>Nagya Sakya</v>
          </cell>
          <cell r="C231" t="str">
            <v>CADA Nashik</v>
          </cell>
          <cell r="D231" t="str">
            <v>Malegaon Irrigation Division Malegaon</v>
          </cell>
          <cell r="E231">
            <v>239</v>
          </cell>
          <cell r="F231">
            <v>3</v>
          </cell>
          <cell r="G231">
            <v>11</v>
          </cell>
          <cell r="H231">
            <v>2</v>
          </cell>
          <cell r="I231" t="str">
            <v>Deficit</v>
          </cell>
          <cell r="J231" t="str">
            <v>Medium</v>
          </cell>
          <cell r="K231" t="str">
            <v>Nashik</v>
          </cell>
          <cell r="L231" t="str">
            <v>Nandgaon</v>
          </cell>
        </row>
        <row r="232">
          <cell r="A232" t="str">
            <v>Nagzari</v>
          </cell>
          <cell r="B232" t="str">
            <v>Nagzari</v>
          </cell>
          <cell r="C232" t="str">
            <v>NIC Nanded</v>
          </cell>
          <cell r="D232" t="str">
            <v>NID Nanded</v>
          </cell>
          <cell r="E232">
            <v>240</v>
          </cell>
          <cell r="F232">
            <v>3</v>
          </cell>
          <cell r="G232">
            <v>6</v>
          </cell>
          <cell r="H232">
            <v>3</v>
          </cell>
          <cell r="I232" t="str">
            <v>Normal</v>
          </cell>
          <cell r="J232" t="str">
            <v>Medium</v>
          </cell>
          <cell r="K232" t="str">
            <v>Nanded</v>
          </cell>
          <cell r="L232" t="str">
            <v>Kinwat</v>
          </cell>
        </row>
        <row r="233">
          <cell r="A233" t="str">
            <v>Nagzari (Latur)</v>
          </cell>
          <cell r="B233" t="str">
            <v>Nagzari (Latur)</v>
          </cell>
          <cell r="C233" t="str">
            <v>BIPC Parli (V)</v>
          </cell>
          <cell r="D233" t="str">
            <v>LTDNo.2, Latur</v>
          </cell>
          <cell r="E233">
            <v>2073</v>
          </cell>
          <cell r="F233">
            <v>3</v>
          </cell>
          <cell r="G233">
            <v>4</v>
          </cell>
          <cell r="H233">
            <v>2</v>
          </cell>
          <cell r="I233" t="str">
            <v>Deficit</v>
          </cell>
          <cell r="J233" t="str">
            <v>Medium</v>
          </cell>
          <cell r="K233" t="str">
            <v>Latur</v>
          </cell>
          <cell r="L233" t="str">
            <v>Latur</v>
          </cell>
        </row>
        <row r="234">
          <cell r="A234" t="str">
            <v>Naleshwar</v>
          </cell>
          <cell r="B234" t="str">
            <v>Naleshwar</v>
          </cell>
          <cell r="C234" t="str">
            <v>CIPC Chandrapur</v>
          </cell>
          <cell r="D234" t="str">
            <v>Chandrapur Irrigation Division Chandrapur</v>
          </cell>
          <cell r="E234">
            <v>51</v>
          </cell>
          <cell r="F234">
            <v>1</v>
          </cell>
          <cell r="G234">
            <v>9</v>
          </cell>
          <cell r="H234">
            <v>5</v>
          </cell>
          <cell r="I234" t="str">
            <v>Abundant</v>
          </cell>
          <cell r="J234" t="str">
            <v>Medium</v>
          </cell>
          <cell r="K234" t="str">
            <v>Chandrapur</v>
          </cell>
          <cell r="L234" t="str">
            <v>Sindewahi</v>
          </cell>
        </row>
        <row r="235">
          <cell r="A235" t="str">
            <v>Nalganga</v>
          </cell>
          <cell r="B235" t="str">
            <v>Nalganga</v>
          </cell>
          <cell r="C235" t="str">
            <v>AIC Akola</v>
          </cell>
          <cell r="D235" t="str">
            <v>Buldhana Irrigation Division Buldhana</v>
          </cell>
          <cell r="E235">
            <v>52</v>
          </cell>
          <cell r="F235">
            <v>1</v>
          </cell>
          <cell r="G235">
            <v>10</v>
          </cell>
          <cell r="H235">
            <v>2</v>
          </cell>
          <cell r="I235" t="str">
            <v>Deficit</v>
          </cell>
          <cell r="J235" t="str">
            <v>Major</v>
          </cell>
          <cell r="K235" t="str">
            <v>Buldhana</v>
          </cell>
          <cell r="L235" t="str">
            <v>Mothala</v>
          </cell>
        </row>
        <row r="236">
          <cell r="A236" t="str">
            <v>Nand</v>
          </cell>
          <cell r="B236" t="str">
            <v>Lower Wunna Complex</v>
          </cell>
          <cell r="C236" t="str">
            <v>CADA Nagpur</v>
          </cell>
          <cell r="D236" t="str">
            <v>Nagpur Irrigation Division (South) Nagpur</v>
          </cell>
          <cell r="E236">
            <v>43</v>
          </cell>
          <cell r="F236">
            <v>1</v>
          </cell>
          <cell r="G236">
            <v>7</v>
          </cell>
          <cell r="H236">
            <v>3</v>
          </cell>
          <cell r="I236" t="str">
            <v>Normal</v>
          </cell>
          <cell r="J236" t="str">
            <v>Major</v>
          </cell>
          <cell r="K236" t="str">
            <v>Nagpur</v>
          </cell>
          <cell r="L236" t="str">
            <v>Umred</v>
          </cell>
        </row>
        <row r="237">
          <cell r="A237" t="str">
            <v>Narangi</v>
          </cell>
          <cell r="B237" t="str">
            <v>Narangi</v>
          </cell>
          <cell r="C237" t="str">
            <v>CADA Abad</v>
          </cell>
          <cell r="D237" t="str">
            <v>Aurangabad Irrigation Division Aurangabad</v>
          </cell>
          <cell r="E237">
            <v>241</v>
          </cell>
          <cell r="F237">
            <v>3</v>
          </cell>
          <cell r="G237" t="str">
            <v>1A</v>
          </cell>
          <cell r="H237">
            <v>3</v>
          </cell>
          <cell r="I237" t="str">
            <v>Normal</v>
          </cell>
          <cell r="J237" t="str">
            <v>Medium</v>
          </cell>
          <cell r="K237" t="str">
            <v>Aurangabad</v>
          </cell>
          <cell r="L237" t="str">
            <v>Vaijapur</v>
          </cell>
        </row>
        <row r="238">
          <cell r="A238" t="str">
            <v>Natuwadi</v>
          </cell>
          <cell r="B238" t="str">
            <v>Natuwadi</v>
          </cell>
          <cell r="C238" t="str">
            <v>KIC Ratnagiri</v>
          </cell>
          <cell r="D238" t="str">
            <v>Ratnagiri Irrigatin Division Ratnagiri (South)</v>
          </cell>
          <cell r="E238">
            <v>125</v>
          </cell>
          <cell r="F238">
            <v>2</v>
          </cell>
          <cell r="G238">
            <v>23</v>
          </cell>
          <cell r="H238">
            <v>5</v>
          </cell>
          <cell r="I238" t="str">
            <v>Abundant</v>
          </cell>
          <cell r="J238" t="str">
            <v>Medium</v>
          </cell>
          <cell r="K238" t="str">
            <v>Ratnagiri</v>
          </cell>
          <cell r="L238" t="str">
            <v>Khed</v>
          </cell>
        </row>
        <row r="239">
          <cell r="A239" t="str">
            <v>Navegaon Khairy</v>
          </cell>
          <cell r="B239" t="str">
            <v>Pench Complex</v>
          </cell>
          <cell r="C239" t="str">
            <v>CADA Nagpur</v>
          </cell>
          <cell r="D239" t="str">
            <v>Water &amp; Land Management Pilot Project Division Nag</v>
          </cell>
          <cell r="E239">
            <v>62</v>
          </cell>
          <cell r="F239">
            <v>1</v>
          </cell>
          <cell r="G239">
            <v>8</v>
          </cell>
          <cell r="H239">
            <v>4</v>
          </cell>
          <cell r="I239" t="str">
            <v>Surplus</v>
          </cell>
          <cell r="J239" t="str">
            <v>Major</v>
          </cell>
          <cell r="K239" t="str">
            <v>Nagpur</v>
          </cell>
          <cell r="L239" t="str">
            <v>Nagpur</v>
          </cell>
        </row>
        <row r="240">
          <cell r="A240" t="str">
            <v>Nawargaon</v>
          </cell>
          <cell r="B240" t="str">
            <v>Nawargaon</v>
          </cell>
          <cell r="C240" t="str">
            <v>YIC Yavatmal</v>
          </cell>
          <cell r="D240" t="str">
            <v>Minor Irrigation Division Pusad</v>
          </cell>
          <cell r="E240">
            <v>53</v>
          </cell>
          <cell r="F240">
            <v>1</v>
          </cell>
          <cell r="G240">
            <v>7</v>
          </cell>
          <cell r="H240">
            <v>3</v>
          </cell>
          <cell r="I240" t="str">
            <v>Normal</v>
          </cell>
          <cell r="J240" t="str">
            <v>Medium</v>
          </cell>
          <cell r="K240" t="str">
            <v>Yavatmal</v>
          </cell>
          <cell r="L240" t="str">
            <v>Morgaon</v>
          </cell>
        </row>
        <row r="241">
          <cell r="A241" t="str">
            <v>Nazare</v>
          </cell>
          <cell r="B241" t="str">
            <v>Nazare</v>
          </cell>
          <cell r="C241" t="str">
            <v>PIC Pune</v>
          </cell>
          <cell r="D241" t="str">
            <v>Pune Irrigation Division Pune</v>
          </cell>
          <cell r="E241">
            <v>126</v>
          </cell>
          <cell r="F241">
            <v>2</v>
          </cell>
          <cell r="G241" t="str">
            <v>18A</v>
          </cell>
          <cell r="H241">
            <v>3</v>
          </cell>
          <cell r="I241" t="str">
            <v>Normal</v>
          </cell>
          <cell r="J241" t="str">
            <v>Medium</v>
          </cell>
          <cell r="K241" t="str">
            <v>Pune</v>
          </cell>
          <cell r="L241" t="str">
            <v>Purandar</v>
          </cell>
        </row>
        <row r="242">
          <cell r="A242" t="str">
            <v>Neera Devdhar</v>
          </cell>
          <cell r="B242" t="str">
            <v>Neera Devdhar</v>
          </cell>
          <cell r="C242" t="str">
            <v>PIC Pune</v>
          </cell>
          <cell r="D242" t="str">
            <v>Pune Irrigation Division Pune</v>
          </cell>
          <cell r="E242">
            <v>129</v>
          </cell>
          <cell r="F242">
            <v>2</v>
          </cell>
          <cell r="G242">
            <v>18</v>
          </cell>
          <cell r="H242">
            <v>3</v>
          </cell>
          <cell r="I242" t="str">
            <v>Normal</v>
          </cell>
          <cell r="J242" t="str">
            <v>Major</v>
          </cell>
          <cell r="K242" t="str">
            <v>Pune</v>
          </cell>
          <cell r="L242" t="str">
            <v>Bhor</v>
          </cell>
        </row>
        <row r="243">
          <cell r="A243" t="str">
            <v>Nher</v>
          </cell>
          <cell r="B243" t="str">
            <v>Nher</v>
          </cell>
          <cell r="C243" t="str">
            <v>PIC Pune</v>
          </cell>
          <cell r="D243" t="str">
            <v>Neera Right Bank Canal Division Phaltan</v>
          </cell>
          <cell r="E243">
            <v>127</v>
          </cell>
          <cell r="F243">
            <v>2</v>
          </cell>
          <cell r="G243">
            <v>16</v>
          </cell>
          <cell r="H243">
            <v>1</v>
          </cell>
          <cell r="I243" t="str">
            <v>Highly Deficit</v>
          </cell>
          <cell r="J243" t="str">
            <v>Medium</v>
          </cell>
          <cell r="K243" t="str">
            <v>Satara</v>
          </cell>
          <cell r="L243" t="str">
            <v>Khatav</v>
          </cell>
        </row>
        <row r="244">
          <cell r="A244" t="str">
            <v>Nilwande</v>
          </cell>
          <cell r="B244" t="str">
            <v>Upper Prawara</v>
          </cell>
          <cell r="C244" t="str">
            <v>CADA Ahmednagar</v>
          </cell>
          <cell r="D244" t="str">
            <v>UPDD Sangamner</v>
          </cell>
          <cell r="E244">
            <v>2024</v>
          </cell>
          <cell r="F244">
            <v>3</v>
          </cell>
          <cell r="G244">
            <v>1</v>
          </cell>
          <cell r="H244">
            <v>2</v>
          </cell>
          <cell r="I244" t="str">
            <v>Deficit</v>
          </cell>
          <cell r="J244" t="str">
            <v>Major</v>
          </cell>
          <cell r="K244" t="str">
            <v>Ahmednagar</v>
          </cell>
          <cell r="L244" t="str">
            <v>Akole</v>
          </cell>
        </row>
        <row r="245">
          <cell r="A245" t="str">
            <v>Nirguna</v>
          </cell>
          <cell r="B245" t="str">
            <v>Nirguna</v>
          </cell>
          <cell r="C245" t="str">
            <v>AIC Akola</v>
          </cell>
          <cell r="D245" t="str">
            <v>Akola Irrigation Division Akola</v>
          </cell>
          <cell r="E245">
            <v>54</v>
          </cell>
          <cell r="F245">
            <v>1</v>
          </cell>
          <cell r="G245">
            <v>10</v>
          </cell>
          <cell r="H245">
            <v>2</v>
          </cell>
          <cell r="I245" t="str">
            <v>Deficit</v>
          </cell>
          <cell r="J245" t="str">
            <v>Medium</v>
          </cell>
          <cell r="K245" t="str">
            <v>Akola</v>
          </cell>
          <cell r="L245" t="str">
            <v>Patur</v>
          </cell>
        </row>
        <row r="246">
          <cell r="A246" t="str">
            <v>NMC Express Mukane</v>
          </cell>
          <cell r="B246" t="str">
            <v>NMC Express Mukane</v>
          </cell>
          <cell r="C246" t="str">
            <v>AIC Abad</v>
          </cell>
          <cell r="D246" t="str">
            <v>NMCD Vaijapur</v>
          </cell>
          <cell r="E246">
            <v>288</v>
          </cell>
          <cell r="F246">
            <v>3</v>
          </cell>
          <cell r="G246">
            <v>1</v>
          </cell>
          <cell r="H246">
            <v>3</v>
          </cell>
          <cell r="I246" t="str">
            <v>Normal</v>
          </cell>
          <cell r="J246" t="str">
            <v>Major</v>
          </cell>
          <cell r="K246" t="str">
            <v>Nashik</v>
          </cell>
          <cell r="L246" t="str">
            <v>Igatpuri</v>
          </cell>
        </row>
        <row r="247">
          <cell r="A247" t="str">
            <v>NMWeir</v>
          </cell>
          <cell r="B247" t="str">
            <v>NMWeir</v>
          </cell>
          <cell r="C247" t="str">
            <v>CADA Nashik</v>
          </cell>
          <cell r="D247" t="str">
            <v>Nashik Irrigation Division Nashik</v>
          </cell>
          <cell r="E247">
            <v>242</v>
          </cell>
          <cell r="F247">
            <v>3</v>
          </cell>
          <cell r="G247" t="str">
            <v>1A</v>
          </cell>
          <cell r="H247">
            <v>3</v>
          </cell>
          <cell r="I247" t="str">
            <v>Normal</v>
          </cell>
          <cell r="J247" t="str">
            <v>Major</v>
          </cell>
          <cell r="K247" t="str">
            <v>Nashik</v>
          </cell>
          <cell r="L247" t="str">
            <v>Igatpuri</v>
          </cell>
        </row>
        <row r="248">
          <cell r="A248" t="str">
            <v>Ozerkhed</v>
          </cell>
          <cell r="B248" t="str">
            <v>Upper Godavari Complex</v>
          </cell>
          <cell r="C248" t="str">
            <v>CADA Nashik</v>
          </cell>
          <cell r="D248" t="str">
            <v>Palkhed Irrigation Division Nashik</v>
          </cell>
          <cell r="E248">
            <v>273</v>
          </cell>
          <cell r="F248">
            <v>3</v>
          </cell>
          <cell r="G248" t="str">
            <v>1A</v>
          </cell>
          <cell r="H248">
            <v>3</v>
          </cell>
          <cell r="I248" t="str">
            <v>Normal</v>
          </cell>
          <cell r="J248" t="str">
            <v>Major</v>
          </cell>
          <cell r="K248" t="str">
            <v>Nashik</v>
          </cell>
          <cell r="L248" t="str">
            <v>Dindori</v>
          </cell>
        </row>
        <row r="249">
          <cell r="A249" t="str">
            <v>Pakadiguddam</v>
          </cell>
          <cell r="B249" t="str">
            <v>Pakadiguddam</v>
          </cell>
          <cell r="C249" t="str">
            <v>CIPC Chandrapur</v>
          </cell>
          <cell r="D249" t="str">
            <v>Chandrapur Irrigation Division Chandrapur</v>
          </cell>
          <cell r="E249">
            <v>55</v>
          </cell>
          <cell r="F249">
            <v>1</v>
          </cell>
          <cell r="G249">
            <v>8</v>
          </cell>
          <cell r="H249">
            <v>4</v>
          </cell>
          <cell r="I249" t="str">
            <v>Surplus</v>
          </cell>
          <cell r="J249" t="str">
            <v>Medium</v>
          </cell>
          <cell r="K249" t="str">
            <v>Chandrapur</v>
          </cell>
          <cell r="L249" t="str">
            <v>Korpana</v>
          </cell>
        </row>
        <row r="250">
          <cell r="A250" t="str">
            <v>Paldhag</v>
          </cell>
          <cell r="B250" t="str">
            <v>Paldhag</v>
          </cell>
          <cell r="C250" t="str">
            <v>AIC Akola</v>
          </cell>
          <cell r="D250" t="str">
            <v>Buldhana Irrigation Division Buldhana</v>
          </cell>
          <cell r="E250">
            <v>56</v>
          </cell>
          <cell r="F250">
            <v>1</v>
          </cell>
          <cell r="G250">
            <v>10</v>
          </cell>
          <cell r="H250">
            <v>2</v>
          </cell>
          <cell r="I250" t="str">
            <v>Deficit</v>
          </cell>
          <cell r="J250" t="str">
            <v>Medium</v>
          </cell>
          <cell r="K250" t="str">
            <v>Buldhana</v>
          </cell>
          <cell r="L250" t="str">
            <v>Mothala</v>
          </cell>
        </row>
        <row r="251">
          <cell r="A251" t="str">
            <v>Palkhed</v>
          </cell>
          <cell r="B251" t="str">
            <v>Upper Godavari Complex</v>
          </cell>
          <cell r="C251" t="str">
            <v>CADA Nashik</v>
          </cell>
          <cell r="D251" t="str">
            <v>Palkhed Irrigation Division Nashik</v>
          </cell>
          <cell r="E251">
            <v>272</v>
          </cell>
          <cell r="F251">
            <v>3</v>
          </cell>
          <cell r="G251" t="str">
            <v>1A</v>
          </cell>
          <cell r="H251">
            <v>3</v>
          </cell>
          <cell r="I251" t="str">
            <v>Normal</v>
          </cell>
          <cell r="J251" t="str">
            <v>Major</v>
          </cell>
          <cell r="K251" t="str">
            <v>Nashik</v>
          </cell>
          <cell r="L251" t="str">
            <v>Dindori</v>
          </cell>
        </row>
        <row r="252">
          <cell r="A252" t="str">
            <v>Panchdhara</v>
          </cell>
          <cell r="B252" t="str">
            <v>Panchadhara Complex</v>
          </cell>
          <cell r="C252" t="str">
            <v>CIPC Chandrapur</v>
          </cell>
          <cell r="D252" t="str">
            <v>Wardha Irrigation Division Wardha</v>
          </cell>
          <cell r="E252">
            <v>58</v>
          </cell>
          <cell r="F252">
            <v>1</v>
          </cell>
          <cell r="G252">
            <v>8</v>
          </cell>
          <cell r="H252">
            <v>4</v>
          </cell>
          <cell r="I252" t="str">
            <v>Surplus</v>
          </cell>
          <cell r="J252" t="str">
            <v>Medium</v>
          </cell>
          <cell r="K252" t="str">
            <v>Chandrapur</v>
          </cell>
          <cell r="L252" t="str">
            <v>Chandrapur</v>
          </cell>
        </row>
        <row r="253">
          <cell r="A253" t="str">
            <v>Panchdhara Takadi</v>
          </cell>
          <cell r="B253" t="str">
            <v>Panchdhara Takadi</v>
          </cell>
          <cell r="C253" t="str">
            <v>CIPC Chandrapur</v>
          </cell>
          <cell r="D253" t="str">
            <v>WID, Wardha</v>
          </cell>
          <cell r="E253">
            <v>2112</v>
          </cell>
          <cell r="F253">
            <v>1</v>
          </cell>
          <cell r="G253">
            <v>8</v>
          </cell>
          <cell r="H253">
            <v>4</v>
          </cell>
          <cell r="I253" t="str">
            <v>Surplus</v>
          </cell>
          <cell r="J253" t="str">
            <v>Medium</v>
          </cell>
          <cell r="K253" t="str">
            <v>Wardha</v>
          </cell>
          <cell r="L253" t="str">
            <v>Selu</v>
          </cell>
        </row>
        <row r="254">
          <cell r="A254" t="str">
            <v>Pandharbodi</v>
          </cell>
          <cell r="B254" t="str">
            <v>Pandharbodi</v>
          </cell>
          <cell r="C254" t="str">
            <v>CADA Nagpur</v>
          </cell>
          <cell r="D254" t="str">
            <v>Nagpur Irrigation Division (South) Nagpur</v>
          </cell>
          <cell r="E254">
            <v>59</v>
          </cell>
          <cell r="F254">
            <v>1</v>
          </cell>
          <cell r="G254">
            <v>8</v>
          </cell>
          <cell r="H254">
            <v>4</v>
          </cell>
          <cell r="I254" t="str">
            <v>Surplus</v>
          </cell>
          <cell r="J254" t="str">
            <v>Medium</v>
          </cell>
          <cell r="K254" t="str">
            <v>Nagpur</v>
          </cell>
          <cell r="L254" t="str">
            <v>Umred</v>
          </cell>
        </row>
        <row r="255">
          <cell r="A255" t="str">
            <v>Panshet</v>
          </cell>
          <cell r="B255" t="str">
            <v>Khadakwasla Complex</v>
          </cell>
          <cell r="C255" t="str">
            <v>PIC Pune</v>
          </cell>
          <cell r="D255" t="str">
            <v>Khadakwasla Irrigation Division Pune</v>
          </cell>
          <cell r="E255">
            <v>110</v>
          </cell>
          <cell r="F255">
            <v>2</v>
          </cell>
          <cell r="G255">
            <v>17</v>
          </cell>
          <cell r="H255">
            <v>3</v>
          </cell>
          <cell r="I255" t="str">
            <v>Normal</v>
          </cell>
          <cell r="J255" t="str">
            <v>Major</v>
          </cell>
          <cell r="K255" t="str">
            <v>Pune</v>
          </cell>
          <cell r="L255" t="str">
            <v>Haveli</v>
          </cell>
        </row>
        <row r="256">
          <cell r="A256" t="str">
            <v>Panzara</v>
          </cell>
          <cell r="B256" t="str">
            <v>Panzara</v>
          </cell>
          <cell r="C256" t="str">
            <v>CADA Jalgaon</v>
          </cell>
          <cell r="D256" t="str">
            <v>Dhule Irrigation Division Dhule</v>
          </cell>
          <cell r="E256">
            <v>243</v>
          </cell>
          <cell r="F256">
            <v>3</v>
          </cell>
          <cell r="G256">
            <v>12</v>
          </cell>
          <cell r="H256">
            <v>3</v>
          </cell>
          <cell r="I256" t="str">
            <v>Normal</v>
          </cell>
          <cell r="J256" t="str">
            <v>Medium</v>
          </cell>
          <cell r="K256" t="str">
            <v>Dhule</v>
          </cell>
          <cell r="L256" t="str">
            <v>Sakri</v>
          </cell>
        </row>
        <row r="257">
          <cell r="A257" t="str">
            <v>Patgaon</v>
          </cell>
          <cell r="B257" t="str">
            <v>Patgaon</v>
          </cell>
          <cell r="C257" t="str">
            <v>KIC Kolhapur</v>
          </cell>
          <cell r="D257" t="str">
            <v>KID Kolhapur</v>
          </cell>
          <cell r="E257">
            <v>131</v>
          </cell>
          <cell r="F257">
            <v>2</v>
          </cell>
          <cell r="G257" t="str">
            <v>15A</v>
          </cell>
          <cell r="H257">
            <v>5</v>
          </cell>
          <cell r="I257" t="str">
            <v>Abundant</v>
          </cell>
          <cell r="J257" t="str">
            <v>Medium</v>
          </cell>
          <cell r="K257" t="str">
            <v>Kolhapur</v>
          </cell>
          <cell r="L257" t="str">
            <v>Bhudargad</v>
          </cell>
        </row>
        <row r="258">
          <cell r="A258" t="str">
            <v>Patharwala</v>
          </cell>
          <cell r="B258" t="str">
            <v>Patharwala</v>
          </cell>
          <cell r="C258" t="str">
            <v>CADA Abad</v>
          </cell>
          <cell r="D258" t="str">
            <v>JID 1 Paithan</v>
          </cell>
          <cell r="E258">
            <v>2062</v>
          </cell>
          <cell r="F258">
            <v>3</v>
          </cell>
          <cell r="G258">
            <v>2</v>
          </cell>
          <cell r="H258">
            <v>2</v>
          </cell>
          <cell r="I258" t="str">
            <v>Deficit</v>
          </cell>
          <cell r="J258" t="str">
            <v>Medium</v>
          </cell>
          <cell r="K258" t="str">
            <v>Jalna</v>
          </cell>
          <cell r="L258" t="str">
            <v>Ambad</v>
          </cell>
        </row>
        <row r="259">
          <cell r="A259" t="str">
            <v>Pawana</v>
          </cell>
          <cell r="B259" t="str">
            <v>Pawana</v>
          </cell>
          <cell r="C259" t="str">
            <v>PIC Pune</v>
          </cell>
          <cell r="D259" t="str">
            <v>Khadakwasla Irrigation Division Pune</v>
          </cell>
          <cell r="E259">
            <v>132</v>
          </cell>
          <cell r="F259">
            <v>2</v>
          </cell>
          <cell r="G259">
            <v>17</v>
          </cell>
          <cell r="H259">
            <v>3</v>
          </cell>
          <cell r="I259" t="str">
            <v>Normal</v>
          </cell>
          <cell r="J259" t="str">
            <v>Major</v>
          </cell>
          <cell r="K259" t="str">
            <v>Pune</v>
          </cell>
          <cell r="L259" t="str">
            <v>Maval</v>
          </cell>
        </row>
        <row r="260">
          <cell r="A260" t="str">
            <v>Pen Takli</v>
          </cell>
          <cell r="B260" t="str">
            <v>Pen Takli</v>
          </cell>
          <cell r="C260" t="str">
            <v>BIPC Buldhana</v>
          </cell>
          <cell r="D260" t="str">
            <v>MID Chikhali</v>
          </cell>
          <cell r="E260">
            <v>60</v>
          </cell>
          <cell r="F260">
            <v>1</v>
          </cell>
          <cell r="G260">
            <v>6</v>
          </cell>
          <cell r="H260">
            <v>3</v>
          </cell>
          <cell r="I260" t="str">
            <v>Normal</v>
          </cell>
          <cell r="J260" t="str">
            <v>Major</v>
          </cell>
          <cell r="K260" t="str">
            <v>Buldhana</v>
          </cell>
          <cell r="L260" t="str">
            <v>Mehkar</v>
          </cell>
        </row>
        <row r="261">
          <cell r="A261" t="str">
            <v>Pethwadaj</v>
          </cell>
          <cell r="B261" t="str">
            <v>Pethwadaj</v>
          </cell>
          <cell r="C261" t="str">
            <v>NIC Nanded</v>
          </cell>
          <cell r="D261" t="str">
            <v>Nanded Irrigation Division Nanded</v>
          </cell>
          <cell r="E261">
            <v>244</v>
          </cell>
          <cell r="F261">
            <v>3</v>
          </cell>
          <cell r="G261">
            <v>4</v>
          </cell>
          <cell r="H261">
            <v>2</v>
          </cell>
          <cell r="I261" t="str">
            <v>Deficit</v>
          </cell>
          <cell r="J261" t="str">
            <v>Medium</v>
          </cell>
          <cell r="K261" t="str">
            <v>Nanded</v>
          </cell>
          <cell r="L261" t="str">
            <v>Kandhar</v>
          </cell>
        </row>
        <row r="262">
          <cell r="A262" t="str">
            <v>Pimpalgaon (Dhale)</v>
          </cell>
          <cell r="B262" t="str">
            <v>Pimpalgaon (Dhale)</v>
          </cell>
          <cell r="C262" t="str">
            <v>CADA Solapur</v>
          </cell>
          <cell r="D262" t="str">
            <v>SID Solapur</v>
          </cell>
          <cell r="E262">
            <v>2103</v>
          </cell>
          <cell r="F262">
            <v>2</v>
          </cell>
          <cell r="G262">
            <v>19</v>
          </cell>
          <cell r="H262">
            <v>1</v>
          </cell>
          <cell r="I262" t="str">
            <v>Highly Deficit</v>
          </cell>
          <cell r="J262" t="str">
            <v>Medium</v>
          </cell>
          <cell r="K262" t="str">
            <v>Solapur</v>
          </cell>
          <cell r="L262" t="str">
            <v>Barshi</v>
          </cell>
        </row>
        <row r="263">
          <cell r="A263" t="str">
            <v>Pimpalgaon Joge</v>
          </cell>
          <cell r="B263" t="str">
            <v>Kukadi Complex</v>
          </cell>
          <cell r="C263" t="str">
            <v>CADA Pune</v>
          </cell>
          <cell r="D263" t="str">
            <v>Kukadi Irrigation Division No. 1  Narayangaon</v>
          </cell>
          <cell r="E263">
            <v>120</v>
          </cell>
          <cell r="F263">
            <v>2</v>
          </cell>
          <cell r="G263">
            <v>17</v>
          </cell>
          <cell r="H263">
            <v>3</v>
          </cell>
          <cell r="I263" t="str">
            <v>Normal</v>
          </cell>
          <cell r="J263" t="str">
            <v>Major</v>
          </cell>
          <cell r="K263" t="str">
            <v>Pune</v>
          </cell>
          <cell r="L263" t="str">
            <v>Junnar</v>
          </cell>
        </row>
        <row r="264">
          <cell r="A264" t="str">
            <v>Pir Kalyan</v>
          </cell>
          <cell r="B264" t="str">
            <v>Pir Kalyan</v>
          </cell>
          <cell r="C264" t="str">
            <v>CADA Abad</v>
          </cell>
          <cell r="D264" t="str">
            <v>Aurangabad Irrigation Division Aurangabad</v>
          </cell>
          <cell r="E264">
            <v>245</v>
          </cell>
          <cell r="F264">
            <v>3</v>
          </cell>
          <cell r="G264">
            <v>3</v>
          </cell>
          <cell r="H264">
            <v>2</v>
          </cell>
          <cell r="I264" t="str">
            <v>Deficit</v>
          </cell>
          <cell r="J264" t="str">
            <v>Medium</v>
          </cell>
          <cell r="K264" t="str">
            <v>Jalna</v>
          </cell>
          <cell r="L264" t="str">
            <v>Jalna</v>
          </cell>
        </row>
        <row r="265">
          <cell r="A265" t="str">
            <v>Pothara</v>
          </cell>
          <cell r="B265" t="str">
            <v>Pothara</v>
          </cell>
          <cell r="C265" t="str">
            <v>CIPC Chandrapur</v>
          </cell>
          <cell r="D265" t="str">
            <v>Wardh Irrigation Division, Wardha</v>
          </cell>
          <cell r="E265">
            <v>65</v>
          </cell>
          <cell r="F265">
            <v>1</v>
          </cell>
          <cell r="G265">
            <v>7</v>
          </cell>
          <cell r="H265">
            <v>3</v>
          </cell>
          <cell r="I265" t="str">
            <v>Normal</v>
          </cell>
          <cell r="J265" t="str">
            <v>Medium</v>
          </cell>
          <cell r="K265" t="str">
            <v>Chandrapur</v>
          </cell>
          <cell r="L265" t="str">
            <v>Chandrapur</v>
          </cell>
        </row>
        <row r="266">
          <cell r="A266" t="str">
            <v>Pujaritola</v>
          </cell>
          <cell r="B266" t="str">
            <v>Bagh Complex</v>
          </cell>
          <cell r="C266" t="str">
            <v>CADA Nagpur</v>
          </cell>
          <cell r="D266" t="str">
            <v>Bagh Itiadoh Project Division Gondia</v>
          </cell>
          <cell r="E266">
            <v>8</v>
          </cell>
          <cell r="F266">
            <v>1</v>
          </cell>
          <cell r="G266">
            <v>8</v>
          </cell>
          <cell r="H266">
            <v>4</v>
          </cell>
          <cell r="I266" t="str">
            <v>Surplus</v>
          </cell>
          <cell r="J266" t="str">
            <v>Major</v>
          </cell>
          <cell r="K266" t="str">
            <v>Gondia</v>
          </cell>
          <cell r="L266" t="str">
            <v>Salekasa</v>
          </cell>
        </row>
        <row r="267">
          <cell r="A267" t="str">
            <v>Punand</v>
          </cell>
          <cell r="B267" t="str">
            <v>Punand</v>
          </cell>
          <cell r="C267" t="str">
            <v>NIPC Dhule</v>
          </cell>
          <cell r="D267" t="str">
            <v>UGPD Nashik</v>
          </cell>
          <cell r="E267">
            <v>2026</v>
          </cell>
          <cell r="F267">
            <v>3</v>
          </cell>
          <cell r="G267">
            <v>1</v>
          </cell>
          <cell r="H267">
            <v>3</v>
          </cell>
          <cell r="I267" t="str">
            <v>Normal</v>
          </cell>
          <cell r="J267" t="str">
            <v>Major</v>
          </cell>
          <cell r="K267" t="str">
            <v>Nashik</v>
          </cell>
          <cell r="L267" t="str">
            <v>Kalwan</v>
          </cell>
        </row>
        <row r="268">
          <cell r="A268" t="str">
            <v>Punegaon</v>
          </cell>
          <cell r="B268" t="str">
            <v>Upper Godavari Complex</v>
          </cell>
          <cell r="C268" t="str">
            <v>CADA Nashik</v>
          </cell>
          <cell r="D268" t="str">
            <v>Palkhed Irrigation Division Nashik</v>
          </cell>
          <cell r="E268">
            <v>277</v>
          </cell>
          <cell r="F268">
            <v>3</v>
          </cell>
          <cell r="G268" t="str">
            <v>1A</v>
          </cell>
          <cell r="H268">
            <v>3</v>
          </cell>
          <cell r="I268" t="str">
            <v>Normal</v>
          </cell>
          <cell r="J268" t="str">
            <v>Major</v>
          </cell>
          <cell r="K268" t="str">
            <v>Nashik</v>
          </cell>
          <cell r="L268" t="str">
            <v>Dindori</v>
          </cell>
        </row>
        <row r="269">
          <cell r="A269" t="str">
            <v>Purna (Achalpur)</v>
          </cell>
          <cell r="B269" t="str">
            <v>Purna (Achalpur)</v>
          </cell>
          <cell r="C269" t="str">
            <v>UWPC Amravati</v>
          </cell>
          <cell r="D269" t="str">
            <v>PMPD Achalpur</v>
          </cell>
          <cell r="E269">
            <v>289</v>
          </cell>
          <cell r="F269">
            <v>1</v>
          </cell>
          <cell r="G269">
            <v>10</v>
          </cell>
          <cell r="H269">
            <v>2</v>
          </cell>
          <cell r="I269" t="str">
            <v>Deficit</v>
          </cell>
          <cell r="J269" t="str">
            <v>Medium</v>
          </cell>
          <cell r="K269" t="str">
            <v>Amravati</v>
          </cell>
          <cell r="L269" t="str">
            <v>Achalpur</v>
          </cell>
        </row>
        <row r="270">
          <cell r="A270" t="str">
            <v>Purna Nevpur</v>
          </cell>
          <cell r="B270" t="str">
            <v>Purna Nevpur</v>
          </cell>
          <cell r="C270" t="str">
            <v>CADA Abad</v>
          </cell>
          <cell r="D270" t="str">
            <v>Aurangabad Irrigation Division Aurangabad</v>
          </cell>
          <cell r="E270">
            <v>248</v>
          </cell>
          <cell r="F270">
            <v>3</v>
          </cell>
          <cell r="G270">
            <v>3</v>
          </cell>
          <cell r="H270">
            <v>2</v>
          </cell>
          <cell r="I270" t="str">
            <v>Deficit</v>
          </cell>
          <cell r="J270" t="str">
            <v>Medium</v>
          </cell>
          <cell r="K270" t="str">
            <v>Aurangabad</v>
          </cell>
          <cell r="L270" t="str">
            <v>Kannad</v>
          </cell>
        </row>
        <row r="271">
          <cell r="A271" t="str">
            <v>Pus</v>
          </cell>
          <cell r="B271" t="str">
            <v>Pus</v>
          </cell>
          <cell r="C271" t="str">
            <v>AIC Akola</v>
          </cell>
          <cell r="D271" t="str">
            <v>YID Yavatmal</v>
          </cell>
          <cell r="E271">
            <v>67</v>
          </cell>
          <cell r="F271">
            <v>1</v>
          </cell>
          <cell r="G271">
            <v>6</v>
          </cell>
          <cell r="H271">
            <v>2</v>
          </cell>
          <cell r="I271" t="str">
            <v>Deficit</v>
          </cell>
          <cell r="J271" t="str">
            <v>Major</v>
          </cell>
          <cell r="K271" t="str">
            <v>Yavatmal</v>
          </cell>
          <cell r="L271" t="str">
            <v>Pusad</v>
          </cell>
        </row>
        <row r="272">
          <cell r="A272" t="str">
            <v>Radhanagri</v>
          </cell>
          <cell r="B272" t="str">
            <v>Radhanagari</v>
          </cell>
          <cell r="C272" t="str">
            <v>KIC Kolhapur</v>
          </cell>
          <cell r="D272" t="str">
            <v>KID Kolhapur</v>
          </cell>
          <cell r="E272">
            <v>133</v>
          </cell>
          <cell r="F272">
            <v>2</v>
          </cell>
          <cell r="G272">
            <v>15</v>
          </cell>
          <cell r="H272">
            <v>5</v>
          </cell>
          <cell r="I272" t="str">
            <v>Abundant</v>
          </cell>
          <cell r="J272" t="str">
            <v>Major</v>
          </cell>
          <cell r="K272" t="str">
            <v>Kolhapur</v>
          </cell>
          <cell r="L272" t="str">
            <v>Radhanagari</v>
          </cell>
        </row>
        <row r="273">
          <cell r="A273" t="str">
            <v>Raigavan</v>
          </cell>
          <cell r="B273" t="str">
            <v>Raigavan</v>
          </cell>
          <cell r="C273" t="str">
            <v>CADA Beed</v>
          </cell>
          <cell r="D273" t="str">
            <v>Osmanabad Irrigation Division Osmanabad</v>
          </cell>
          <cell r="E273">
            <v>249</v>
          </cell>
          <cell r="F273">
            <v>3</v>
          </cell>
          <cell r="G273">
            <v>4</v>
          </cell>
          <cell r="H273">
            <v>2</v>
          </cell>
          <cell r="I273" t="str">
            <v>Deficit</v>
          </cell>
          <cell r="J273" t="str">
            <v>Medium</v>
          </cell>
          <cell r="K273" t="str">
            <v>Osmanabad</v>
          </cell>
          <cell r="L273" t="str">
            <v>Kalam</v>
          </cell>
        </row>
        <row r="274">
          <cell r="A274" t="str">
            <v>Raja Takli</v>
          </cell>
          <cell r="B274" t="str">
            <v>Raja Takli Barrage</v>
          </cell>
          <cell r="C274" t="str">
            <v>AIC Abad</v>
          </cell>
          <cell r="D274" t="str">
            <v>NMCD Vaijapur</v>
          </cell>
          <cell r="E274">
            <v>2098</v>
          </cell>
          <cell r="F274">
            <v>3</v>
          </cell>
          <cell r="G274">
            <v>2</v>
          </cell>
          <cell r="H274">
            <v>2</v>
          </cell>
          <cell r="I274" t="str">
            <v>Deficit</v>
          </cell>
          <cell r="J274" t="str">
            <v>Medium</v>
          </cell>
          <cell r="K274" t="str">
            <v>Jalna</v>
          </cell>
          <cell r="L274" t="str">
            <v>Ghansawangi</v>
          </cell>
        </row>
        <row r="275">
          <cell r="A275" t="str">
            <v>Rajanalla Complex</v>
          </cell>
          <cell r="B275" t="str">
            <v>Rajanalla Complex</v>
          </cell>
          <cell r="C275" t="str">
            <v>TIC Thane</v>
          </cell>
          <cell r="D275" t="str">
            <v>RID Kolad</v>
          </cell>
          <cell r="E275">
            <v>134</v>
          </cell>
          <cell r="F275">
            <v>2</v>
          </cell>
          <cell r="G275">
            <v>21</v>
          </cell>
          <cell r="H275">
            <v>5</v>
          </cell>
          <cell r="I275" t="str">
            <v>Abundant</v>
          </cell>
          <cell r="J275" t="str">
            <v>Medium</v>
          </cell>
          <cell r="K275" t="str">
            <v>Raigad</v>
          </cell>
          <cell r="L275" t="str">
            <v>Roha</v>
          </cell>
        </row>
        <row r="276">
          <cell r="A276" t="str">
            <v>Ramganga</v>
          </cell>
          <cell r="B276" t="str">
            <v>Ramganga</v>
          </cell>
          <cell r="C276" t="str">
            <v>CADA Beed</v>
          </cell>
          <cell r="D276" t="str">
            <v>Osmanabad Irrigation Division Osmanabad</v>
          </cell>
          <cell r="E276">
            <v>250</v>
          </cell>
          <cell r="F276">
            <v>3</v>
          </cell>
          <cell r="G276" t="str">
            <v>19A</v>
          </cell>
          <cell r="H276">
            <v>1</v>
          </cell>
          <cell r="I276" t="str">
            <v>Highly Deficit</v>
          </cell>
          <cell r="J276" t="str">
            <v>Medium</v>
          </cell>
          <cell r="K276" t="str">
            <v>Osmanabad</v>
          </cell>
          <cell r="L276" t="str">
            <v>Bhoom</v>
          </cell>
        </row>
        <row r="277">
          <cell r="A277" t="str">
            <v>Ranand</v>
          </cell>
          <cell r="B277" t="str">
            <v>Ranand</v>
          </cell>
          <cell r="C277" t="str">
            <v>PIC Pune</v>
          </cell>
          <cell r="D277" t="str">
            <v>Neera Right Bank Canal Division Phaltan</v>
          </cell>
          <cell r="E277">
            <v>135</v>
          </cell>
          <cell r="F277">
            <v>2</v>
          </cell>
          <cell r="G277" t="str">
            <v>18AA</v>
          </cell>
          <cell r="H277">
            <v>1</v>
          </cell>
          <cell r="I277" t="str">
            <v>Highly Deficit</v>
          </cell>
          <cell r="J277" t="str">
            <v>Medium</v>
          </cell>
          <cell r="K277" t="str">
            <v>Satara</v>
          </cell>
          <cell r="L277" t="str">
            <v>Man</v>
          </cell>
        </row>
        <row r="278">
          <cell r="A278" t="str">
            <v>Rangawali</v>
          </cell>
          <cell r="B278" t="str">
            <v>Rangawali</v>
          </cell>
          <cell r="C278" t="str">
            <v>CADA Jalgaon</v>
          </cell>
          <cell r="D278" t="str">
            <v>Dhule Irrigation Division Dhule</v>
          </cell>
          <cell r="E278">
            <v>251</v>
          </cell>
          <cell r="F278">
            <v>3</v>
          </cell>
          <cell r="G278" t="str">
            <v>13AA</v>
          </cell>
          <cell r="H278">
            <v>2</v>
          </cell>
          <cell r="I278" t="str">
            <v>Deficit</v>
          </cell>
          <cell r="J278" t="str">
            <v>Medium</v>
          </cell>
          <cell r="K278" t="str">
            <v>Dhule</v>
          </cell>
          <cell r="L278" t="str">
            <v>Sakri</v>
          </cell>
        </row>
        <row r="279">
          <cell r="A279" t="str">
            <v>Renapur</v>
          </cell>
          <cell r="B279" t="str">
            <v>Renapur</v>
          </cell>
          <cell r="C279" t="str">
            <v>CADA Beed</v>
          </cell>
          <cell r="D279" t="str">
            <v>Latur Irrigation Division No.2 Latur</v>
          </cell>
          <cell r="E279">
            <v>252</v>
          </cell>
          <cell r="F279">
            <v>3</v>
          </cell>
          <cell r="G279">
            <v>4</v>
          </cell>
          <cell r="H279">
            <v>2</v>
          </cell>
          <cell r="I279" t="str">
            <v>Deficit</v>
          </cell>
          <cell r="J279" t="str">
            <v>Medium</v>
          </cell>
          <cell r="K279" t="str">
            <v>Latur</v>
          </cell>
          <cell r="L279" t="str">
            <v>Renapur</v>
          </cell>
        </row>
        <row r="280">
          <cell r="A280" t="str">
            <v>Rengepar</v>
          </cell>
          <cell r="B280" t="str">
            <v>Rengepar</v>
          </cell>
          <cell r="C280" t="str">
            <v>CADA Nagpur</v>
          </cell>
          <cell r="D280" t="str">
            <v>Gondia Irrigation Division Gondia</v>
          </cell>
          <cell r="E280">
            <v>68</v>
          </cell>
          <cell r="F280">
            <v>1</v>
          </cell>
          <cell r="G280">
            <v>8</v>
          </cell>
          <cell r="H280">
            <v>4</v>
          </cell>
          <cell r="I280" t="str">
            <v>Surplus</v>
          </cell>
          <cell r="J280" t="str">
            <v>Medium</v>
          </cell>
          <cell r="K280" t="str">
            <v>Gondia</v>
          </cell>
          <cell r="L280" t="str">
            <v>Sadak Arjuni</v>
          </cell>
        </row>
        <row r="281">
          <cell r="A281" t="str">
            <v>Rui</v>
          </cell>
          <cell r="B281" t="str">
            <v>Rui</v>
          </cell>
          <cell r="C281" t="str">
            <v>CADA Beed</v>
          </cell>
          <cell r="D281" t="str">
            <v>Osmanabad Irrigation Division Osmanabad</v>
          </cell>
          <cell r="E281">
            <v>253</v>
          </cell>
          <cell r="F281">
            <v>3</v>
          </cell>
          <cell r="G281">
            <v>4</v>
          </cell>
          <cell r="H281">
            <v>2</v>
          </cell>
          <cell r="I281" t="str">
            <v>Deficit</v>
          </cell>
          <cell r="J281" t="str">
            <v>Medium</v>
          </cell>
          <cell r="K281" t="str">
            <v>Osmanabad</v>
          </cell>
          <cell r="L281" t="str">
            <v>Osmanabad</v>
          </cell>
        </row>
        <row r="282">
          <cell r="A282" t="str">
            <v>Ruti</v>
          </cell>
          <cell r="B282" t="str">
            <v>Ruti</v>
          </cell>
          <cell r="C282" t="str">
            <v>CADA Beed</v>
          </cell>
          <cell r="D282" t="str">
            <v>Jayakwadi Irrigation Division 3 Beed</v>
          </cell>
          <cell r="E282">
            <v>254</v>
          </cell>
          <cell r="F282">
            <v>3</v>
          </cell>
          <cell r="G282" t="str">
            <v>19A</v>
          </cell>
          <cell r="H282">
            <v>1</v>
          </cell>
          <cell r="I282" t="str">
            <v>Highly Deficit</v>
          </cell>
          <cell r="J282" t="str">
            <v>Medium</v>
          </cell>
          <cell r="K282" t="str">
            <v>Beed</v>
          </cell>
          <cell r="L282" t="str">
            <v>Ashti</v>
          </cell>
        </row>
        <row r="283">
          <cell r="A283" t="str">
            <v>Sai</v>
          </cell>
          <cell r="B283" t="str">
            <v>Sai</v>
          </cell>
          <cell r="C283" t="str">
            <v>BIPC Parli (V)</v>
          </cell>
          <cell r="D283" t="str">
            <v>LTDNo.2, Latur</v>
          </cell>
          <cell r="E283">
            <v>2074</v>
          </cell>
          <cell r="F283">
            <v>3</v>
          </cell>
          <cell r="G283">
            <v>4</v>
          </cell>
          <cell r="H283">
            <v>2</v>
          </cell>
          <cell r="I283" t="str">
            <v>Deficit</v>
          </cell>
          <cell r="J283" t="str">
            <v>Medium</v>
          </cell>
          <cell r="K283" t="str">
            <v>Latur</v>
          </cell>
          <cell r="L283" t="str">
            <v>Latur</v>
          </cell>
        </row>
      </sheetData>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FaceSheet"/>
      <sheetName val="Main"/>
      <sheetName val="Location"/>
      <sheetName val="6(A)Bhatghar"/>
      <sheetName val="6(A) Veer (2)"/>
      <sheetName val="6(A) Veer"/>
      <sheetName val="6(A)Niradeoghar"/>
      <sheetName val="6(B)Bhatghar"/>
      <sheetName val="6(B) Veer"/>
      <sheetName val="6(C)Vir"/>
      <sheetName val="RBC"/>
      <sheetName val="LBC"/>
      <sheetName val="Analysis"/>
      <sheetName val="Output"/>
      <sheetName val="Rainfall"/>
      <sheetName val="Water Account Ex-sansar"/>
      <sheetName val="Data6A"/>
      <sheetName val="DataPR"/>
      <sheetName val="DataPIP"/>
      <sheetName val="DataActual"/>
      <sheetName val="Data6C"/>
    </sheetNames>
    <sheetDataSet>
      <sheetData sheetId="0" refreshError="1"/>
      <sheetData sheetId="1" refreshError="1"/>
      <sheetData sheetId="2" refreshError="1">
        <row r="2">
          <cell r="A2" t="str">
            <v>Abhora</v>
          </cell>
          <cell r="B2" t="str">
            <v>Abhora</v>
          </cell>
          <cell r="C2" t="str">
            <v>CADA Jalgaon</v>
          </cell>
          <cell r="D2" t="str">
            <v>Jalgaon Irrigation Division Jalgaon</v>
          </cell>
          <cell r="E2">
            <v>151</v>
          </cell>
          <cell r="F2">
            <v>3</v>
          </cell>
          <cell r="G2" t="str">
            <v>13A</v>
          </cell>
          <cell r="H2">
            <v>3</v>
          </cell>
          <cell r="I2" t="str">
            <v>Normal</v>
          </cell>
          <cell r="J2" t="str">
            <v>Medium</v>
          </cell>
          <cell r="K2" t="str">
            <v>Jalgaon</v>
          </cell>
          <cell r="L2" t="str">
            <v>Raver</v>
          </cell>
        </row>
        <row r="3">
          <cell r="A3" t="str">
            <v>Adan</v>
          </cell>
          <cell r="B3" t="str">
            <v>Adan</v>
          </cell>
          <cell r="C3" t="str">
            <v>YIC Yavatmal</v>
          </cell>
          <cell r="D3" t="str">
            <v>Arunawati Project Division Digras</v>
          </cell>
          <cell r="E3">
            <v>1</v>
          </cell>
          <cell r="F3">
            <v>1</v>
          </cell>
          <cell r="G3">
            <v>6</v>
          </cell>
          <cell r="H3">
            <v>3</v>
          </cell>
          <cell r="I3" t="str">
            <v>Normal</v>
          </cell>
          <cell r="J3" t="str">
            <v>Medium</v>
          </cell>
          <cell r="K3" t="str">
            <v>Washim</v>
          </cell>
          <cell r="L3" t="str">
            <v>Karanja</v>
          </cell>
        </row>
        <row r="4">
          <cell r="A4" t="str">
            <v>Adhala</v>
          </cell>
          <cell r="B4" t="str">
            <v>Adhala</v>
          </cell>
          <cell r="C4" t="str">
            <v>CADA Nashik</v>
          </cell>
          <cell r="D4" t="str">
            <v>Ahmednagar Irrigation Division Ahmednagar</v>
          </cell>
          <cell r="E4">
            <v>152</v>
          </cell>
          <cell r="F4">
            <v>3</v>
          </cell>
          <cell r="G4" t="str">
            <v>1AA</v>
          </cell>
          <cell r="H4">
            <v>3</v>
          </cell>
          <cell r="I4" t="str">
            <v>Normal</v>
          </cell>
          <cell r="J4" t="str">
            <v>Medium</v>
          </cell>
          <cell r="K4" t="str">
            <v>Ahmednagar</v>
          </cell>
          <cell r="L4" t="str">
            <v>Akole</v>
          </cell>
        </row>
        <row r="5">
          <cell r="A5" t="str">
            <v>Agnawati</v>
          </cell>
          <cell r="B5" t="str">
            <v>Agnavati</v>
          </cell>
          <cell r="C5" t="str">
            <v>CADA Jalgaon</v>
          </cell>
          <cell r="D5" t="str">
            <v>Jalgaon Irrigation Division Jalgaon</v>
          </cell>
          <cell r="E5">
            <v>153</v>
          </cell>
          <cell r="F5">
            <v>3</v>
          </cell>
          <cell r="G5">
            <v>11</v>
          </cell>
          <cell r="H5">
            <v>2</v>
          </cell>
          <cell r="I5" t="str">
            <v>Deficit</v>
          </cell>
          <cell r="J5" t="str">
            <v>Medium</v>
          </cell>
          <cell r="K5" t="str">
            <v>Jalgaon</v>
          </cell>
          <cell r="L5" t="str">
            <v>Pachora</v>
          </cell>
        </row>
        <row r="6">
          <cell r="A6" t="str">
            <v>Ajanta Andhari</v>
          </cell>
          <cell r="B6" t="str">
            <v>Ajanta Andhari</v>
          </cell>
          <cell r="C6" t="str">
            <v>CADA Abad</v>
          </cell>
          <cell r="D6" t="str">
            <v>Aurangabad Irrigation Division Aurangabad</v>
          </cell>
          <cell r="E6">
            <v>154</v>
          </cell>
          <cell r="F6">
            <v>3</v>
          </cell>
          <cell r="G6" t="str">
            <v>13AA</v>
          </cell>
          <cell r="H6">
            <v>2</v>
          </cell>
          <cell r="I6" t="str">
            <v>Deficit</v>
          </cell>
          <cell r="J6" t="str">
            <v>Medium</v>
          </cell>
          <cell r="K6" t="str">
            <v>Aurangabad</v>
          </cell>
          <cell r="L6" t="str">
            <v>Sillod</v>
          </cell>
        </row>
        <row r="7">
          <cell r="A7" t="str">
            <v>Akkalpada</v>
          </cell>
          <cell r="B7" t="str">
            <v>Akkalpada(Lower Panzra)</v>
          </cell>
          <cell r="C7" t="str">
            <v>NIPC Dhule</v>
          </cell>
          <cell r="D7" t="str">
            <v>Dhule Medium Project Division 1,Dhule</v>
          </cell>
          <cell r="E7">
            <v>2048</v>
          </cell>
          <cell r="F7">
            <v>3</v>
          </cell>
          <cell r="G7">
            <v>12</v>
          </cell>
          <cell r="H7">
            <v>3</v>
          </cell>
          <cell r="I7" t="str">
            <v>Normal</v>
          </cell>
          <cell r="J7" t="str">
            <v>Medium</v>
          </cell>
          <cell r="K7" t="str">
            <v>Dhule</v>
          </cell>
          <cell r="L7" t="str">
            <v>Sakri</v>
          </cell>
        </row>
        <row r="8">
          <cell r="A8" t="str">
            <v>Alandi</v>
          </cell>
          <cell r="B8" t="str">
            <v>Alandi</v>
          </cell>
          <cell r="C8" t="str">
            <v>CADA Nashik</v>
          </cell>
          <cell r="D8" t="str">
            <v>Nashik Irrigation Division Nashik</v>
          </cell>
          <cell r="E8">
            <v>155</v>
          </cell>
          <cell r="F8">
            <v>3</v>
          </cell>
          <cell r="G8" t="str">
            <v>1A</v>
          </cell>
          <cell r="H8">
            <v>3</v>
          </cell>
          <cell r="I8" t="str">
            <v>Normal</v>
          </cell>
          <cell r="J8" t="str">
            <v>Medium</v>
          </cell>
          <cell r="K8" t="str">
            <v>Nashik</v>
          </cell>
          <cell r="L8" t="str">
            <v>Nashik</v>
          </cell>
        </row>
        <row r="9">
          <cell r="A9" t="str">
            <v>Amalnalla</v>
          </cell>
          <cell r="B9" t="str">
            <v>Amalnalla</v>
          </cell>
          <cell r="C9" t="str">
            <v>CIPC Chandrapur</v>
          </cell>
          <cell r="D9" t="str">
            <v>Chandrapur Irrigation Division Chandrapur</v>
          </cell>
          <cell r="E9">
            <v>2</v>
          </cell>
          <cell r="F9">
            <v>1</v>
          </cell>
          <cell r="G9">
            <v>7</v>
          </cell>
          <cell r="H9">
            <v>3</v>
          </cell>
          <cell r="I9" t="str">
            <v>Normal</v>
          </cell>
          <cell r="J9" t="str">
            <v>Medium</v>
          </cell>
          <cell r="K9" t="str">
            <v>Chandrapur</v>
          </cell>
          <cell r="L9" t="str">
            <v>Korpana</v>
          </cell>
        </row>
        <row r="10">
          <cell r="A10" t="str">
            <v>Amarawati</v>
          </cell>
          <cell r="B10" t="str">
            <v>Amarawati</v>
          </cell>
          <cell r="C10" t="str">
            <v>NIPC Dhule</v>
          </cell>
          <cell r="D10" t="str">
            <v>Dhule Medium Project Division 1,Dhule</v>
          </cell>
          <cell r="E10">
            <v>2047</v>
          </cell>
          <cell r="F10">
            <v>3</v>
          </cell>
          <cell r="G10" t="str">
            <v>13AA</v>
          </cell>
          <cell r="H10">
            <v>2</v>
          </cell>
          <cell r="I10" t="str">
            <v>Deficit</v>
          </cell>
          <cell r="J10" t="str">
            <v>Medium</v>
          </cell>
          <cell r="K10" t="str">
            <v>Dhule</v>
          </cell>
          <cell r="L10" t="str">
            <v>Sindakheda</v>
          </cell>
        </row>
        <row r="11">
          <cell r="A11" t="str">
            <v>Ambadi</v>
          </cell>
          <cell r="B11" t="str">
            <v>Ambadi</v>
          </cell>
          <cell r="C11" t="str">
            <v>CADA Abad</v>
          </cell>
          <cell r="D11" t="str">
            <v>Aurangabad Irrigation Division Aurangabad</v>
          </cell>
          <cell r="E11">
            <v>156</v>
          </cell>
          <cell r="F11">
            <v>3</v>
          </cell>
          <cell r="G11" t="str">
            <v>1A</v>
          </cell>
          <cell r="H11">
            <v>3</v>
          </cell>
          <cell r="I11" t="str">
            <v>Normal</v>
          </cell>
          <cell r="J11" t="str">
            <v>Medium</v>
          </cell>
          <cell r="K11" t="str">
            <v>Aurangabad</v>
          </cell>
          <cell r="L11" t="str">
            <v>Kannad</v>
          </cell>
        </row>
        <row r="12">
          <cell r="A12" t="str">
            <v>Andhali</v>
          </cell>
          <cell r="B12" t="str">
            <v>Andhali</v>
          </cell>
          <cell r="C12" t="str">
            <v>PIC Pune</v>
          </cell>
          <cell r="D12" t="str">
            <v>Neera Right Bank Canal Division Phaltan</v>
          </cell>
          <cell r="E12">
            <v>85</v>
          </cell>
          <cell r="F12">
            <v>2</v>
          </cell>
          <cell r="G12" t="str">
            <v>18AA</v>
          </cell>
          <cell r="H12">
            <v>1</v>
          </cell>
          <cell r="I12" t="str">
            <v>Highly Deficit</v>
          </cell>
          <cell r="J12" t="str">
            <v>Medium</v>
          </cell>
          <cell r="K12" t="str">
            <v>Satara</v>
          </cell>
          <cell r="L12" t="str">
            <v>Man</v>
          </cell>
        </row>
        <row r="13">
          <cell r="A13" t="str">
            <v>Andra Khore</v>
          </cell>
          <cell r="B13" t="str">
            <v>Andra Khore</v>
          </cell>
          <cell r="C13" t="str">
            <v>PIC Pune</v>
          </cell>
          <cell r="D13" t="str">
            <v>Pune Irrigation Division Pune</v>
          </cell>
          <cell r="E13">
            <v>2019</v>
          </cell>
          <cell r="F13">
            <v>2</v>
          </cell>
          <cell r="G13">
            <v>17</v>
          </cell>
          <cell r="H13">
            <v>3</v>
          </cell>
          <cell r="I13" t="str">
            <v>Normal</v>
          </cell>
          <cell r="J13" t="str">
            <v>Medium</v>
          </cell>
          <cell r="K13" t="str">
            <v>Pune</v>
          </cell>
          <cell r="L13" t="str">
            <v>Mawal</v>
          </cell>
        </row>
        <row r="14">
          <cell r="A14" t="str">
            <v>Aner</v>
          </cell>
          <cell r="B14" t="str">
            <v>Aner</v>
          </cell>
          <cell r="C14" t="str">
            <v>CADA Jalgaon</v>
          </cell>
          <cell r="D14" t="str">
            <v>Dhule Irrigation Division Dhule</v>
          </cell>
          <cell r="E14">
            <v>157</v>
          </cell>
          <cell r="F14">
            <v>3</v>
          </cell>
          <cell r="G14" t="str">
            <v>13A</v>
          </cell>
          <cell r="H14">
            <v>3</v>
          </cell>
          <cell r="I14" t="str">
            <v>Normal</v>
          </cell>
          <cell r="J14" t="str">
            <v>Medium</v>
          </cell>
          <cell r="K14" t="str">
            <v>Dhule</v>
          </cell>
          <cell r="L14" t="str">
            <v>Shirpur</v>
          </cell>
        </row>
        <row r="15">
          <cell r="A15" t="str">
            <v>Anjana Palashi</v>
          </cell>
          <cell r="B15" t="str">
            <v>Anjana Palashi</v>
          </cell>
          <cell r="C15" t="str">
            <v>CADA Abad</v>
          </cell>
          <cell r="D15" t="str">
            <v>Aurangabad Irrigation Division Aurangabad</v>
          </cell>
          <cell r="E15">
            <v>158</v>
          </cell>
          <cell r="F15">
            <v>3</v>
          </cell>
          <cell r="G15">
            <v>3</v>
          </cell>
          <cell r="H15">
            <v>2</v>
          </cell>
          <cell r="I15" t="str">
            <v>Deficit</v>
          </cell>
          <cell r="J15" t="str">
            <v>Medium</v>
          </cell>
          <cell r="K15" t="str">
            <v>Aurangabad</v>
          </cell>
          <cell r="L15" t="str">
            <v>Kannad</v>
          </cell>
        </row>
        <row r="16">
          <cell r="A16" t="str">
            <v>Anjani</v>
          </cell>
          <cell r="B16" t="str">
            <v>Anjani</v>
          </cell>
          <cell r="C16" t="str">
            <v>JIPC Jalgaon</v>
          </cell>
          <cell r="D16" t="str">
            <v>Jalgaon Medium Project Division Jalgaon</v>
          </cell>
          <cell r="E16">
            <v>2039</v>
          </cell>
          <cell r="F16">
            <v>3</v>
          </cell>
          <cell r="G16" t="str">
            <v>13AA</v>
          </cell>
          <cell r="H16">
            <v>2</v>
          </cell>
          <cell r="I16" t="str">
            <v>Deficit</v>
          </cell>
          <cell r="J16" t="str">
            <v>Medium</v>
          </cell>
          <cell r="K16" t="str">
            <v>Jalgaon</v>
          </cell>
          <cell r="L16" t="str">
            <v>Erandol</v>
          </cell>
        </row>
        <row r="17">
          <cell r="A17" t="str">
            <v>Arjuna</v>
          </cell>
          <cell r="B17" t="str">
            <v>Arjuna</v>
          </cell>
          <cell r="C17" t="str">
            <v>KIC Ratnagiri</v>
          </cell>
          <cell r="D17" t="str">
            <v>Irrigation Project Construction Div, Ratnagiri</v>
          </cell>
          <cell r="E17">
            <v>2011</v>
          </cell>
          <cell r="F17">
            <v>2</v>
          </cell>
          <cell r="G17">
            <v>24</v>
          </cell>
          <cell r="H17">
            <v>5</v>
          </cell>
          <cell r="I17" t="str">
            <v>Abundant</v>
          </cell>
          <cell r="J17" t="str">
            <v>Medium</v>
          </cell>
          <cell r="K17" t="str">
            <v>.Ratnagiri</v>
          </cell>
          <cell r="L17" t="str">
            <v>Rajapur</v>
          </cell>
        </row>
        <row r="18">
          <cell r="A18" t="str">
            <v>Arunavati</v>
          </cell>
          <cell r="B18" t="str">
            <v>Arunawati</v>
          </cell>
          <cell r="C18" t="str">
            <v>YIC Yavatmal</v>
          </cell>
          <cell r="D18" t="str">
            <v>Arunawati Project Division Digras</v>
          </cell>
          <cell r="E18">
            <v>3</v>
          </cell>
          <cell r="F18">
            <v>1</v>
          </cell>
          <cell r="G18">
            <v>6</v>
          </cell>
          <cell r="H18">
            <v>3</v>
          </cell>
          <cell r="I18" t="str">
            <v>Normal</v>
          </cell>
          <cell r="J18" t="str">
            <v>Major</v>
          </cell>
          <cell r="K18" t="str">
            <v>Yavatmal</v>
          </cell>
          <cell r="L18" t="str">
            <v>Digras</v>
          </cell>
        </row>
        <row r="19">
          <cell r="A19" t="str">
            <v>Ashti</v>
          </cell>
          <cell r="B19" t="str">
            <v>Ashti</v>
          </cell>
          <cell r="C19" t="str">
            <v>CADA Solapur</v>
          </cell>
          <cell r="D19" t="str">
            <v>Bhima Development Division  2 Solapur</v>
          </cell>
          <cell r="E19">
            <v>86</v>
          </cell>
          <cell r="F19">
            <v>2</v>
          </cell>
          <cell r="G19" t="str">
            <v>18AA</v>
          </cell>
          <cell r="H19">
            <v>1</v>
          </cell>
          <cell r="I19" t="str">
            <v>Highly Deficit</v>
          </cell>
          <cell r="J19" t="str">
            <v>Medium</v>
          </cell>
          <cell r="K19" t="str">
            <v>Solapur</v>
          </cell>
          <cell r="L19" t="str">
            <v>Mohol</v>
          </cell>
        </row>
        <row r="20">
          <cell r="A20" t="str">
            <v>Asolamendha</v>
          </cell>
          <cell r="B20" t="str">
            <v>Asolamendha</v>
          </cell>
          <cell r="C20" t="str">
            <v>CIPC Chandrapur</v>
          </cell>
          <cell r="D20" t="str">
            <v>Chandrapur Irrigation Division Chandrapur</v>
          </cell>
          <cell r="E20">
            <v>4</v>
          </cell>
          <cell r="F20">
            <v>1</v>
          </cell>
          <cell r="G20" t="str">
            <v>9A</v>
          </cell>
          <cell r="H20">
            <v>5</v>
          </cell>
          <cell r="I20" t="str">
            <v>Abundant</v>
          </cell>
          <cell r="J20" t="str">
            <v>Major</v>
          </cell>
          <cell r="K20" t="str">
            <v>Chandrapur</v>
          </cell>
          <cell r="L20" t="str">
            <v>Saoli</v>
          </cell>
        </row>
        <row r="21">
          <cell r="A21" t="str">
            <v>Bagheda</v>
          </cell>
          <cell r="B21" t="str">
            <v>Bagheda</v>
          </cell>
          <cell r="C21" t="str">
            <v>CADA Nagpur</v>
          </cell>
          <cell r="D21" t="str">
            <v>Minor Irrigation Division Bhandara</v>
          </cell>
          <cell r="E21">
            <v>9</v>
          </cell>
          <cell r="F21">
            <v>1</v>
          </cell>
          <cell r="G21">
            <v>8</v>
          </cell>
          <cell r="H21">
            <v>4</v>
          </cell>
          <cell r="I21" t="str">
            <v>Surplus</v>
          </cell>
          <cell r="J21" t="str">
            <v>Medium</v>
          </cell>
          <cell r="K21" t="str">
            <v>Bhandara</v>
          </cell>
          <cell r="L21" t="str">
            <v>Tumsar</v>
          </cell>
        </row>
        <row r="22">
          <cell r="A22" t="str">
            <v>Bahula</v>
          </cell>
          <cell r="B22" t="str">
            <v>Bahula</v>
          </cell>
          <cell r="C22" t="str">
            <v>JIPC Jalgaon</v>
          </cell>
          <cell r="D22" t="str">
            <v>Jalgaon Medium Project Division Jalgaon</v>
          </cell>
          <cell r="E22">
            <v>160</v>
          </cell>
          <cell r="F22">
            <v>3</v>
          </cell>
          <cell r="G22" t="str">
            <v>13A</v>
          </cell>
          <cell r="H22">
            <v>3</v>
          </cell>
          <cell r="I22" t="str">
            <v>Normal</v>
          </cell>
          <cell r="J22" t="str">
            <v>Medium</v>
          </cell>
          <cell r="K22" t="str">
            <v>Jalgaon</v>
          </cell>
          <cell r="L22" t="str">
            <v>Pachora</v>
          </cell>
        </row>
        <row r="23">
          <cell r="A23" t="str">
            <v>Banganga</v>
          </cell>
          <cell r="B23" t="str">
            <v>Banganga</v>
          </cell>
          <cell r="C23" t="str">
            <v>CADA Beed</v>
          </cell>
          <cell r="D23" t="str">
            <v>Osmanabad Irrigation Division Osmanabad</v>
          </cell>
          <cell r="E23">
            <v>161</v>
          </cell>
          <cell r="F23">
            <v>3</v>
          </cell>
          <cell r="G23" t="str">
            <v>19A</v>
          </cell>
          <cell r="H23">
            <v>1</v>
          </cell>
          <cell r="I23" t="str">
            <v>Highly Deficit</v>
          </cell>
          <cell r="J23" t="str">
            <v>Medium</v>
          </cell>
          <cell r="K23" t="str">
            <v>Osmanabad</v>
          </cell>
          <cell r="L23" t="str">
            <v>Bhoom</v>
          </cell>
        </row>
        <row r="24">
          <cell r="A24" t="str">
            <v>Basappawadi</v>
          </cell>
          <cell r="B24" t="str">
            <v>Basappawadi</v>
          </cell>
          <cell r="C24" t="str">
            <v>SIC Sangli</v>
          </cell>
          <cell r="D24" t="str">
            <v>Sangli Irrigation Division Sangli</v>
          </cell>
          <cell r="E24">
            <v>87</v>
          </cell>
          <cell r="F24">
            <v>2</v>
          </cell>
          <cell r="G24" t="str">
            <v>16AA</v>
          </cell>
          <cell r="H24">
            <v>1</v>
          </cell>
          <cell r="I24" t="str">
            <v>Highly Deficit</v>
          </cell>
          <cell r="J24" t="str">
            <v>Medium</v>
          </cell>
          <cell r="K24" t="str">
            <v>Sangli</v>
          </cell>
          <cell r="L24" t="str">
            <v>Jath</v>
          </cell>
        </row>
        <row r="25">
          <cell r="A25" t="str">
            <v>Belpara</v>
          </cell>
          <cell r="B25" t="str">
            <v>Belpara</v>
          </cell>
          <cell r="C25" t="str">
            <v>CADA Beed</v>
          </cell>
          <cell r="D25" t="str">
            <v>Jayakwadi Irrigation Division 3 Beed</v>
          </cell>
          <cell r="E25">
            <v>162</v>
          </cell>
          <cell r="F25">
            <v>3</v>
          </cell>
          <cell r="G25">
            <v>4</v>
          </cell>
          <cell r="H25">
            <v>2</v>
          </cell>
          <cell r="I25" t="str">
            <v>Deficit</v>
          </cell>
          <cell r="J25" t="str">
            <v>Medium</v>
          </cell>
          <cell r="K25" t="str">
            <v>Beed</v>
          </cell>
          <cell r="L25" t="str">
            <v>Shirur (Kasar)</v>
          </cell>
        </row>
        <row r="26">
          <cell r="A26" t="str">
            <v>Bembla</v>
          </cell>
          <cell r="B26" t="str">
            <v>Bembla</v>
          </cell>
          <cell r="C26" t="str">
            <v>YIC Yavatmal</v>
          </cell>
          <cell r="D26" t="str">
            <v>Bembla Project Division Yavatmal</v>
          </cell>
          <cell r="E26">
            <v>2006</v>
          </cell>
          <cell r="F26">
            <v>1</v>
          </cell>
          <cell r="G26">
            <v>7</v>
          </cell>
          <cell r="H26">
            <v>3</v>
          </cell>
          <cell r="I26" t="str">
            <v>Normal</v>
          </cell>
          <cell r="J26" t="str">
            <v>Major</v>
          </cell>
          <cell r="K26" t="str">
            <v>Yavatmal</v>
          </cell>
          <cell r="L26" t="str">
            <v>Yavatmal</v>
          </cell>
        </row>
        <row r="27">
          <cell r="A27" t="str">
            <v>Benitura</v>
          </cell>
          <cell r="B27" t="str">
            <v>Benitura</v>
          </cell>
          <cell r="C27" t="str">
            <v>CADA Beed</v>
          </cell>
          <cell r="D27" t="str">
            <v>Osmanabad Irrigation Division Osmanabad</v>
          </cell>
          <cell r="E27">
            <v>163</v>
          </cell>
          <cell r="F27">
            <v>3</v>
          </cell>
          <cell r="G27" t="str">
            <v>19A</v>
          </cell>
          <cell r="H27">
            <v>1</v>
          </cell>
          <cell r="I27" t="str">
            <v>Highly Deficit</v>
          </cell>
          <cell r="J27" t="str">
            <v>Medium</v>
          </cell>
          <cell r="K27" t="str">
            <v>Osmanabad</v>
          </cell>
          <cell r="L27" t="str">
            <v>Tuljapur</v>
          </cell>
        </row>
        <row r="28">
          <cell r="A28" t="str">
            <v>Betekar Bothli</v>
          </cell>
          <cell r="B28" t="str">
            <v>Betekar Bothli</v>
          </cell>
          <cell r="C28" t="str">
            <v>CADA Nagpur</v>
          </cell>
          <cell r="D28" t="str">
            <v>Minor Irrigation Division Bhandara</v>
          </cell>
          <cell r="E28">
            <v>10</v>
          </cell>
          <cell r="F28">
            <v>1</v>
          </cell>
          <cell r="G28">
            <v>8</v>
          </cell>
          <cell r="H28">
            <v>4</v>
          </cell>
          <cell r="I28" t="str">
            <v>Surplus</v>
          </cell>
          <cell r="J28" t="str">
            <v>Medium</v>
          </cell>
          <cell r="K28" t="str">
            <v>Bhandara</v>
          </cell>
          <cell r="L28" t="str">
            <v>Mohadi</v>
          </cell>
        </row>
        <row r="29">
          <cell r="A29" t="str">
            <v>Bhama Askhed</v>
          </cell>
          <cell r="B29" t="str">
            <v>Bhama Askhed</v>
          </cell>
          <cell r="C29" t="str">
            <v>PIC Pune</v>
          </cell>
          <cell r="D29" t="str">
            <v>Pune Irrigation Division Pune</v>
          </cell>
          <cell r="E29">
            <v>88</v>
          </cell>
          <cell r="F29">
            <v>2</v>
          </cell>
          <cell r="G29">
            <v>17</v>
          </cell>
          <cell r="H29">
            <v>3</v>
          </cell>
          <cell r="I29" t="str">
            <v>Normal</v>
          </cell>
          <cell r="J29" t="str">
            <v>Major</v>
          </cell>
          <cell r="K29" t="str">
            <v>Pune</v>
          </cell>
          <cell r="L29" t="str">
            <v>Khed</v>
          </cell>
        </row>
        <row r="30">
          <cell r="A30" t="str">
            <v>Bhandardara</v>
          </cell>
          <cell r="B30" t="str">
            <v>Bhandardara</v>
          </cell>
          <cell r="C30" t="str">
            <v>CADA Nashik</v>
          </cell>
          <cell r="D30" t="str">
            <v>Ahmednagar Irrigation Division Ahmednagar</v>
          </cell>
          <cell r="E30">
            <v>164</v>
          </cell>
          <cell r="F30">
            <v>3</v>
          </cell>
          <cell r="G30" t="str">
            <v>1AA</v>
          </cell>
          <cell r="H30">
            <v>3</v>
          </cell>
          <cell r="I30" t="str">
            <v>Normal</v>
          </cell>
          <cell r="J30" t="str">
            <v>Major</v>
          </cell>
          <cell r="K30" t="str">
            <v>Ahmednagar</v>
          </cell>
          <cell r="L30" t="str">
            <v>Akole</v>
          </cell>
        </row>
        <row r="31">
          <cell r="A31" t="str">
            <v>Bhatghar</v>
          </cell>
          <cell r="B31" t="str">
            <v>Neera Complex</v>
          </cell>
          <cell r="C31" t="str">
            <v>PIC Pune</v>
          </cell>
          <cell r="D31" t="str">
            <v>Pune Irrigation Division Pune</v>
          </cell>
          <cell r="E31">
            <v>128</v>
          </cell>
          <cell r="F31">
            <v>2</v>
          </cell>
          <cell r="G31" t="str">
            <v>18A</v>
          </cell>
          <cell r="H31">
            <v>3</v>
          </cell>
          <cell r="I31" t="str">
            <v>Normal</v>
          </cell>
          <cell r="J31" t="str">
            <v>Major</v>
          </cell>
          <cell r="K31" t="str">
            <v>Pune</v>
          </cell>
          <cell r="L31" t="str">
            <v>Bhor</v>
          </cell>
        </row>
        <row r="32">
          <cell r="A32" t="str">
            <v>Bhatsa</v>
          </cell>
          <cell r="B32" t="str">
            <v>Bhatsa</v>
          </cell>
          <cell r="C32" t="str">
            <v>TIC Thane</v>
          </cell>
          <cell r="D32" t="str">
            <v>Bhatsa Dam Division Bhatsanagar</v>
          </cell>
          <cell r="E32">
            <v>89</v>
          </cell>
          <cell r="F32">
            <v>2</v>
          </cell>
          <cell r="G32">
            <v>21</v>
          </cell>
          <cell r="H32">
            <v>5</v>
          </cell>
          <cell r="I32" t="str">
            <v>Abundant</v>
          </cell>
          <cell r="J32" t="str">
            <v>Major</v>
          </cell>
          <cell r="K32" t="str">
            <v>Thane</v>
          </cell>
          <cell r="L32" t="str">
            <v>Shahapur</v>
          </cell>
        </row>
        <row r="33">
          <cell r="A33" t="str">
            <v>Bhima (Sina Kolegaon LIS)</v>
          </cell>
          <cell r="B33" t="str">
            <v>Sina Kolegaon LIS</v>
          </cell>
          <cell r="C33" t="str">
            <v>CADA Beed</v>
          </cell>
          <cell r="D33" t="str">
            <v>Sinakolegaon Project Division, Paranda</v>
          </cell>
          <cell r="E33">
            <v>2028</v>
          </cell>
          <cell r="F33">
            <v>2</v>
          </cell>
          <cell r="G33">
            <v>19</v>
          </cell>
          <cell r="H33">
            <v>1</v>
          </cell>
          <cell r="I33" t="str">
            <v>Highly Deficit</v>
          </cell>
          <cell r="J33" t="str">
            <v>Major</v>
          </cell>
          <cell r="K33" t="str">
            <v>Osmanabad</v>
          </cell>
          <cell r="L33" t="str">
            <v>Paranda</v>
          </cell>
        </row>
        <row r="34">
          <cell r="A34" t="str">
            <v>Bhima (Ujjani)</v>
          </cell>
          <cell r="B34" t="str">
            <v>Bhima (Ujjani)</v>
          </cell>
          <cell r="C34" t="str">
            <v>CADA Solapur</v>
          </cell>
          <cell r="D34" t="str">
            <v>Ujjani Dam Division Bhimanagar</v>
          </cell>
          <cell r="E34">
            <v>90</v>
          </cell>
          <cell r="F34">
            <v>2</v>
          </cell>
          <cell r="G34" t="str">
            <v>18AA</v>
          </cell>
          <cell r="H34">
            <v>1</v>
          </cell>
          <cell r="I34" t="str">
            <v>Highly Deficit</v>
          </cell>
          <cell r="J34" t="str">
            <v>Major</v>
          </cell>
          <cell r="K34" t="str">
            <v>Solapur</v>
          </cell>
          <cell r="L34" t="str">
            <v>Madha</v>
          </cell>
        </row>
        <row r="35">
          <cell r="A35" t="str">
            <v>Bhima(Sina Madha Link Canal)</v>
          </cell>
          <cell r="B35" t="str">
            <v>Sina Madha Link Canal</v>
          </cell>
          <cell r="C35" t="str">
            <v>CADA Solapur</v>
          </cell>
          <cell r="D35" t="str">
            <v>Solapur Irrigation Division Solapur</v>
          </cell>
          <cell r="E35">
            <v>2027</v>
          </cell>
          <cell r="F35">
            <v>2</v>
          </cell>
          <cell r="G35">
            <v>19</v>
          </cell>
          <cell r="H35">
            <v>1</v>
          </cell>
          <cell r="I35" t="str">
            <v>Highly Deficit</v>
          </cell>
          <cell r="J35" t="str">
            <v>Major</v>
          </cell>
          <cell r="K35" t="str">
            <v>Solapur</v>
          </cell>
          <cell r="L35" t="str">
            <v>Solapur</v>
          </cell>
        </row>
        <row r="36">
          <cell r="A36" t="str">
            <v>Bhojapur</v>
          </cell>
          <cell r="B36" t="str">
            <v>Bhojapur</v>
          </cell>
          <cell r="C36" t="str">
            <v>CADA Nashik</v>
          </cell>
          <cell r="D36" t="str">
            <v>Nashik Irrigation Division Nashik</v>
          </cell>
          <cell r="E36">
            <v>166</v>
          </cell>
          <cell r="F36">
            <v>3</v>
          </cell>
          <cell r="G36" t="str">
            <v>1AA</v>
          </cell>
          <cell r="H36">
            <v>3</v>
          </cell>
          <cell r="I36" t="str">
            <v>Normal</v>
          </cell>
          <cell r="J36" t="str">
            <v>Medium</v>
          </cell>
          <cell r="K36" t="str">
            <v>Nashik</v>
          </cell>
          <cell r="L36" t="str">
            <v>Nashik</v>
          </cell>
        </row>
        <row r="37">
          <cell r="A37" t="str">
            <v>Bhokar (Mangrul)</v>
          </cell>
          <cell r="B37" t="str">
            <v>Bhokar (Mangrul)</v>
          </cell>
          <cell r="C37" t="str">
            <v>JIPC Jalgaon</v>
          </cell>
          <cell r="D37" t="str">
            <v>Jalgaon Medium Project Division Jalgaon</v>
          </cell>
          <cell r="E37">
            <v>167</v>
          </cell>
          <cell r="F37">
            <v>3</v>
          </cell>
          <cell r="G37" t="str">
            <v>13A</v>
          </cell>
          <cell r="H37">
            <v>3</v>
          </cell>
          <cell r="I37" t="str">
            <v>Normal</v>
          </cell>
          <cell r="J37" t="str">
            <v>Medium</v>
          </cell>
          <cell r="K37" t="str">
            <v>Jalgaon</v>
          </cell>
          <cell r="L37" t="str">
            <v>Raver</v>
          </cell>
        </row>
        <row r="38">
          <cell r="A38" t="str">
            <v>Bhokarbari</v>
          </cell>
          <cell r="B38" t="str">
            <v>Bhokarbari</v>
          </cell>
          <cell r="C38" t="str">
            <v>CADA Jalgaon</v>
          </cell>
          <cell r="D38" t="str">
            <v>Girna Irrigation Division Jalgaon</v>
          </cell>
          <cell r="E38">
            <v>168</v>
          </cell>
          <cell r="F38">
            <v>3</v>
          </cell>
          <cell r="G38" t="str">
            <v>13AA</v>
          </cell>
          <cell r="H38">
            <v>2</v>
          </cell>
          <cell r="I38" t="str">
            <v>Deficit</v>
          </cell>
          <cell r="J38" t="str">
            <v>Medium</v>
          </cell>
          <cell r="K38" t="str">
            <v>Jalgaon</v>
          </cell>
          <cell r="L38" t="str">
            <v>Parola</v>
          </cell>
        </row>
        <row r="39">
          <cell r="A39" t="str">
            <v>Bindusara</v>
          </cell>
          <cell r="B39" t="str">
            <v>Bindusara</v>
          </cell>
          <cell r="C39" t="str">
            <v>CADA Beed</v>
          </cell>
          <cell r="D39" t="str">
            <v>Jayakwadi Irrigation Division 3 Beed</v>
          </cell>
          <cell r="E39">
            <v>169</v>
          </cell>
          <cell r="F39">
            <v>3</v>
          </cell>
          <cell r="G39">
            <v>2</v>
          </cell>
          <cell r="H39">
            <v>2</v>
          </cell>
          <cell r="I39" t="str">
            <v>Deficit</v>
          </cell>
          <cell r="J39" t="str">
            <v>Medium</v>
          </cell>
          <cell r="K39" t="str">
            <v>Beed</v>
          </cell>
          <cell r="L39" t="str">
            <v>Beed</v>
          </cell>
        </row>
        <row r="40">
          <cell r="A40" t="str">
            <v>Bodalkasa</v>
          </cell>
          <cell r="B40" t="str">
            <v>Bodalkasa</v>
          </cell>
          <cell r="C40" t="str">
            <v>CADA Nagpur</v>
          </cell>
          <cell r="D40" t="str">
            <v>Gondia Irrigation Division Gondia</v>
          </cell>
          <cell r="E40">
            <v>11</v>
          </cell>
          <cell r="F40">
            <v>1</v>
          </cell>
          <cell r="G40">
            <v>8</v>
          </cell>
          <cell r="H40">
            <v>4</v>
          </cell>
          <cell r="I40" t="str">
            <v>Surplus</v>
          </cell>
          <cell r="J40" t="str">
            <v>Medium</v>
          </cell>
          <cell r="K40" t="str">
            <v>Gondia</v>
          </cell>
          <cell r="L40" t="str">
            <v>Tirora</v>
          </cell>
        </row>
        <row r="41">
          <cell r="A41" t="str">
            <v>Bodhegaon</v>
          </cell>
          <cell r="B41" t="str">
            <v>Bodhegaon</v>
          </cell>
          <cell r="C41" t="str">
            <v>CADA Beed</v>
          </cell>
          <cell r="D41" t="str">
            <v>Jayakwadi Irrigation Division 3 Beed</v>
          </cell>
          <cell r="E41">
            <v>170</v>
          </cell>
          <cell r="F41">
            <v>3</v>
          </cell>
          <cell r="G41">
            <v>2</v>
          </cell>
          <cell r="H41">
            <v>2</v>
          </cell>
          <cell r="I41" t="str">
            <v>Deficit</v>
          </cell>
          <cell r="J41" t="str">
            <v>Medium</v>
          </cell>
          <cell r="K41" t="str">
            <v>Beed</v>
          </cell>
          <cell r="L41" t="str">
            <v>Parli Vaijnath</v>
          </cell>
        </row>
        <row r="42">
          <cell r="A42" t="str">
            <v>Bor</v>
          </cell>
          <cell r="B42" t="str">
            <v>Bor</v>
          </cell>
          <cell r="C42" t="str">
            <v>CIPC Chandrapur</v>
          </cell>
          <cell r="D42" t="str">
            <v>Wardha Irrigation Division Wardha</v>
          </cell>
          <cell r="E42">
            <v>12</v>
          </cell>
          <cell r="F42">
            <v>1</v>
          </cell>
          <cell r="G42">
            <v>7</v>
          </cell>
          <cell r="H42">
            <v>3</v>
          </cell>
          <cell r="I42" t="str">
            <v>Normal</v>
          </cell>
          <cell r="J42" t="str">
            <v>Major</v>
          </cell>
          <cell r="K42" t="str">
            <v>Wardha</v>
          </cell>
          <cell r="L42" t="str">
            <v>Wardha</v>
          </cell>
        </row>
        <row r="43">
          <cell r="A43" t="str">
            <v>Bor Dahegaon</v>
          </cell>
          <cell r="B43" t="str">
            <v>Bor Dahegaon</v>
          </cell>
          <cell r="C43" t="str">
            <v>CADA Abad</v>
          </cell>
          <cell r="D43" t="str">
            <v>Aurangabad Irrigation Division Aurangabad</v>
          </cell>
          <cell r="E43">
            <v>171</v>
          </cell>
          <cell r="F43">
            <v>3</v>
          </cell>
          <cell r="G43" t="str">
            <v>1A</v>
          </cell>
          <cell r="H43">
            <v>3</v>
          </cell>
          <cell r="I43" t="str">
            <v>Normal</v>
          </cell>
          <cell r="J43" t="str">
            <v>Medium</v>
          </cell>
          <cell r="K43" t="str">
            <v>Aurangabad</v>
          </cell>
          <cell r="L43" t="str">
            <v>Vaijapur</v>
          </cell>
        </row>
        <row r="44">
          <cell r="A44" t="str">
            <v>Borgaon</v>
          </cell>
          <cell r="B44" t="str">
            <v>Borgaon</v>
          </cell>
          <cell r="C44" t="str">
            <v>AIC Akola</v>
          </cell>
          <cell r="D44" t="str">
            <v>Yavatmal irrigation Division Yavatmal</v>
          </cell>
          <cell r="E44">
            <v>13</v>
          </cell>
          <cell r="F44">
            <v>1</v>
          </cell>
          <cell r="G44">
            <v>6</v>
          </cell>
          <cell r="H44">
            <v>3</v>
          </cell>
          <cell r="I44" t="str">
            <v>Normal</v>
          </cell>
          <cell r="J44" t="str">
            <v>Medium</v>
          </cell>
          <cell r="K44" t="str">
            <v>Yavatmal</v>
          </cell>
          <cell r="L44" t="str">
            <v>Yavatmal</v>
          </cell>
        </row>
        <row r="45">
          <cell r="A45" t="str">
            <v>Bori (Jalgaon)</v>
          </cell>
          <cell r="B45" t="str">
            <v>Bori</v>
          </cell>
          <cell r="C45" t="str">
            <v>CADA Jalgaon</v>
          </cell>
          <cell r="D45" t="str">
            <v>Girna Irrigation Division Jalgaon</v>
          </cell>
          <cell r="E45">
            <v>172</v>
          </cell>
          <cell r="F45">
            <v>3</v>
          </cell>
          <cell r="G45" t="str">
            <v>13AA</v>
          </cell>
          <cell r="H45">
            <v>2</v>
          </cell>
          <cell r="I45" t="str">
            <v>Deficit</v>
          </cell>
          <cell r="J45" t="str">
            <v>Medium</v>
          </cell>
          <cell r="K45" t="str">
            <v>Jalgaon</v>
          </cell>
          <cell r="L45" t="str">
            <v>Parola</v>
          </cell>
        </row>
        <row r="46">
          <cell r="A46" t="str">
            <v>Bori (Solapur)</v>
          </cell>
          <cell r="B46" t="str">
            <v>Bori</v>
          </cell>
          <cell r="C46" t="str">
            <v>CADA Solapur</v>
          </cell>
          <cell r="D46" t="str">
            <v>Solapur Irrigation Division Solapur</v>
          </cell>
          <cell r="E46">
            <v>285</v>
          </cell>
          <cell r="F46">
            <v>2</v>
          </cell>
          <cell r="G46">
            <v>19</v>
          </cell>
          <cell r="H46">
            <v>1</v>
          </cell>
          <cell r="I46" t="str">
            <v>Highly Deficit</v>
          </cell>
          <cell r="J46" t="str">
            <v>Medium</v>
          </cell>
          <cell r="K46" t="str">
            <v>Spla[ur</v>
          </cell>
          <cell r="L46" t="str">
            <v>Solapur</v>
          </cell>
        </row>
        <row r="47">
          <cell r="A47" t="str">
            <v>Borna</v>
          </cell>
          <cell r="B47" t="str">
            <v>Borna</v>
          </cell>
          <cell r="C47" t="str">
            <v>CADA Beed</v>
          </cell>
          <cell r="D47" t="str">
            <v>Jayakwadi Irrigation Division 3 Beed</v>
          </cell>
          <cell r="E47">
            <v>173</v>
          </cell>
          <cell r="F47">
            <v>3</v>
          </cell>
          <cell r="G47">
            <v>2</v>
          </cell>
          <cell r="H47">
            <v>2</v>
          </cell>
          <cell r="I47" t="str">
            <v>Deficit</v>
          </cell>
          <cell r="J47" t="str">
            <v>Medium</v>
          </cell>
          <cell r="K47" t="str">
            <v>Beed</v>
          </cell>
          <cell r="L47" t="str">
            <v>Parli Vaijnath</v>
          </cell>
        </row>
        <row r="48">
          <cell r="A48" t="str">
            <v>Buddhihal</v>
          </cell>
          <cell r="B48" t="str">
            <v>Buddhihal</v>
          </cell>
          <cell r="C48" t="str">
            <v>CADA Solapur</v>
          </cell>
          <cell r="D48" t="str">
            <v>Solapur Irrigation Division Solapur</v>
          </cell>
          <cell r="E48">
            <v>91</v>
          </cell>
          <cell r="F48">
            <v>2</v>
          </cell>
          <cell r="G48" t="str">
            <v>18AA</v>
          </cell>
          <cell r="H48">
            <v>1</v>
          </cell>
          <cell r="I48" t="str">
            <v>Highly Deficit</v>
          </cell>
          <cell r="J48" t="str">
            <v>Medium</v>
          </cell>
          <cell r="K48" t="str">
            <v>Solapur</v>
          </cell>
          <cell r="L48" t="str">
            <v>Sangole</v>
          </cell>
        </row>
        <row r="49">
          <cell r="A49" t="str">
            <v>Burai</v>
          </cell>
          <cell r="B49" t="str">
            <v>Burai</v>
          </cell>
          <cell r="C49" t="str">
            <v>CADA Jalgaon</v>
          </cell>
          <cell r="D49" t="str">
            <v>Dhule Irrigation Division Dhule</v>
          </cell>
          <cell r="E49">
            <v>175</v>
          </cell>
          <cell r="F49">
            <v>3</v>
          </cell>
          <cell r="G49" t="str">
            <v>13AA</v>
          </cell>
          <cell r="H49">
            <v>2</v>
          </cell>
          <cell r="I49" t="str">
            <v>Deficit</v>
          </cell>
          <cell r="J49" t="str">
            <v>Medium</v>
          </cell>
          <cell r="K49" t="str">
            <v>Dhule</v>
          </cell>
          <cell r="L49" t="str">
            <v>Sakri</v>
          </cell>
        </row>
        <row r="50">
          <cell r="A50" t="str">
            <v>Chandai</v>
          </cell>
          <cell r="B50" t="str">
            <v>Chandai</v>
          </cell>
          <cell r="C50" t="str">
            <v>CIPC Chandrapur</v>
          </cell>
          <cell r="D50" t="str">
            <v>Chandrapur Irrigation Division Chandrapur</v>
          </cell>
          <cell r="E50">
            <v>14</v>
          </cell>
          <cell r="F50">
            <v>1</v>
          </cell>
          <cell r="G50">
            <v>8</v>
          </cell>
          <cell r="H50">
            <v>4</v>
          </cell>
          <cell r="I50" t="str">
            <v>Surplus</v>
          </cell>
          <cell r="J50" t="str">
            <v>Medium</v>
          </cell>
          <cell r="K50" t="str">
            <v>Chandrapur</v>
          </cell>
          <cell r="L50" t="str">
            <v>Varora</v>
          </cell>
        </row>
        <row r="51">
          <cell r="A51" t="str">
            <v>Chandani</v>
          </cell>
          <cell r="B51" t="str">
            <v>Chandani</v>
          </cell>
          <cell r="C51" t="str">
            <v>CADA Beed</v>
          </cell>
          <cell r="D51" t="str">
            <v>Osmanabad Irrigation Division Osmanabad</v>
          </cell>
          <cell r="E51">
            <v>176</v>
          </cell>
          <cell r="F51">
            <v>3</v>
          </cell>
          <cell r="G51" t="str">
            <v>19A</v>
          </cell>
          <cell r="H51">
            <v>1</v>
          </cell>
          <cell r="I51" t="str">
            <v>Highly Deficit</v>
          </cell>
          <cell r="J51" t="str">
            <v>Medium</v>
          </cell>
          <cell r="K51" t="str">
            <v>Osmanabad</v>
          </cell>
          <cell r="L51" t="str">
            <v>Bhoom</v>
          </cell>
        </row>
        <row r="52">
          <cell r="A52" t="str">
            <v>Chandpur</v>
          </cell>
          <cell r="B52" t="str">
            <v>Chandpur</v>
          </cell>
          <cell r="C52" t="str">
            <v>CADA Nagpur</v>
          </cell>
          <cell r="D52" t="str">
            <v>Minor Irrigation Division Bhandara</v>
          </cell>
          <cell r="E52">
            <v>15</v>
          </cell>
          <cell r="F52">
            <v>1</v>
          </cell>
          <cell r="G52">
            <v>8</v>
          </cell>
          <cell r="H52">
            <v>4</v>
          </cell>
          <cell r="I52" t="str">
            <v>Surplus</v>
          </cell>
          <cell r="J52" t="str">
            <v>Medium</v>
          </cell>
          <cell r="K52" t="str">
            <v>Bhandara</v>
          </cell>
          <cell r="L52" t="str">
            <v>Tumsar</v>
          </cell>
        </row>
        <row r="53">
          <cell r="A53" t="str">
            <v>Chandrabhaga (Amravati)</v>
          </cell>
          <cell r="B53" t="str">
            <v>Chandrabhaga (Amravati)</v>
          </cell>
          <cell r="C53" t="str">
            <v>UWPC Amravati</v>
          </cell>
          <cell r="D53" t="str">
            <v>Purna Project.Division Achalpur</v>
          </cell>
          <cell r="E53">
            <v>16</v>
          </cell>
          <cell r="F53">
            <v>1</v>
          </cell>
          <cell r="G53">
            <v>10</v>
          </cell>
          <cell r="H53">
            <v>2</v>
          </cell>
          <cell r="I53" t="str">
            <v>Deficit</v>
          </cell>
          <cell r="J53" t="str">
            <v>Medium</v>
          </cell>
          <cell r="K53" t="str">
            <v>Amravati</v>
          </cell>
          <cell r="L53" t="str">
            <v>Achalpur</v>
          </cell>
        </row>
        <row r="54">
          <cell r="A54" t="str">
            <v>Chandrabhaga (Nagpur)</v>
          </cell>
          <cell r="B54" t="str">
            <v>Chandrabhaga (Nagpur)</v>
          </cell>
          <cell r="C54" t="str">
            <v>CADA Nagpur</v>
          </cell>
          <cell r="D54" t="str">
            <v>Minor Irrigation Division Nagpur</v>
          </cell>
          <cell r="E54">
            <v>17</v>
          </cell>
          <cell r="F54">
            <v>1</v>
          </cell>
          <cell r="G54">
            <v>8</v>
          </cell>
          <cell r="H54">
            <v>4</v>
          </cell>
          <cell r="I54" t="str">
            <v>Surplus</v>
          </cell>
          <cell r="J54" t="str">
            <v>Medium</v>
          </cell>
          <cell r="K54" t="str">
            <v>Nagpur</v>
          </cell>
          <cell r="L54" t="str">
            <v>Katol</v>
          </cell>
        </row>
        <row r="55">
          <cell r="A55" t="str">
            <v>Chankapur</v>
          </cell>
          <cell r="B55" t="str">
            <v>Chankapur</v>
          </cell>
          <cell r="C55" t="str">
            <v>CADA Nashik</v>
          </cell>
          <cell r="D55" t="str">
            <v>Malegaon Irrigation Division Malegaon</v>
          </cell>
          <cell r="E55">
            <v>177</v>
          </cell>
          <cell r="F55">
            <v>3</v>
          </cell>
          <cell r="G55">
            <v>11</v>
          </cell>
          <cell r="H55">
            <v>2</v>
          </cell>
          <cell r="I55" t="str">
            <v>Deficit</v>
          </cell>
          <cell r="J55" t="str">
            <v>Major</v>
          </cell>
          <cell r="K55" t="str">
            <v>Nashik</v>
          </cell>
          <cell r="L55" t="str">
            <v>Kalvan</v>
          </cell>
        </row>
        <row r="56">
          <cell r="A56" t="str">
            <v>Chargaon</v>
          </cell>
          <cell r="B56" t="str">
            <v>Chargaon</v>
          </cell>
          <cell r="C56" t="str">
            <v>CIPC Chandrapur</v>
          </cell>
          <cell r="D56" t="str">
            <v>Chandrapur Irrigation Division Chandrapur</v>
          </cell>
          <cell r="E56">
            <v>18</v>
          </cell>
          <cell r="F56">
            <v>1</v>
          </cell>
          <cell r="G56">
            <v>8</v>
          </cell>
          <cell r="H56">
            <v>4</v>
          </cell>
          <cell r="I56" t="str">
            <v>Surplus</v>
          </cell>
          <cell r="J56" t="str">
            <v>Medium</v>
          </cell>
          <cell r="K56" t="str">
            <v>Chandrapur</v>
          </cell>
          <cell r="L56" t="str">
            <v>Varora</v>
          </cell>
        </row>
        <row r="57">
          <cell r="A57" t="str">
            <v>Chaskaman</v>
          </cell>
          <cell r="B57" t="str">
            <v>Chaskaman</v>
          </cell>
          <cell r="C57" t="str">
            <v>PIC Pune</v>
          </cell>
          <cell r="D57" t="str">
            <v>Khadakwasla Irrigation Division Pune</v>
          </cell>
          <cell r="E57">
            <v>92</v>
          </cell>
          <cell r="F57">
            <v>2</v>
          </cell>
          <cell r="G57">
            <v>17</v>
          </cell>
          <cell r="H57">
            <v>3</v>
          </cell>
          <cell r="I57" t="str">
            <v>Normal</v>
          </cell>
          <cell r="J57" t="str">
            <v>Major</v>
          </cell>
          <cell r="K57" t="str">
            <v>Pune</v>
          </cell>
          <cell r="L57" t="str">
            <v>Khed</v>
          </cell>
        </row>
        <row r="58">
          <cell r="A58" t="str">
            <v>Chikotra</v>
          </cell>
          <cell r="B58" t="str">
            <v>Chikotra</v>
          </cell>
          <cell r="C58" t="str">
            <v>SIC Sangli</v>
          </cell>
          <cell r="D58" t="str">
            <v>Kolhapur Irrigation Division Kolhapur</v>
          </cell>
          <cell r="E58">
            <v>93</v>
          </cell>
          <cell r="F58">
            <v>2</v>
          </cell>
          <cell r="G58" t="str">
            <v>15A</v>
          </cell>
          <cell r="H58">
            <v>5</v>
          </cell>
          <cell r="I58" t="str">
            <v>Abundant</v>
          </cell>
          <cell r="J58" t="str">
            <v>Medium</v>
          </cell>
          <cell r="K58" t="str">
            <v>Kolhapur</v>
          </cell>
          <cell r="L58" t="str">
            <v>Bhudargad</v>
          </cell>
        </row>
        <row r="59">
          <cell r="A59" t="str">
            <v>Chilhewadi</v>
          </cell>
          <cell r="B59" t="str">
            <v>Chilhewadi</v>
          </cell>
          <cell r="C59" t="str">
            <v>Kukadi Project Circle</v>
          </cell>
          <cell r="D59" t="str">
            <v>Pimpalgaon Joge Dam Division, Narayangaon</v>
          </cell>
          <cell r="E59">
            <v>2021</v>
          </cell>
          <cell r="F59">
            <v>2</v>
          </cell>
          <cell r="G59">
            <v>17</v>
          </cell>
          <cell r="H59">
            <v>3</v>
          </cell>
          <cell r="I59" t="str">
            <v>Normal</v>
          </cell>
          <cell r="J59" t="str">
            <v>Medium</v>
          </cell>
          <cell r="K59" t="str">
            <v>Pune</v>
          </cell>
          <cell r="L59" t="str">
            <v>Junnar</v>
          </cell>
        </row>
        <row r="60">
          <cell r="A60" t="str">
            <v>Chitri</v>
          </cell>
          <cell r="B60" t="str">
            <v>Chitri</v>
          </cell>
          <cell r="C60" t="str">
            <v>SIC Sangli</v>
          </cell>
          <cell r="D60" t="str">
            <v>Kolhapur Irrigation Division Kolhapur</v>
          </cell>
          <cell r="E60">
            <v>94</v>
          </cell>
          <cell r="F60">
            <v>2</v>
          </cell>
          <cell r="G60" t="str">
            <v>15AA</v>
          </cell>
          <cell r="H60">
            <v>5</v>
          </cell>
          <cell r="I60" t="str">
            <v>Abundant</v>
          </cell>
          <cell r="J60" t="str">
            <v>Medium</v>
          </cell>
          <cell r="K60" t="str">
            <v>Kolhapur</v>
          </cell>
          <cell r="L60" t="str">
            <v>Ajara</v>
          </cell>
        </row>
        <row r="61">
          <cell r="A61" t="str">
            <v>Chorakhmara</v>
          </cell>
          <cell r="B61" t="str">
            <v>Chorakhmara</v>
          </cell>
          <cell r="C61" t="str">
            <v>CADA Nagpur</v>
          </cell>
          <cell r="D61" t="str">
            <v>Gondia Irrigation Division Gondia</v>
          </cell>
          <cell r="E61">
            <v>19</v>
          </cell>
          <cell r="F61">
            <v>1</v>
          </cell>
          <cell r="G61">
            <v>8</v>
          </cell>
          <cell r="H61">
            <v>4</v>
          </cell>
          <cell r="I61" t="str">
            <v>Surplus</v>
          </cell>
          <cell r="J61" t="str">
            <v>Medium</v>
          </cell>
          <cell r="K61" t="str">
            <v>Gondia</v>
          </cell>
          <cell r="L61" t="str">
            <v>Tirora</v>
          </cell>
        </row>
        <row r="62">
          <cell r="A62" t="str">
            <v>Chulband</v>
          </cell>
          <cell r="B62" t="str">
            <v>Chulband</v>
          </cell>
          <cell r="C62" t="str">
            <v>CADA Nagpur</v>
          </cell>
          <cell r="D62" t="str">
            <v>Gondia Irrigation Division Gondia</v>
          </cell>
          <cell r="E62">
            <v>20</v>
          </cell>
          <cell r="F62">
            <v>1</v>
          </cell>
          <cell r="G62">
            <v>8</v>
          </cell>
          <cell r="H62">
            <v>4</v>
          </cell>
          <cell r="I62" t="str">
            <v>Surplus</v>
          </cell>
          <cell r="J62" t="str">
            <v>Medium</v>
          </cell>
          <cell r="K62" t="str">
            <v>Gondia</v>
          </cell>
          <cell r="L62" t="str">
            <v>Goregaon</v>
          </cell>
        </row>
        <row r="63">
          <cell r="A63" t="str">
            <v>Dahigaon Weir</v>
          </cell>
          <cell r="B63" t="str">
            <v>Girna+Panzan</v>
          </cell>
          <cell r="C63" t="str">
            <v>CADA Jalgaon</v>
          </cell>
          <cell r="D63" t="str">
            <v>Girna Irrigation Division Jalgaon</v>
          </cell>
          <cell r="E63">
            <v>192</v>
          </cell>
          <cell r="F63">
            <v>3</v>
          </cell>
          <cell r="G63">
            <v>11</v>
          </cell>
          <cell r="H63">
            <v>2</v>
          </cell>
          <cell r="I63" t="str">
            <v>Deficit</v>
          </cell>
          <cell r="J63" t="str">
            <v>Major</v>
          </cell>
          <cell r="K63" t="str">
            <v>Jalgaon</v>
          </cell>
          <cell r="L63" t="str">
            <v>Chalisgaon</v>
          </cell>
        </row>
        <row r="64">
          <cell r="A64" t="str">
            <v>Darna</v>
          </cell>
          <cell r="B64" t="str">
            <v>Darna</v>
          </cell>
          <cell r="C64" t="str">
            <v>CADA Nashik</v>
          </cell>
          <cell r="D64" t="str">
            <v>Nashik Irrigation Division Nashik</v>
          </cell>
          <cell r="E64">
            <v>178</v>
          </cell>
          <cell r="F64">
            <v>3</v>
          </cell>
          <cell r="G64" t="str">
            <v>1A</v>
          </cell>
          <cell r="H64">
            <v>3</v>
          </cell>
          <cell r="I64" t="str">
            <v>Normal</v>
          </cell>
          <cell r="J64" t="str">
            <v>Major</v>
          </cell>
          <cell r="K64" t="str">
            <v>Nashik</v>
          </cell>
          <cell r="L64" t="str">
            <v>Igatpuri</v>
          </cell>
        </row>
        <row r="65">
          <cell r="A65" t="str">
            <v>Deoghar</v>
          </cell>
          <cell r="B65" t="str">
            <v>Deoghar</v>
          </cell>
          <cell r="C65" t="str">
            <v>SKIPC oros</v>
          </cell>
          <cell r="D65" t="str">
            <v>Medium Project division Amdpal Takali</v>
          </cell>
          <cell r="E65">
            <v>2016</v>
          </cell>
          <cell r="F65">
            <v>2</v>
          </cell>
          <cell r="G65">
            <v>24</v>
          </cell>
          <cell r="H65">
            <v>5</v>
          </cell>
          <cell r="I65" t="str">
            <v>Abundant</v>
          </cell>
          <cell r="J65" t="str">
            <v>Medium</v>
          </cell>
          <cell r="K65" t="str">
            <v>Sindhudurg</v>
          </cell>
          <cell r="L65" t="str">
            <v>Kankawli</v>
          </cell>
        </row>
        <row r="66">
          <cell r="A66" t="str">
            <v>Devarjan</v>
          </cell>
          <cell r="B66" t="str">
            <v>Devarjan</v>
          </cell>
          <cell r="C66" t="str">
            <v>CADA Beed</v>
          </cell>
          <cell r="D66" t="str">
            <v>Latur Irrigation Division No.2 Latur</v>
          </cell>
          <cell r="E66">
            <v>179</v>
          </cell>
          <cell r="F66">
            <v>3</v>
          </cell>
          <cell r="G66">
            <v>4</v>
          </cell>
          <cell r="H66">
            <v>2</v>
          </cell>
          <cell r="I66" t="str">
            <v>Deficit</v>
          </cell>
          <cell r="J66" t="str">
            <v>Medium</v>
          </cell>
          <cell r="K66" t="str">
            <v>Latur</v>
          </cell>
          <cell r="L66" t="str">
            <v>Udgir</v>
          </cell>
        </row>
        <row r="67">
          <cell r="A67" t="str">
            <v>Dham</v>
          </cell>
          <cell r="B67" t="str">
            <v>Dham</v>
          </cell>
          <cell r="C67" t="str">
            <v>CIPC Chandrapur</v>
          </cell>
          <cell r="D67" t="str">
            <v>Wardha Irrigation Division Wardha</v>
          </cell>
          <cell r="E67">
            <v>21</v>
          </cell>
          <cell r="F67">
            <v>1</v>
          </cell>
          <cell r="G67">
            <v>7</v>
          </cell>
          <cell r="H67">
            <v>3</v>
          </cell>
          <cell r="I67" t="str">
            <v>Normal</v>
          </cell>
          <cell r="J67" t="str">
            <v>Medium</v>
          </cell>
          <cell r="K67" t="str">
            <v>Chandrapur</v>
          </cell>
          <cell r="L67" t="str">
            <v>Chandrapur</v>
          </cell>
        </row>
        <row r="68">
          <cell r="A68" t="str">
            <v>Dhamna</v>
          </cell>
          <cell r="B68" t="str">
            <v>Dhamna</v>
          </cell>
          <cell r="C68" t="str">
            <v>CADA Abad</v>
          </cell>
          <cell r="D68" t="str">
            <v>Aurangabad Irrigation Division Aurangabad</v>
          </cell>
          <cell r="E68">
            <v>180</v>
          </cell>
          <cell r="F68">
            <v>3</v>
          </cell>
          <cell r="G68">
            <v>3</v>
          </cell>
          <cell r="H68">
            <v>2</v>
          </cell>
          <cell r="I68" t="str">
            <v>Deficit</v>
          </cell>
          <cell r="J68" t="str">
            <v>Medium</v>
          </cell>
          <cell r="K68" t="str">
            <v>Jalna</v>
          </cell>
          <cell r="L68" t="str">
            <v>Bhokardan</v>
          </cell>
        </row>
        <row r="69">
          <cell r="A69" t="str">
            <v>Dhamni</v>
          </cell>
          <cell r="B69" t="str">
            <v>Dhamni</v>
          </cell>
          <cell r="C69" t="str">
            <v>SIC Sangli</v>
          </cell>
          <cell r="D69" t="str">
            <v>Kolhapur Irrigation Division Kolhapur</v>
          </cell>
          <cell r="E69">
            <v>2035</v>
          </cell>
          <cell r="F69">
            <v>2</v>
          </cell>
          <cell r="G69">
            <v>15</v>
          </cell>
          <cell r="H69">
            <v>5</v>
          </cell>
          <cell r="I69" t="str">
            <v>Abundant</v>
          </cell>
          <cell r="J69" t="str">
            <v>Medium</v>
          </cell>
          <cell r="K69" t="str">
            <v>Kolhapur</v>
          </cell>
          <cell r="L69" t="str">
            <v>Radhanagri</v>
          </cell>
        </row>
        <row r="70">
          <cell r="A70" t="str">
            <v>Dheku</v>
          </cell>
          <cell r="B70" t="str">
            <v>Dheku</v>
          </cell>
          <cell r="C70" t="str">
            <v>CADA Abad</v>
          </cell>
          <cell r="D70" t="str">
            <v>Aurangabad Irrigation Division Aurangabad</v>
          </cell>
          <cell r="E70">
            <v>181</v>
          </cell>
          <cell r="F70">
            <v>3</v>
          </cell>
          <cell r="G70" t="str">
            <v>1A</v>
          </cell>
          <cell r="H70">
            <v>3</v>
          </cell>
          <cell r="I70" t="str">
            <v>Normal</v>
          </cell>
          <cell r="J70" t="str">
            <v>Medium</v>
          </cell>
          <cell r="K70" t="str">
            <v>Aurangabad</v>
          </cell>
          <cell r="L70" t="str">
            <v>Vaijapur</v>
          </cell>
        </row>
        <row r="71">
          <cell r="A71" t="str">
            <v>Dhom</v>
          </cell>
          <cell r="B71" t="str">
            <v>Dhom</v>
          </cell>
          <cell r="C71" t="str">
            <v>CADA Pune</v>
          </cell>
          <cell r="D71" t="str">
            <v>Dhom Irrigation Division Satara</v>
          </cell>
          <cell r="E71">
            <v>95</v>
          </cell>
          <cell r="F71">
            <v>2</v>
          </cell>
          <cell r="G71">
            <v>15</v>
          </cell>
          <cell r="H71">
            <v>5</v>
          </cell>
          <cell r="I71" t="str">
            <v>Abundant</v>
          </cell>
          <cell r="J71" t="str">
            <v>Major</v>
          </cell>
          <cell r="K71" t="str">
            <v>Satara</v>
          </cell>
          <cell r="L71" t="str">
            <v>Wai</v>
          </cell>
        </row>
        <row r="72">
          <cell r="A72" t="str">
            <v>Dhom-Balkawdi</v>
          </cell>
          <cell r="B72" t="str">
            <v>Dhom-Balkawdi</v>
          </cell>
          <cell r="C72" t="str">
            <v>CADA Pune</v>
          </cell>
          <cell r="D72" t="str">
            <v>Dhom Irrigation Division Satara</v>
          </cell>
          <cell r="E72">
            <v>2049</v>
          </cell>
          <cell r="F72">
            <v>2</v>
          </cell>
          <cell r="G72">
            <v>15</v>
          </cell>
          <cell r="H72">
            <v>5</v>
          </cell>
          <cell r="I72" t="str">
            <v>Abundant</v>
          </cell>
          <cell r="J72" t="str">
            <v>Major</v>
          </cell>
          <cell r="K72" t="str">
            <v>Satara</v>
          </cell>
          <cell r="L72" t="str">
            <v>Wai</v>
          </cell>
        </row>
        <row r="73">
          <cell r="A73" t="str">
            <v>Dimbhe</v>
          </cell>
          <cell r="B73" t="str">
            <v>Kukadi Complex</v>
          </cell>
          <cell r="C73" t="str">
            <v>CADA Pune</v>
          </cell>
          <cell r="D73" t="str">
            <v>Kukadi Irrigation Division No. 1  Narayangaon</v>
          </cell>
          <cell r="E73">
            <v>117</v>
          </cell>
          <cell r="F73">
            <v>2</v>
          </cell>
          <cell r="G73">
            <v>17</v>
          </cell>
          <cell r="H73">
            <v>3</v>
          </cell>
          <cell r="I73" t="str">
            <v>Normal</v>
          </cell>
          <cell r="J73" t="str">
            <v>Major</v>
          </cell>
          <cell r="K73" t="str">
            <v>Pune</v>
          </cell>
          <cell r="L73" t="str">
            <v>Junnar</v>
          </cell>
        </row>
        <row r="74">
          <cell r="A74" t="str">
            <v>Dina</v>
          </cell>
          <cell r="B74" t="str">
            <v>Dina</v>
          </cell>
          <cell r="C74" t="str">
            <v>CIPC Chandrapur</v>
          </cell>
          <cell r="D74" t="str">
            <v>Chandrapuri Irrigation Division Chandrapuri</v>
          </cell>
          <cell r="E74">
            <v>22</v>
          </cell>
          <cell r="F74">
            <v>1</v>
          </cell>
          <cell r="G74" t="str">
            <v>9A</v>
          </cell>
          <cell r="H74">
            <v>5</v>
          </cell>
          <cell r="I74" t="str">
            <v>Abundant</v>
          </cell>
          <cell r="J74" t="str">
            <v>Major</v>
          </cell>
          <cell r="K74" t="str">
            <v>Gadchiroli</v>
          </cell>
          <cell r="L74" t="str">
            <v>Chamorshi</v>
          </cell>
        </row>
        <row r="75">
          <cell r="A75" t="str">
            <v>Dnyanganga</v>
          </cell>
          <cell r="B75" t="str">
            <v>Dnyanganga</v>
          </cell>
          <cell r="C75" t="str">
            <v>AIC Akola</v>
          </cell>
          <cell r="D75" t="str">
            <v>Buldhana Irrigation Division Buldhana</v>
          </cell>
          <cell r="E75">
            <v>23</v>
          </cell>
          <cell r="F75">
            <v>1</v>
          </cell>
          <cell r="G75">
            <v>10</v>
          </cell>
          <cell r="H75">
            <v>2</v>
          </cell>
          <cell r="I75" t="str">
            <v>Deficit</v>
          </cell>
          <cell r="J75" t="str">
            <v>Medium</v>
          </cell>
          <cell r="K75" t="str">
            <v>Buldhana</v>
          </cell>
          <cell r="L75" t="str">
            <v>Khamgaon</v>
          </cell>
        </row>
        <row r="76">
          <cell r="A76" t="str">
            <v>Dodda Nalla</v>
          </cell>
          <cell r="B76" t="str">
            <v>Dodda Nalla</v>
          </cell>
          <cell r="C76" t="str">
            <v>SIC Sangli</v>
          </cell>
          <cell r="D76" t="str">
            <v>Sangli Irrigation Division Sangli</v>
          </cell>
          <cell r="E76">
            <v>96</v>
          </cell>
          <cell r="F76">
            <v>2</v>
          </cell>
          <cell r="G76" t="str">
            <v>18AA</v>
          </cell>
          <cell r="H76">
            <v>1</v>
          </cell>
          <cell r="I76" t="str">
            <v>Highly Deficit</v>
          </cell>
          <cell r="J76" t="str">
            <v>Medium</v>
          </cell>
          <cell r="K76" t="str">
            <v>Sangli</v>
          </cell>
          <cell r="L76" t="str">
            <v>Jath</v>
          </cell>
        </row>
        <row r="77">
          <cell r="A77" t="str">
            <v>Dongargaon (Chandrapur)</v>
          </cell>
          <cell r="B77" t="str">
            <v>Dongargaon (Chandrapur)</v>
          </cell>
          <cell r="C77" t="str">
            <v>NIC Nagpur</v>
          </cell>
          <cell r="D77" t="str">
            <v>Medium Project Division Chandrapur</v>
          </cell>
          <cell r="E77">
            <v>24</v>
          </cell>
          <cell r="F77">
            <v>1</v>
          </cell>
          <cell r="G77" t="str">
            <v>9A</v>
          </cell>
          <cell r="H77">
            <v>3</v>
          </cell>
          <cell r="I77" t="str">
            <v>Normal</v>
          </cell>
          <cell r="J77" t="str">
            <v>Medium</v>
          </cell>
          <cell r="K77" t="str">
            <v>Rajura</v>
          </cell>
          <cell r="L77" t="str">
            <v>Chandrapur</v>
          </cell>
        </row>
        <row r="78">
          <cell r="A78" t="str">
            <v>Dongargaon (Nanded)</v>
          </cell>
          <cell r="B78" t="str">
            <v>Dongargaon (Nanded)</v>
          </cell>
          <cell r="C78" t="str">
            <v>NIC Nanded</v>
          </cell>
          <cell r="D78" t="str">
            <v>Nanded Irrigation Division Nanded</v>
          </cell>
          <cell r="E78">
            <v>182</v>
          </cell>
          <cell r="F78">
            <v>3</v>
          </cell>
          <cell r="G78">
            <v>6</v>
          </cell>
          <cell r="H78">
            <v>3</v>
          </cell>
          <cell r="I78" t="str">
            <v>Normal</v>
          </cell>
          <cell r="J78" t="str">
            <v>Medium</v>
          </cell>
          <cell r="K78" t="str">
            <v>Nanded</v>
          </cell>
          <cell r="L78" t="str">
            <v>Kinwat</v>
          </cell>
        </row>
        <row r="79">
          <cell r="A79" t="str">
            <v>Dongargaon (Wardha)</v>
          </cell>
          <cell r="B79" t="str">
            <v>Dongargaon (Wardha)</v>
          </cell>
          <cell r="C79" t="str">
            <v>CIPC Chandrapur</v>
          </cell>
          <cell r="D79" t="str">
            <v>Wardha Irrigation Division Wardha</v>
          </cell>
          <cell r="E79">
            <v>25</v>
          </cell>
          <cell r="F79">
            <v>1</v>
          </cell>
          <cell r="G79">
            <v>7</v>
          </cell>
          <cell r="H79">
            <v>3</v>
          </cell>
          <cell r="I79" t="str">
            <v>Normal</v>
          </cell>
          <cell r="J79" t="str">
            <v>Medium</v>
          </cell>
          <cell r="K79" t="str">
            <v>Selu</v>
          </cell>
          <cell r="L79" t="str">
            <v>Wardha</v>
          </cell>
        </row>
        <row r="80">
          <cell r="A80" t="str">
            <v>Dudhganga</v>
          </cell>
          <cell r="B80" t="str">
            <v>Dudhaganga</v>
          </cell>
          <cell r="C80" t="str">
            <v>SIC Sangli</v>
          </cell>
          <cell r="D80" t="str">
            <v>Kolhapur Irrigation Division Kolhapur</v>
          </cell>
          <cell r="E80">
            <v>97</v>
          </cell>
          <cell r="F80">
            <v>2</v>
          </cell>
          <cell r="G80" t="str">
            <v>15A</v>
          </cell>
          <cell r="H80">
            <v>5</v>
          </cell>
          <cell r="I80" t="str">
            <v>Abundant</v>
          </cell>
          <cell r="J80" t="str">
            <v>Major</v>
          </cell>
          <cell r="K80" t="str">
            <v>Kolhapur</v>
          </cell>
          <cell r="L80" t="str">
            <v>Radhanagari</v>
          </cell>
        </row>
        <row r="81">
          <cell r="A81" t="str">
            <v>Ekburji</v>
          </cell>
          <cell r="B81" t="str">
            <v>Ekbhuji</v>
          </cell>
          <cell r="C81" t="str">
            <v>WIC Washim</v>
          </cell>
          <cell r="D81" t="str">
            <v>Minor Irrigation Division Washim</v>
          </cell>
          <cell r="E81">
            <v>26</v>
          </cell>
          <cell r="F81">
            <v>1</v>
          </cell>
          <cell r="G81">
            <v>6</v>
          </cell>
          <cell r="H81">
            <v>3</v>
          </cell>
          <cell r="I81" t="str">
            <v>Normal</v>
          </cell>
          <cell r="J81" t="str">
            <v>Medium</v>
          </cell>
          <cell r="K81" t="str">
            <v>Washim</v>
          </cell>
          <cell r="L81" t="str">
            <v>Washim</v>
          </cell>
        </row>
        <row r="82">
          <cell r="A82" t="str">
            <v>Ekrukh</v>
          </cell>
          <cell r="B82" t="str">
            <v>Ekrukh</v>
          </cell>
          <cell r="C82" t="str">
            <v>CADA Solapur</v>
          </cell>
          <cell r="D82" t="str">
            <v>Solapur Irrigation Division Solapur</v>
          </cell>
          <cell r="E82">
            <v>98</v>
          </cell>
          <cell r="F82">
            <v>2</v>
          </cell>
          <cell r="G82" t="str">
            <v>19A</v>
          </cell>
          <cell r="H82">
            <v>1</v>
          </cell>
          <cell r="I82" t="str">
            <v>Highly Deficit</v>
          </cell>
          <cell r="J82" t="str">
            <v>Medium</v>
          </cell>
          <cell r="K82" t="str">
            <v>Solapur</v>
          </cell>
          <cell r="L82" t="str">
            <v>North Solapur</v>
          </cell>
        </row>
        <row r="83">
          <cell r="A83" t="str">
            <v>Gad Nadi</v>
          </cell>
          <cell r="B83" t="str">
            <v>Gad Nadi</v>
          </cell>
          <cell r="C83" t="str">
            <v>NKIPC Thane</v>
          </cell>
          <cell r="D83" t="str">
            <v>Minor irrigation Division, Chiplun</v>
          </cell>
          <cell r="E83">
            <v>2015</v>
          </cell>
          <cell r="F83">
            <v>2</v>
          </cell>
          <cell r="G83">
            <v>24</v>
          </cell>
          <cell r="H83">
            <v>5</v>
          </cell>
          <cell r="I83" t="str">
            <v>Abundant</v>
          </cell>
          <cell r="J83" t="str">
            <v>Medium</v>
          </cell>
          <cell r="K83" t="str">
            <v>.Ratnagiri</v>
          </cell>
          <cell r="L83" t="str">
            <v>Sangmeshwar</v>
          </cell>
        </row>
        <row r="84">
          <cell r="A84" t="str">
            <v>Gadadgad</v>
          </cell>
          <cell r="B84" t="str">
            <v>Gadadgad</v>
          </cell>
          <cell r="C84" t="str">
            <v>CADA Abad</v>
          </cell>
          <cell r="D84" t="str">
            <v>Aurangabad Irrigation Division Aurangabad</v>
          </cell>
          <cell r="E84">
            <v>183</v>
          </cell>
          <cell r="F84">
            <v>3</v>
          </cell>
          <cell r="G84">
            <v>11</v>
          </cell>
          <cell r="H84">
            <v>2</v>
          </cell>
          <cell r="I84" t="str">
            <v>Deficit</v>
          </cell>
          <cell r="J84" t="str">
            <v>Medium</v>
          </cell>
          <cell r="K84" t="str">
            <v>Aurangabad</v>
          </cell>
          <cell r="L84" t="str">
            <v>Kannad</v>
          </cell>
        </row>
        <row r="85">
          <cell r="A85" t="str">
            <v>Galhati</v>
          </cell>
          <cell r="B85" t="str">
            <v>Galhati</v>
          </cell>
          <cell r="C85" t="str">
            <v>CADA Abad</v>
          </cell>
          <cell r="D85" t="str">
            <v>Jayakwadi Irrigation Division No.1 Paithan</v>
          </cell>
          <cell r="E85">
            <v>184</v>
          </cell>
          <cell r="F85">
            <v>3</v>
          </cell>
          <cell r="G85">
            <v>2</v>
          </cell>
          <cell r="H85">
            <v>2</v>
          </cell>
          <cell r="I85" t="str">
            <v>Deficit</v>
          </cell>
          <cell r="J85" t="str">
            <v>Medium</v>
          </cell>
          <cell r="K85" t="str">
            <v>Jalna</v>
          </cell>
          <cell r="L85" t="str">
            <v>Ambad</v>
          </cell>
        </row>
        <row r="86">
          <cell r="A86" t="str">
            <v>Gangapur</v>
          </cell>
          <cell r="B86" t="str">
            <v>Gangapur</v>
          </cell>
          <cell r="C86" t="str">
            <v>CADA Nashik</v>
          </cell>
          <cell r="D86" t="str">
            <v>Nashik Irrigation Division Nashik</v>
          </cell>
          <cell r="E86">
            <v>185</v>
          </cell>
          <cell r="F86">
            <v>3</v>
          </cell>
          <cell r="G86" t="str">
            <v>1A</v>
          </cell>
          <cell r="H86">
            <v>3</v>
          </cell>
          <cell r="I86" t="str">
            <v>Normal</v>
          </cell>
          <cell r="J86" t="str">
            <v>Major</v>
          </cell>
          <cell r="K86" t="str">
            <v>Nashik</v>
          </cell>
          <cell r="L86" t="str">
            <v>Igatpuri</v>
          </cell>
        </row>
        <row r="87">
          <cell r="A87" t="str">
            <v>Gautami</v>
          </cell>
          <cell r="B87" t="str">
            <v>Gautami</v>
          </cell>
          <cell r="C87" t="str">
            <v>CADA Nashik</v>
          </cell>
          <cell r="D87" t="str">
            <v>Nasik Irrigation Division Nasik</v>
          </cell>
          <cell r="E87">
            <v>286</v>
          </cell>
          <cell r="F87">
            <v>3</v>
          </cell>
          <cell r="G87" t="str">
            <v>1A</v>
          </cell>
          <cell r="H87">
            <v>3</v>
          </cell>
          <cell r="I87" t="str">
            <v>Normal</v>
          </cell>
          <cell r="J87" t="str">
            <v>Major</v>
          </cell>
          <cell r="K87" t="str">
            <v>Nashik</v>
          </cell>
          <cell r="L87" t="str">
            <v>Igatpuri</v>
          </cell>
        </row>
        <row r="88">
          <cell r="A88" t="str">
            <v>Gharni</v>
          </cell>
          <cell r="B88" t="str">
            <v>Gharni</v>
          </cell>
          <cell r="C88" t="str">
            <v>CADA Beed</v>
          </cell>
          <cell r="D88" t="str">
            <v>Latur Irrigation Division No.2 Latur</v>
          </cell>
          <cell r="E88">
            <v>186</v>
          </cell>
          <cell r="F88">
            <v>3</v>
          </cell>
          <cell r="G88">
            <v>4</v>
          </cell>
          <cell r="H88">
            <v>2</v>
          </cell>
          <cell r="I88" t="str">
            <v>Deficit</v>
          </cell>
          <cell r="J88" t="str">
            <v>Medium</v>
          </cell>
          <cell r="K88" t="str">
            <v>Latur</v>
          </cell>
          <cell r="L88" t="str">
            <v>Shirur (Anantpal)</v>
          </cell>
        </row>
        <row r="89">
          <cell r="A89" t="str">
            <v>Ghataprbha(phatakwadi)</v>
          </cell>
          <cell r="B89" t="str">
            <v>Ghataprbha</v>
          </cell>
          <cell r="C89" t="str">
            <v>SIC Sangli</v>
          </cell>
          <cell r="D89" t="str">
            <v>Kolhapur Irrigation Division Kolhapur</v>
          </cell>
          <cell r="E89">
            <v>299</v>
          </cell>
          <cell r="F89">
            <v>2</v>
          </cell>
          <cell r="G89" t="str">
            <v>15A</v>
          </cell>
          <cell r="H89">
            <v>5</v>
          </cell>
          <cell r="I89" t="str">
            <v>Abundant</v>
          </cell>
          <cell r="J89" t="str">
            <v>Medium</v>
          </cell>
          <cell r="K89" t="str">
            <v>Kolhapur</v>
          </cell>
          <cell r="L89" t="str">
            <v>Chandgad</v>
          </cell>
        </row>
        <row r="90">
          <cell r="A90" t="str">
            <v>Ghatshil Pargaon</v>
          </cell>
          <cell r="B90" t="str">
            <v>Ghatshil Pargaon</v>
          </cell>
          <cell r="C90" t="str">
            <v>CADA Nashik</v>
          </cell>
          <cell r="D90" t="str">
            <v>Ahmednagar Irrigation Division Ahmednagar</v>
          </cell>
          <cell r="E90">
            <v>187</v>
          </cell>
          <cell r="F90">
            <v>3</v>
          </cell>
          <cell r="G90" t="str">
            <v>1AA</v>
          </cell>
          <cell r="H90">
            <v>3</v>
          </cell>
          <cell r="I90" t="str">
            <v>Normal</v>
          </cell>
          <cell r="J90" t="str">
            <v>Medium</v>
          </cell>
          <cell r="K90" t="str">
            <v>Ahmednagar</v>
          </cell>
          <cell r="L90" t="str">
            <v>Pathardi</v>
          </cell>
        </row>
        <row r="91">
          <cell r="A91" t="str">
            <v>Ghod</v>
          </cell>
          <cell r="B91" t="str">
            <v>Ghod</v>
          </cell>
          <cell r="C91" t="str">
            <v>CADA Pune</v>
          </cell>
          <cell r="D91" t="str">
            <v>Kukadi Irrigation Division No. 2 Shrigonda</v>
          </cell>
          <cell r="E91">
            <v>99</v>
          </cell>
          <cell r="F91">
            <v>2</v>
          </cell>
          <cell r="G91">
            <v>17</v>
          </cell>
          <cell r="H91">
            <v>3</v>
          </cell>
          <cell r="I91" t="str">
            <v>Normal</v>
          </cell>
          <cell r="J91" t="str">
            <v>Major</v>
          </cell>
          <cell r="K91" t="str">
            <v>Pune</v>
          </cell>
          <cell r="L91" t="str">
            <v>Shirur</v>
          </cell>
        </row>
        <row r="92">
          <cell r="A92" t="str">
            <v>Ghorazari</v>
          </cell>
          <cell r="B92" t="str">
            <v>Ghorazari</v>
          </cell>
          <cell r="C92" t="str">
            <v>CIPC Chandrapur</v>
          </cell>
          <cell r="D92" t="str">
            <v>Chandrapur Irrigation Division Chandrapur</v>
          </cell>
          <cell r="E92">
            <v>27</v>
          </cell>
          <cell r="F92">
            <v>1</v>
          </cell>
          <cell r="G92" t="str">
            <v>9A</v>
          </cell>
          <cell r="H92">
            <v>5</v>
          </cell>
          <cell r="I92" t="str">
            <v>Abundant</v>
          </cell>
          <cell r="J92" t="str">
            <v>Medium</v>
          </cell>
          <cell r="K92" t="str">
            <v>Chandrapur</v>
          </cell>
          <cell r="L92" t="str">
            <v>Nagbhid</v>
          </cell>
        </row>
        <row r="93">
          <cell r="A93" t="str">
            <v>Girija</v>
          </cell>
          <cell r="B93" t="str">
            <v>Girja</v>
          </cell>
          <cell r="C93" t="str">
            <v>CADA Abad</v>
          </cell>
          <cell r="D93" t="str">
            <v>Aurangabad Irrigation Division Aurangabad</v>
          </cell>
          <cell r="E93">
            <v>189</v>
          </cell>
          <cell r="F93">
            <v>3</v>
          </cell>
          <cell r="G93">
            <v>3</v>
          </cell>
          <cell r="H93">
            <v>2</v>
          </cell>
          <cell r="I93" t="str">
            <v>Deficit</v>
          </cell>
          <cell r="J93" t="str">
            <v>Medium</v>
          </cell>
          <cell r="K93" t="str">
            <v>Aurangabad</v>
          </cell>
          <cell r="L93" t="str">
            <v>Khultabad</v>
          </cell>
        </row>
        <row r="94">
          <cell r="A94" t="str">
            <v>Girna</v>
          </cell>
          <cell r="B94" t="str">
            <v>Girna+Panzan</v>
          </cell>
          <cell r="C94" t="str">
            <v>CADA Jalgaon</v>
          </cell>
          <cell r="D94" t="str">
            <v>Girna Irrigation Division Jalgaon</v>
          </cell>
          <cell r="E94">
            <v>190</v>
          </cell>
          <cell r="F94">
            <v>3</v>
          </cell>
          <cell r="G94">
            <v>11</v>
          </cell>
          <cell r="H94">
            <v>2</v>
          </cell>
          <cell r="I94" t="str">
            <v>Deficit</v>
          </cell>
          <cell r="J94" t="str">
            <v>Major</v>
          </cell>
          <cell r="K94" t="str">
            <v>Jalgaon</v>
          </cell>
          <cell r="L94" t="str">
            <v>Chalisgaon</v>
          </cell>
        </row>
        <row r="95">
          <cell r="A95" t="str">
            <v>Goki</v>
          </cell>
          <cell r="B95" t="str">
            <v>Goki</v>
          </cell>
          <cell r="C95" t="str">
            <v>AIC Akola</v>
          </cell>
          <cell r="D95" t="str">
            <v>Yavatmal irrigation Division Yavatmal</v>
          </cell>
          <cell r="E95">
            <v>28</v>
          </cell>
          <cell r="F95">
            <v>1</v>
          </cell>
          <cell r="G95">
            <v>6</v>
          </cell>
          <cell r="H95">
            <v>3</v>
          </cell>
          <cell r="I95" t="str">
            <v>Normal</v>
          </cell>
          <cell r="J95" t="str">
            <v>Medium</v>
          </cell>
          <cell r="K95" t="str">
            <v>Yavatmal</v>
          </cell>
          <cell r="L95" t="str">
            <v>Ner</v>
          </cell>
        </row>
        <row r="96">
          <cell r="A96" t="str">
            <v>Gul</v>
          </cell>
          <cell r="B96" t="str">
            <v>Gul</v>
          </cell>
          <cell r="C96" t="str">
            <v>JIPC Jalgaon</v>
          </cell>
          <cell r="D96" t="str">
            <v>Jalgaon Medium Project Division Jalgaon</v>
          </cell>
          <cell r="E96">
            <v>2040</v>
          </cell>
          <cell r="F96">
            <v>3</v>
          </cell>
          <cell r="G96" t="str">
            <v>13A</v>
          </cell>
          <cell r="H96">
            <v>3</v>
          </cell>
          <cell r="I96" t="str">
            <v>Normal</v>
          </cell>
          <cell r="J96" t="str">
            <v>Medium</v>
          </cell>
          <cell r="K96" t="str">
            <v>Jalgaon</v>
          </cell>
          <cell r="L96" t="str">
            <v>Chopra</v>
          </cell>
        </row>
        <row r="97">
          <cell r="A97" t="str">
            <v>Haranbari</v>
          </cell>
          <cell r="B97" t="str">
            <v>Haranbari</v>
          </cell>
          <cell r="C97" t="str">
            <v>CADA Nashik</v>
          </cell>
          <cell r="D97" t="str">
            <v>Malegaon Irrigation Division Malegaon</v>
          </cell>
          <cell r="E97">
            <v>193</v>
          </cell>
          <cell r="F97">
            <v>3</v>
          </cell>
          <cell r="G97">
            <v>11</v>
          </cell>
          <cell r="H97">
            <v>2</v>
          </cell>
          <cell r="I97" t="str">
            <v>Deficit</v>
          </cell>
          <cell r="J97" t="str">
            <v>Medium</v>
          </cell>
          <cell r="K97" t="str">
            <v>Nashik</v>
          </cell>
          <cell r="L97" t="str">
            <v>Baglan</v>
          </cell>
        </row>
        <row r="98">
          <cell r="A98" t="str">
            <v>Harni</v>
          </cell>
          <cell r="B98" t="str">
            <v>Harni</v>
          </cell>
          <cell r="C98" t="str">
            <v>CADA Beed</v>
          </cell>
          <cell r="D98" t="str">
            <v>Osmanabad Irrigation Division Osmanabad</v>
          </cell>
          <cell r="E98">
            <v>194</v>
          </cell>
          <cell r="F98">
            <v>3</v>
          </cell>
          <cell r="G98" t="str">
            <v>19AA</v>
          </cell>
          <cell r="H98">
            <v>1</v>
          </cell>
          <cell r="I98" t="str">
            <v>Highly Deficit</v>
          </cell>
          <cell r="J98" t="str">
            <v>Medium</v>
          </cell>
          <cell r="K98" t="str">
            <v>Osmanabad</v>
          </cell>
          <cell r="L98" t="str">
            <v>Tuljapur</v>
          </cell>
        </row>
        <row r="99">
          <cell r="A99" t="str">
            <v>Hatnur</v>
          </cell>
          <cell r="B99" t="str">
            <v>Hatnur</v>
          </cell>
          <cell r="C99" t="str">
            <v>CADA Jalgaon</v>
          </cell>
          <cell r="D99" t="str">
            <v>Jalgaon Irrigation Division Jalgaon</v>
          </cell>
          <cell r="E99">
            <v>195</v>
          </cell>
          <cell r="F99">
            <v>3</v>
          </cell>
          <cell r="G99" t="str">
            <v>13A</v>
          </cell>
          <cell r="H99">
            <v>3</v>
          </cell>
          <cell r="I99" t="str">
            <v>Normal</v>
          </cell>
          <cell r="J99" t="str">
            <v>Major</v>
          </cell>
          <cell r="K99" t="str">
            <v>Jalgaon</v>
          </cell>
          <cell r="L99" t="str">
            <v>Bhusawal</v>
          </cell>
        </row>
        <row r="100">
          <cell r="A100" t="str">
            <v>Hetwane</v>
          </cell>
          <cell r="B100" t="str">
            <v>Hetwane</v>
          </cell>
          <cell r="C100" t="str">
            <v>NKIPC Thane</v>
          </cell>
          <cell r="D100" t="str">
            <v>Hetwane Medium Project Division Kamarli</v>
          </cell>
          <cell r="E100">
            <v>100</v>
          </cell>
          <cell r="F100">
            <v>2</v>
          </cell>
          <cell r="G100">
            <v>21</v>
          </cell>
          <cell r="H100">
            <v>5</v>
          </cell>
          <cell r="I100" t="str">
            <v>Abundant</v>
          </cell>
          <cell r="J100" t="str">
            <v>Medium</v>
          </cell>
          <cell r="K100" t="str">
            <v>Raigad</v>
          </cell>
          <cell r="L100" t="str">
            <v>Pen</v>
          </cell>
        </row>
        <row r="101">
          <cell r="A101" t="str">
            <v>Hingni (Pangaon)</v>
          </cell>
          <cell r="B101" t="str">
            <v>Hingani (Pangaon)</v>
          </cell>
          <cell r="C101" t="str">
            <v>CADA Solapur</v>
          </cell>
          <cell r="D101" t="str">
            <v>Solapur Irrigation Division Solapur</v>
          </cell>
          <cell r="E101">
            <v>101</v>
          </cell>
          <cell r="F101">
            <v>2</v>
          </cell>
          <cell r="G101" t="str">
            <v>19A</v>
          </cell>
          <cell r="H101">
            <v>1</v>
          </cell>
          <cell r="I101" t="str">
            <v>Highly Deficit</v>
          </cell>
          <cell r="J101" t="str">
            <v>Medium</v>
          </cell>
          <cell r="K101" t="str">
            <v>Solapur</v>
          </cell>
          <cell r="L101" t="str">
            <v>Barshi</v>
          </cell>
        </row>
        <row r="102">
          <cell r="A102" t="str">
            <v>Hiranyakeshi</v>
          </cell>
          <cell r="B102" t="str">
            <v>Hiranyakeshi</v>
          </cell>
          <cell r="C102" t="str">
            <v>SIC Sangli</v>
          </cell>
          <cell r="D102" t="str">
            <v>Kolhapur Irrigation Division Kolhapur</v>
          </cell>
          <cell r="E102">
            <v>2036</v>
          </cell>
          <cell r="F102">
            <v>2</v>
          </cell>
          <cell r="G102">
            <v>15</v>
          </cell>
          <cell r="H102">
            <v>5</v>
          </cell>
          <cell r="I102" t="str">
            <v>Abundant</v>
          </cell>
          <cell r="J102" t="str">
            <v>Medium</v>
          </cell>
          <cell r="K102" t="str">
            <v>Kolhapur</v>
          </cell>
          <cell r="L102" t="str">
            <v>Ajara</v>
          </cell>
        </row>
        <row r="103">
          <cell r="A103" t="str">
            <v>Hiwara</v>
          </cell>
          <cell r="B103" t="str">
            <v>Hiwara</v>
          </cell>
          <cell r="C103" t="str">
            <v>CADA Jalgaon</v>
          </cell>
          <cell r="D103" t="str">
            <v>Jalgaon Irrigation Division Jalgaon</v>
          </cell>
          <cell r="E103">
            <v>196</v>
          </cell>
          <cell r="F103">
            <v>3</v>
          </cell>
          <cell r="G103">
            <v>11</v>
          </cell>
          <cell r="H103">
            <v>2</v>
          </cell>
          <cell r="I103" t="str">
            <v>Deficit</v>
          </cell>
          <cell r="J103" t="str">
            <v>Medium</v>
          </cell>
          <cell r="K103" t="str">
            <v>Jalgaon</v>
          </cell>
          <cell r="L103" t="str">
            <v>Pachora</v>
          </cell>
        </row>
        <row r="104">
          <cell r="A104" t="str">
            <v>Itiadoh</v>
          </cell>
          <cell r="B104" t="str">
            <v>Itiadoh</v>
          </cell>
          <cell r="C104" t="str">
            <v>CADA Nagpur</v>
          </cell>
          <cell r="D104" t="str">
            <v>Bagh Itiadoh Project Division Gondia</v>
          </cell>
          <cell r="E104">
            <v>29</v>
          </cell>
          <cell r="F104">
            <v>1</v>
          </cell>
          <cell r="G104">
            <v>8</v>
          </cell>
          <cell r="H104">
            <v>4</v>
          </cell>
          <cell r="I104" t="str">
            <v>Surplus</v>
          </cell>
          <cell r="J104" t="str">
            <v>Major</v>
          </cell>
          <cell r="K104" t="str">
            <v>Gondia</v>
          </cell>
          <cell r="L104" t="str">
            <v>Arjuni Morgaon</v>
          </cell>
        </row>
        <row r="105">
          <cell r="A105" t="str">
            <v>Jakapur</v>
          </cell>
          <cell r="B105" t="str">
            <v>Jakapur</v>
          </cell>
          <cell r="C105" t="str">
            <v>CADA Beed</v>
          </cell>
          <cell r="D105" t="str">
            <v>Osmanabad Irrigation Division Osmanabad</v>
          </cell>
          <cell r="E105">
            <v>197</v>
          </cell>
          <cell r="F105">
            <v>3</v>
          </cell>
          <cell r="G105" t="str">
            <v>19AA</v>
          </cell>
          <cell r="H105">
            <v>1</v>
          </cell>
          <cell r="I105" t="str">
            <v>Highly Deficit</v>
          </cell>
          <cell r="J105" t="str">
            <v>Medium</v>
          </cell>
          <cell r="K105" t="str">
            <v>Osmanabad</v>
          </cell>
          <cell r="L105" t="str">
            <v>Tuljapur</v>
          </cell>
        </row>
        <row r="106">
          <cell r="A106" t="str">
            <v>Jam</v>
          </cell>
          <cell r="B106" t="str">
            <v>Jam</v>
          </cell>
          <cell r="C106" t="str">
            <v>NIC Nagpur</v>
          </cell>
          <cell r="D106" t="str">
            <v>Nagpur Medium Project Division Nagpur</v>
          </cell>
          <cell r="E106">
            <v>30</v>
          </cell>
          <cell r="F106">
            <v>1</v>
          </cell>
          <cell r="G106">
            <v>7</v>
          </cell>
          <cell r="H106">
            <v>3</v>
          </cell>
          <cell r="I106" t="str">
            <v>Normal</v>
          </cell>
          <cell r="J106" t="str">
            <v>Medium</v>
          </cell>
          <cell r="K106" t="str">
            <v>Nagpur</v>
          </cell>
          <cell r="L106" t="str">
            <v>Katol</v>
          </cell>
        </row>
        <row r="107">
          <cell r="A107" t="str">
            <v>Jambre</v>
          </cell>
          <cell r="B107" t="str">
            <v>Jambre</v>
          </cell>
          <cell r="C107" t="str">
            <v>SIC Sangli</v>
          </cell>
          <cell r="D107" t="str">
            <v>Kolhapur Irrigation Division Kolhapur</v>
          </cell>
          <cell r="E107">
            <v>2037</v>
          </cell>
          <cell r="F107">
            <v>2</v>
          </cell>
          <cell r="G107">
            <v>15</v>
          </cell>
          <cell r="H107">
            <v>5</v>
          </cell>
          <cell r="I107" t="str">
            <v>Abundant</v>
          </cell>
          <cell r="J107" t="str">
            <v>Medium</v>
          </cell>
          <cell r="K107" t="str">
            <v>Kolhapur</v>
          </cell>
          <cell r="L107" t="str">
            <v>Chandgad</v>
          </cell>
        </row>
        <row r="108">
          <cell r="A108" t="str">
            <v>Jamda Weir</v>
          </cell>
          <cell r="B108" t="str">
            <v>Girna+Panzan</v>
          </cell>
          <cell r="C108" t="str">
            <v>CADA Jalgaon</v>
          </cell>
          <cell r="D108" t="str">
            <v>Girna Irrigation Division Jalgaon</v>
          </cell>
          <cell r="E108">
            <v>191</v>
          </cell>
          <cell r="F108">
            <v>3</v>
          </cell>
          <cell r="G108">
            <v>11</v>
          </cell>
          <cell r="H108">
            <v>2</v>
          </cell>
          <cell r="I108" t="str">
            <v>Deficit</v>
          </cell>
          <cell r="J108" t="str">
            <v>Major</v>
          </cell>
          <cell r="K108" t="str">
            <v>Jalgaon</v>
          </cell>
          <cell r="L108" t="str">
            <v>Chalisgaon</v>
          </cell>
        </row>
        <row r="109">
          <cell r="A109" t="str">
            <v>Jamkhedi</v>
          </cell>
          <cell r="B109" t="str">
            <v>Jamkhedi</v>
          </cell>
          <cell r="C109" t="str">
            <v>CADA Jalgaon</v>
          </cell>
          <cell r="D109" t="str">
            <v>Dhule Irrigation Division Dhule</v>
          </cell>
          <cell r="E109">
            <v>198</v>
          </cell>
          <cell r="F109">
            <v>3</v>
          </cell>
          <cell r="G109" t="str">
            <v>13AA</v>
          </cell>
          <cell r="H109">
            <v>2</v>
          </cell>
          <cell r="I109" t="str">
            <v>Deficit</v>
          </cell>
          <cell r="J109" t="str">
            <v>Medium</v>
          </cell>
          <cell r="K109" t="str">
            <v>Dhule</v>
          </cell>
          <cell r="L109" t="str">
            <v>Sakri</v>
          </cell>
        </row>
        <row r="110">
          <cell r="A110" t="str">
            <v>Jangamhatti</v>
          </cell>
          <cell r="B110" t="str">
            <v>Jangamhatti</v>
          </cell>
          <cell r="C110" t="str">
            <v>SIC Sangli</v>
          </cell>
          <cell r="D110" t="str">
            <v>Kolhapur Irrigation Division Kolhapur</v>
          </cell>
          <cell r="E110">
            <v>102</v>
          </cell>
          <cell r="F110">
            <v>2</v>
          </cell>
          <cell r="G110" t="str">
            <v>15AA</v>
          </cell>
          <cell r="H110">
            <v>5</v>
          </cell>
          <cell r="I110" t="str">
            <v>Abundant</v>
          </cell>
          <cell r="J110" t="str">
            <v>Medium</v>
          </cell>
          <cell r="K110" t="str">
            <v>Kolhapur</v>
          </cell>
          <cell r="L110" t="str">
            <v>Changad</v>
          </cell>
        </row>
        <row r="111">
          <cell r="A111" t="str">
            <v>Jawalgaon</v>
          </cell>
          <cell r="B111" t="str">
            <v>Jawalgaon</v>
          </cell>
          <cell r="C111" t="str">
            <v>CADA Solapur</v>
          </cell>
          <cell r="D111" t="str">
            <v>Solapur Irrigation Division Solapur</v>
          </cell>
          <cell r="E111">
            <v>103</v>
          </cell>
          <cell r="F111">
            <v>2</v>
          </cell>
          <cell r="G111" t="str">
            <v>18AA</v>
          </cell>
          <cell r="H111">
            <v>1</v>
          </cell>
          <cell r="I111" t="str">
            <v>Highly Deficit</v>
          </cell>
          <cell r="J111" t="str">
            <v>Medium</v>
          </cell>
          <cell r="K111" t="str">
            <v>Solapur</v>
          </cell>
          <cell r="L111" t="str">
            <v>Barshi</v>
          </cell>
        </row>
        <row r="112">
          <cell r="A112" t="str">
            <v>Jayakwadi</v>
          </cell>
          <cell r="B112" t="str">
            <v>Jayakwadi Stage I</v>
          </cell>
          <cell r="C112" t="str">
            <v>CADA Abad</v>
          </cell>
          <cell r="D112" t="str">
            <v>Jayakwadi Irrigation Division No.1 Paithan</v>
          </cell>
          <cell r="E112">
            <v>199</v>
          </cell>
          <cell r="F112">
            <v>3</v>
          </cell>
          <cell r="G112">
            <v>2</v>
          </cell>
          <cell r="H112">
            <v>2</v>
          </cell>
          <cell r="I112" t="str">
            <v>Deficit</v>
          </cell>
          <cell r="J112" t="str">
            <v>Major</v>
          </cell>
          <cell r="K112" t="str">
            <v>Aurangabad</v>
          </cell>
          <cell r="L112" t="str">
            <v>Paithan</v>
          </cell>
        </row>
        <row r="113">
          <cell r="A113" t="str">
            <v>Jayakwdi back Water</v>
          </cell>
          <cell r="B113" t="str">
            <v>Tajnapur LIS</v>
          </cell>
          <cell r="C113" t="str">
            <v>CADA Ahmednagar</v>
          </cell>
          <cell r="D113" t="str">
            <v>Minor Irrigation Division 1 Ahmednagar</v>
          </cell>
          <cell r="E113">
            <v>2034</v>
          </cell>
          <cell r="F113">
            <v>3</v>
          </cell>
          <cell r="G113">
            <v>13</v>
          </cell>
          <cell r="H113">
            <v>2</v>
          </cell>
          <cell r="I113" t="str">
            <v>Deficit</v>
          </cell>
          <cell r="J113" t="str">
            <v>Medium</v>
          </cell>
          <cell r="K113" t="str">
            <v>Anagar</v>
          </cell>
          <cell r="L113" t="str">
            <v>Shevgaon</v>
          </cell>
        </row>
        <row r="114">
          <cell r="A114" t="str">
            <v>Jivrekha</v>
          </cell>
          <cell r="B114" t="str">
            <v>Jivrekha</v>
          </cell>
          <cell r="C114" t="str">
            <v>CADA Abad</v>
          </cell>
          <cell r="D114" t="str">
            <v>Aurangabad Irrigation Division Aurangabad</v>
          </cell>
          <cell r="E114">
            <v>201</v>
          </cell>
          <cell r="F114">
            <v>3</v>
          </cell>
          <cell r="G114">
            <v>3</v>
          </cell>
          <cell r="H114">
            <v>2</v>
          </cell>
          <cell r="I114" t="str">
            <v>Deficit</v>
          </cell>
          <cell r="J114" t="str">
            <v>Medium</v>
          </cell>
          <cell r="K114" t="str">
            <v>Jalna</v>
          </cell>
          <cell r="L114" t="str">
            <v>Jafrabad</v>
          </cell>
        </row>
        <row r="115">
          <cell r="A115" t="str">
            <v>Jui</v>
          </cell>
          <cell r="B115" t="str">
            <v>Jui</v>
          </cell>
          <cell r="C115" t="str">
            <v>CADA Abad</v>
          </cell>
          <cell r="D115" t="str">
            <v>Aurangabad Irrigation Division Aurangabad</v>
          </cell>
          <cell r="E115">
            <v>202</v>
          </cell>
          <cell r="F115">
            <v>3</v>
          </cell>
          <cell r="G115">
            <v>3</v>
          </cell>
          <cell r="H115">
            <v>2</v>
          </cell>
          <cell r="I115" t="str">
            <v>Deficit</v>
          </cell>
          <cell r="J115" t="str">
            <v>Medium</v>
          </cell>
          <cell r="K115" t="str">
            <v>Jalna</v>
          </cell>
          <cell r="L115" t="str">
            <v>Bhokardan</v>
          </cell>
        </row>
        <row r="116">
          <cell r="A116" t="str">
            <v>Kada</v>
          </cell>
          <cell r="B116" t="str">
            <v>Kada</v>
          </cell>
          <cell r="C116" t="str">
            <v>CADA Beed</v>
          </cell>
          <cell r="D116" t="str">
            <v>Jayakwadi Irrigation Division 3 Beed</v>
          </cell>
          <cell r="E116">
            <v>203</v>
          </cell>
          <cell r="F116">
            <v>3</v>
          </cell>
          <cell r="G116" t="str">
            <v>19A</v>
          </cell>
          <cell r="H116">
            <v>1</v>
          </cell>
          <cell r="I116" t="str">
            <v>Highly Deficit</v>
          </cell>
          <cell r="J116" t="str">
            <v>Medium</v>
          </cell>
          <cell r="K116" t="str">
            <v>Beed</v>
          </cell>
          <cell r="L116" t="str">
            <v>Ashti</v>
          </cell>
        </row>
        <row r="117">
          <cell r="A117" t="str">
            <v>Kadi</v>
          </cell>
          <cell r="B117" t="str">
            <v>Kadi</v>
          </cell>
          <cell r="C117" t="str">
            <v>CADA Beed</v>
          </cell>
          <cell r="D117" t="str">
            <v>Jayakwadi Irrigation Division 3 Beed</v>
          </cell>
          <cell r="E117">
            <v>204</v>
          </cell>
          <cell r="F117">
            <v>3</v>
          </cell>
          <cell r="G117" t="str">
            <v>19A</v>
          </cell>
          <cell r="H117">
            <v>1</v>
          </cell>
          <cell r="I117" t="str">
            <v>Highly Deficit</v>
          </cell>
          <cell r="J117" t="str">
            <v>Medium</v>
          </cell>
          <cell r="K117" t="str">
            <v>Beed</v>
          </cell>
          <cell r="L117" t="str">
            <v>Ashti</v>
          </cell>
        </row>
        <row r="118">
          <cell r="A118" t="str">
            <v>Kadvi</v>
          </cell>
          <cell r="B118" t="str">
            <v>Kadvi</v>
          </cell>
          <cell r="C118" t="str">
            <v>SIC Sangli</v>
          </cell>
          <cell r="D118" t="str">
            <v>Kolhapur Irrigation Division Kolhapur</v>
          </cell>
          <cell r="E118">
            <v>104</v>
          </cell>
          <cell r="F118">
            <v>2</v>
          </cell>
          <cell r="G118" t="str">
            <v>15A</v>
          </cell>
          <cell r="H118">
            <v>5</v>
          </cell>
          <cell r="I118" t="str">
            <v>Abundant</v>
          </cell>
          <cell r="J118" t="str">
            <v>Medium</v>
          </cell>
          <cell r="K118" t="str">
            <v>Kolhapur</v>
          </cell>
          <cell r="L118" t="str">
            <v>Shahuwadi</v>
          </cell>
        </row>
        <row r="119">
          <cell r="A119" t="str">
            <v>Kadwa</v>
          </cell>
          <cell r="B119" t="str">
            <v>Kadwa</v>
          </cell>
          <cell r="C119" t="str">
            <v>CADA Nashik</v>
          </cell>
          <cell r="D119" t="str">
            <v>Nashik Irrigation Division Nashik</v>
          </cell>
          <cell r="E119">
            <v>205</v>
          </cell>
          <cell r="F119">
            <v>3</v>
          </cell>
          <cell r="G119" t="str">
            <v>1A</v>
          </cell>
          <cell r="H119">
            <v>3</v>
          </cell>
          <cell r="I119" t="str">
            <v>Normal</v>
          </cell>
          <cell r="J119" t="str">
            <v>Major</v>
          </cell>
          <cell r="K119" t="str">
            <v>Nashik</v>
          </cell>
          <cell r="L119" t="str">
            <v>Nashik</v>
          </cell>
        </row>
        <row r="120">
          <cell r="A120" t="str">
            <v>Kal-Amba</v>
          </cell>
          <cell r="B120" t="str">
            <v>Kal-Amba</v>
          </cell>
          <cell r="C120" t="str">
            <v>TIC Thane</v>
          </cell>
          <cell r="D120" t="str">
            <v>Raigad Irrigation Division Kolad</v>
          </cell>
          <cell r="E120">
            <v>105</v>
          </cell>
          <cell r="F120">
            <v>2</v>
          </cell>
          <cell r="G120">
            <v>22</v>
          </cell>
          <cell r="H120">
            <v>5</v>
          </cell>
          <cell r="I120" t="str">
            <v>Abundant</v>
          </cell>
          <cell r="J120" t="str">
            <v>Major</v>
          </cell>
          <cell r="K120" t="str">
            <v>Raigad</v>
          </cell>
          <cell r="L120" t="str">
            <v>Roha</v>
          </cell>
        </row>
        <row r="121">
          <cell r="A121" t="str">
            <v>Kalisarar</v>
          </cell>
          <cell r="B121" t="str">
            <v>Bagh Complex</v>
          </cell>
          <cell r="C121" t="str">
            <v>CADA Nagpur</v>
          </cell>
          <cell r="D121" t="str">
            <v>Bagh Itiadoh Project Division Gondia</v>
          </cell>
          <cell r="E121">
            <v>7</v>
          </cell>
          <cell r="F121">
            <v>1</v>
          </cell>
          <cell r="G121">
            <v>8</v>
          </cell>
          <cell r="H121">
            <v>4</v>
          </cell>
          <cell r="I121" t="str">
            <v>Surplus</v>
          </cell>
          <cell r="J121" t="str">
            <v>Major</v>
          </cell>
          <cell r="K121" t="str">
            <v>Gondia</v>
          </cell>
          <cell r="L121" t="str">
            <v>Deori</v>
          </cell>
        </row>
        <row r="122">
          <cell r="A122" t="str">
            <v>Kalmodi</v>
          </cell>
          <cell r="B122" t="str">
            <v>Kalmodi</v>
          </cell>
          <cell r="C122" t="str">
            <v>PIPC Pune</v>
          </cell>
          <cell r="D122" t="str">
            <v>Bhama Askhed Dam Division, Pune</v>
          </cell>
          <cell r="E122">
            <v>2007</v>
          </cell>
          <cell r="F122">
            <v>2</v>
          </cell>
          <cell r="G122">
            <v>17</v>
          </cell>
          <cell r="H122">
            <v>3</v>
          </cell>
          <cell r="I122" t="str">
            <v>Normal</v>
          </cell>
          <cell r="J122" t="str">
            <v>Medium</v>
          </cell>
          <cell r="K122" t="str">
            <v>Pune</v>
          </cell>
          <cell r="L122" t="str">
            <v>Khed</v>
          </cell>
        </row>
        <row r="123">
          <cell r="A123" t="str">
            <v>Kalyan Girija</v>
          </cell>
          <cell r="B123" t="str">
            <v>Kalyan Girija</v>
          </cell>
          <cell r="C123" t="str">
            <v>CADA Abad</v>
          </cell>
          <cell r="D123" t="str">
            <v>Aurangabad Irrigation Division Aurangabad</v>
          </cell>
          <cell r="E123">
            <v>206</v>
          </cell>
          <cell r="F123">
            <v>3</v>
          </cell>
          <cell r="G123">
            <v>3</v>
          </cell>
          <cell r="H123">
            <v>2</v>
          </cell>
          <cell r="I123" t="str">
            <v>Deficit</v>
          </cell>
          <cell r="J123" t="str">
            <v>Medium</v>
          </cell>
          <cell r="K123" t="str">
            <v>Jalna</v>
          </cell>
          <cell r="L123" t="str">
            <v>Jalna</v>
          </cell>
        </row>
        <row r="124">
          <cell r="A124" t="str">
            <v>Kambli</v>
          </cell>
          <cell r="B124" t="str">
            <v>Kambli</v>
          </cell>
          <cell r="C124" t="str">
            <v>CADA Beed</v>
          </cell>
          <cell r="D124" t="str">
            <v>Jayakwadi Irrigation Division 3 Beed</v>
          </cell>
          <cell r="E124">
            <v>207</v>
          </cell>
          <cell r="F124">
            <v>3</v>
          </cell>
          <cell r="G124" t="str">
            <v>19A</v>
          </cell>
          <cell r="H124">
            <v>1</v>
          </cell>
          <cell r="I124" t="str">
            <v>Highly Deficit</v>
          </cell>
          <cell r="J124" t="str">
            <v>Medium</v>
          </cell>
          <cell r="K124" t="str">
            <v>Beed</v>
          </cell>
          <cell r="L124" t="str">
            <v>Ashti</v>
          </cell>
        </row>
        <row r="125">
          <cell r="A125" t="str">
            <v>Kanher</v>
          </cell>
          <cell r="B125" t="str">
            <v>Kanher</v>
          </cell>
          <cell r="C125" t="str">
            <v>CADA Pune</v>
          </cell>
          <cell r="D125" t="str">
            <v>Dhom Irrigation Division Satara</v>
          </cell>
          <cell r="E125">
            <v>106</v>
          </cell>
          <cell r="F125">
            <v>2</v>
          </cell>
          <cell r="G125" t="str">
            <v>15A</v>
          </cell>
          <cell r="H125">
            <v>5</v>
          </cell>
          <cell r="I125" t="str">
            <v>Abundant</v>
          </cell>
          <cell r="J125" t="str">
            <v>Major</v>
          </cell>
          <cell r="K125" t="str">
            <v>Satara</v>
          </cell>
          <cell r="L125" t="str">
            <v>Satara</v>
          </cell>
        </row>
        <row r="126">
          <cell r="A126" t="str">
            <v>Kanholibara</v>
          </cell>
          <cell r="B126" t="str">
            <v>Kanolibara</v>
          </cell>
          <cell r="C126" t="str">
            <v>CADA Nagpur</v>
          </cell>
          <cell r="D126" t="str">
            <v>Minor Irrigation Division Nagpur</v>
          </cell>
          <cell r="E126">
            <v>31</v>
          </cell>
          <cell r="F126">
            <v>1</v>
          </cell>
          <cell r="G126">
            <v>8</v>
          </cell>
          <cell r="H126">
            <v>4</v>
          </cell>
          <cell r="I126" t="str">
            <v>Surplus</v>
          </cell>
          <cell r="J126" t="str">
            <v>Medium</v>
          </cell>
          <cell r="K126" t="str">
            <v>Nagpur</v>
          </cell>
          <cell r="L126" t="str">
            <v>Hingna</v>
          </cell>
        </row>
        <row r="127">
          <cell r="A127" t="str">
            <v>Kanoli</v>
          </cell>
          <cell r="B127" t="str">
            <v>Kanoli</v>
          </cell>
          <cell r="C127" t="str">
            <v>CADA Jalgaon</v>
          </cell>
          <cell r="D127" t="str">
            <v>Dhule Irrigation Division Dhule</v>
          </cell>
          <cell r="E127">
            <v>208</v>
          </cell>
          <cell r="F127">
            <v>3</v>
          </cell>
          <cell r="G127" t="str">
            <v>13AA</v>
          </cell>
          <cell r="H127">
            <v>2</v>
          </cell>
          <cell r="I127" t="str">
            <v>Deficit</v>
          </cell>
          <cell r="J127" t="str">
            <v>Medium</v>
          </cell>
          <cell r="K127" t="str">
            <v>Dhule</v>
          </cell>
          <cell r="L127" t="str">
            <v>Dhule</v>
          </cell>
        </row>
        <row r="128">
          <cell r="A128" t="str">
            <v>Kar</v>
          </cell>
          <cell r="B128" t="str">
            <v>Kar</v>
          </cell>
          <cell r="C128" t="str">
            <v>NIC Nagpur</v>
          </cell>
          <cell r="D128" t="str">
            <v>Nagpur Medium Project Division Nagpur</v>
          </cell>
          <cell r="E128">
            <v>32</v>
          </cell>
          <cell r="F128">
            <v>1</v>
          </cell>
          <cell r="G128">
            <v>7</v>
          </cell>
          <cell r="H128">
            <v>3</v>
          </cell>
          <cell r="I128" t="str">
            <v>Normal</v>
          </cell>
          <cell r="J128" t="str">
            <v>Medium</v>
          </cell>
          <cell r="K128" t="str">
            <v>Wardha</v>
          </cell>
          <cell r="L128" t="str">
            <v>Karanja</v>
          </cell>
        </row>
        <row r="129">
          <cell r="A129" t="str">
            <v>Karadkhed</v>
          </cell>
          <cell r="B129" t="str">
            <v>Karadkhed</v>
          </cell>
          <cell r="C129" t="str">
            <v>NIC Nanded</v>
          </cell>
          <cell r="D129" t="str">
            <v>Nanded Irrigation Division Nanded</v>
          </cell>
          <cell r="E129">
            <v>209</v>
          </cell>
          <cell r="F129">
            <v>3</v>
          </cell>
          <cell r="G129">
            <v>4</v>
          </cell>
          <cell r="H129">
            <v>2</v>
          </cell>
          <cell r="I129" t="str">
            <v>Deficit</v>
          </cell>
          <cell r="J129" t="str">
            <v>Medium</v>
          </cell>
          <cell r="K129" t="str">
            <v>Nanded</v>
          </cell>
          <cell r="L129" t="str">
            <v>Degloor</v>
          </cell>
        </row>
        <row r="130">
          <cell r="A130" t="str">
            <v>Karanjwan</v>
          </cell>
          <cell r="B130" t="str">
            <v>Upper Godavari Complex</v>
          </cell>
          <cell r="C130" t="str">
            <v>CADA Nashik</v>
          </cell>
          <cell r="D130" t="str">
            <v>Palkhed Irrigation Division Nashik</v>
          </cell>
          <cell r="E130">
            <v>276</v>
          </cell>
          <cell r="F130">
            <v>3</v>
          </cell>
          <cell r="G130" t="str">
            <v>1A</v>
          </cell>
          <cell r="H130">
            <v>3</v>
          </cell>
          <cell r="I130" t="str">
            <v>Normal</v>
          </cell>
          <cell r="J130" t="str">
            <v>Major</v>
          </cell>
          <cell r="K130" t="str">
            <v>Nashik</v>
          </cell>
          <cell r="L130" t="str">
            <v>Dindori</v>
          </cell>
        </row>
        <row r="131">
          <cell r="A131" t="str">
            <v>Karpara</v>
          </cell>
          <cell r="B131" t="str">
            <v>Karpara</v>
          </cell>
          <cell r="C131" t="str">
            <v>CADA Abad</v>
          </cell>
          <cell r="D131" t="str">
            <v>Jayakwadi Irrigation Division No.2 Parbhani</v>
          </cell>
          <cell r="E131">
            <v>210</v>
          </cell>
          <cell r="F131">
            <v>3</v>
          </cell>
          <cell r="G131">
            <v>3</v>
          </cell>
          <cell r="H131">
            <v>2</v>
          </cell>
          <cell r="I131" t="str">
            <v>Deficit</v>
          </cell>
          <cell r="J131" t="str">
            <v>Medium</v>
          </cell>
          <cell r="K131" t="str">
            <v>Parbhani</v>
          </cell>
          <cell r="L131" t="str">
            <v>Jintur</v>
          </cell>
        </row>
        <row r="132">
          <cell r="A132" t="str">
            <v>Karwand</v>
          </cell>
          <cell r="B132" t="str">
            <v>Karwand</v>
          </cell>
          <cell r="C132" t="str">
            <v>CADA Jalgaon</v>
          </cell>
          <cell r="D132" t="str">
            <v>Dhule Irrigation Division Dhule</v>
          </cell>
          <cell r="E132">
            <v>211</v>
          </cell>
          <cell r="F132">
            <v>3</v>
          </cell>
          <cell r="G132" t="str">
            <v>13A</v>
          </cell>
          <cell r="H132">
            <v>3</v>
          </cell>
          <cell r="I132" t="str">
            <v>Normal</v>
          </cell>
          <cell r="J132" t="str">
            <v>Medium</v>
          </cell>
          <cell r="K132" t="str">
            <v>Dhule</v>
          </cell>
          <cell r="L132" t="str">
            <v>Shirpur</v>
          </cell>
        </row>
        <row r="133">
          <cell r="A133" t="str">
            <v>Kasari</v>
          </cell>
          <cell r="B133" t="str">
            <v>Kasari</v>
          </cell>
          <cell r="C133" t="str">
            <v>SIC Sangli</v>
          </cell>
          <cell r="D133" t="str">
            <v>Kolhapur Irrigation Division Kolhapur</v>
          </cell>
          <cell r="E133">
            <v>107</v>
          </cell>
          <cell r="F133">
            <v>2</v>
          </cell>
          <cell r="G133" t="str">
            <v>15A</v>
          </cell>
          <cell r="H133">
            <v>5</v>
          </cell>
          <cell r="I133" t="str">
            <v>Abundant</v>
          </cell>
          <cell r="J133" t="str">
            <v>Medium</v>
          </cell>
          <cell r="K133" t="str">
            <v>Kolhapur</v>
          </cell>
          <cell r="L133" t="str">
            <v>Shahuwadi</v>
          </cell>
        </row>
        <row r="134">
          <cell r="A134" t="str">
            <v>Kasarsai</v>
          </cell>
          <cell r="B134" t="str">
            <v>Kasarsai</v>
          </cell>
          <cell r="C134" t="str">
            <v>PIC Pune</v>
          </cell>
          <cell r="D134" t="str">
            <v>Pune Irrigation Division Pune</v>
          </cell>
          <cell r="E134">
            <v>108</v>
          </cell>
          <cell r="F134">
            <v>2</v>
          </cell>
          <cell r="G134">
            <v>17</v>
          </cell>
          <cell r="H134">
            <v>3</v>
          </cell>
          <cell r="I134" t="str">
            <v>Normal</v>
          </cell>
          <cell r="J134" t="str">
            <v>Medium</v>
          </cell>
          <cell r="K134" t="str">
            <v>Pune</v>
          </cell>
          <cell r="L134" t="str">
            <v>Mulshi</v>
          </cell>
        </row>
        <row r="135">
          <cell r="A135" t="str">
            <v>Kashyapi</v>
          </cell>
          <cell r="B135" t="str">
            <v>Kashyapi</v>
          </cell>
          <cell r="C135" t="str">
            <v>CADA Nashik</v>
          </cell>
          <cell r="D135" t="str">
            <v>Nashik Irrigation Division Nashik</v>
          </cell>
          <cell r="E135">
            <v>212</v>
          </cell>
          <cell r="F135">
            <v>3</v>
          </cell>
          <cell r="G135" t="str">
            <v>1A</v>
          </cell>
          <cell r="H135">
            <v>3</v>
          </cell>
          <cell r="I135" t="str">
            <v>Normal</v>
          </cell>
          <cell r="J135" t="str">
            <v>Major</v>
          </cell>
          <cell r="K135" t="str">
            <v>Nashik</v>
          </cell>
          <cell r="L135" t="str">
            <v>Igatpuri</v>
          </cell>
        </row>
        <row r="136">
          <cell r="A136" t="str">
            <v>Katangi</v>
          </cell>
          <cell r="B136" t="str">
            <v>Katangi</v>
          </cell>
          <cell r="C136" t="str">
            <v>GKLIC Bhandara</v>
          </cell>
          <cell r="D136" t="str">
            <v>Gondia Medium Project Division Gondia</v>
          </cell>
          <cell r="E136">
            <v>33</v>
          </cell>
          <cell r="F136">
            <v>1</v>
          </cell>
          <cell r="G136">
            <v>8</v>
          </cell>
          <cell r="H136">
            <v>4</v>
          </cell>
          <cell r="I136" t="str">
            <v>Surplus</v>
          </cell>
          <cell r="J136" t="str">
            <v>Medium</v>
          </cell>
          <cell r="K136" t="str">
            <v>Gondia</v>
          </cell>
          <cell r="L136" t="str">
            <v>Goregaon</v>
          </cell>
        </row>
        <row r="137">
          <cell r="A137" t="str">
            <v>Katepurna</v>
          </cell>
          <cell r="B137" t="str">
            <v>Katepurna</v>
          </cell>
          <cell r="C137" t="str">
            <v>AIC Akola</v>
          </cell>
          <cell r="D137" t="str">
            <v>Akola Irrigation Division Akola</v>
          </cell>
          <cell r="E137">
            <v>34</v>
          </cell>
          <cell r="F137">
            <v>1</v>
          </cell>
          <cell r="G137">
            <v>10</v>
          </cell>
          <cell r="H137">
            <v>2</v>
          </cell>
          <cell r="I137" t="str">
            <v>Deficit</v>
          </cell>
          <cell r="J137" t="str">
            <v>Major</v>
          </cell>
          <cell r="K137" t="str">
            <v>Akola</v>
          </cell>
          <cell r="L137" t="str">
            <v>Barshi Takali</v>
          </cell>
        </row>
        <row r="138">
          <cell r="A138" t="str">
            <v>Kelzar</v>
          </cell>
          <cell r="B138" t="str">
            <v>Kelzar</v>
          </cell>
          <cell r="C138" t="str">
            <v>CADA Nashik</v>
          </cell>
          <cell r="D138" t="str">
            <v>Malegaon Irrigation Division Malegaon</v>
          </cell>
          <cell r="E138">
            <v>213</v>
          </cell>
          <cell r="F138">
            <v>3</v>
          </cell>
          <cell r="G138">
            <v>11</v>
          </cell>
          <cell r="H138">
            <v>2</v>
          </cell>
          <cell r="I138" t="str">
            <v>Deficit</v>
          </cell>
          <cell r="J138" t="str">
            <v>Medium</v>
          </cell>
          <cell r="K138" t="str">
            <v>Nashik</v>
          </cell>
          <cell r="L138" t="str">
            <v>Baglan</v>
          </cell>
        </row>
        <row r="139">
          <cell r="A139" t="str">
            <v>Kesarnala</v>
          </cell>
          <cell r="B139" t="str">
            <v>Kesarnala</v>
          </cell>
          <cell r="C139" t="str">
            <v>CADA Nagpur</v>
          </cell>
          <cell r="D139" t="str">
            <v>Minor Irrigation Division Nagpur</v>
          </cell>
          <cell r="E139">
            <v>35</v>
          </cell>
          <cell r="F139">
            <v>1</v>
          </cell>
          <cell r="G139">
            <v>8</v>
          </cell>
          <cell r="H139">
            <v>4</v>
          </cell>
          <cell r="I139" t="str">
            <v>Surplus</v>
          </cell>
          <cell r="J139" t="str">
            <v>Medium</v>
          </cell>
          <cell r="K139" t="str">
            <v>Nagpur</v>
          </cell>
          <cell r="L139" t="str">
            <v>Kalmeshwar</v>
          </cell>
        </row>
        <row r="140">
          <cell r="A140" t="str">
            <v>Khadakpurna</v>
          </cell>
          <cell r="B140" t="str">
            <v>Khadakpurna</v>
          </cell>
          <cell r="C140" t="str">
            <v>BIPC Buldhana</v>
          </cell>
          <cell r="D140" t="str">
            <v>Khadakpurna Project Division Deulgaoraja</v>
          </cell>
          <cell r="E140">
            <v>2013</v>
          </cell>
          <cell r="F140">
            <v>1</v>
          </cell>
          <cell r="G140">
            <v>3</v>
          </cell>
          <cell r="H140">
            <v>2</v>
          </cell>
          <cell r="I140" t="str">
            <v>Deficit</v>
          </cell>
          <cell r="J140" t="str">
            <v>Major</v>
          </cell>
          <cell r="K140" t="str">
            <v>Buldhana</v>
          </cell>
          <cell r="L140" t="str">
            <v xml:space="preserve"> Deulgaonraja</v>
          </cell>
        </row>
        <row r="141">
          <cell r="A141" t="str">
            <v>Khadakwasla</v>
          </cell>
          <cell r="B141" t="str">
            <v>Khadakwasla Complex</v>
          </cell>
          <cell r="C141" t="str">
            <v>PIC Pune</v>
          </cell>
          <cell r="D141" t="str">
            <v>Khadakwasla Irrigation Division Pune</v>
          </cell>
          <cell r="E141">
            <v>109</v>
          </cell>
          <cell r="F141">
            <v>2</v>
          </cell>
          <cell r="G141">
            <v>17</v>
          </cell>
          <cell r="H141">
            <v>3</v>
          </cell>
          <cell r="I141" t="str">
            <v>Normal</v>
          </cell>
          <cell r="J141" t="str">
            <v>Major</v>
          </cell>
          <cell r="K141" t="str">
            <v>Pune</v>
          </cell>
          <cell r="L141" t="str">
            <v>Haveli</v>
          </cell>
        </row>
        <row r="142">
          <cell r="A142" t="str">
            <v>Khairbanda</v>
          </cell>
          <cell r="B142" t="str">
            <v>Khairbanda</v>
          </cell>
          <cell r="C142" t="str">
            <v>CADA Nagpur</v>
          </cell>
          <cell r="D142" t="str">
            <v>Gondia Irrigation Division Gondia</v>
          </cell>
          <cell r="E142">
            <v>36</v>
          </cell>
          <cell r="F142">
            <v>1</v>
          </cell>
          <cell r="G142">
            <v>8</v>
          </cell>
          <cell r="H142">
            <v>4</v>
          </cell>
          <cell r="I142" t="str">
            <v>Surplus</v>
          </cell>
          <cell r="J142" t="str">
            <v>Medium</v>
          </cell>
          <cell r="K142" t="str">
            <v>Gondia</v>
          </cell>
          <cell r="L142" t="str">
            <v>Gondia</v>
          </cell>
        </row>
        <row r="143">
          <cell r="A143" t="str">
            <v>Khairy</v>
          </cell>
          <cell r="B143" t="str">
            <v>Khairy</v>
          </cell>
          <cell r="C143" t="str">
            <v>PIC Pune</v>
          </cell>
          <cell r="D143" t="str">
            <v>Minor Irrigation Division 1 Ahmednagar</v>
          </cell>
          <cell r="E143">
            <v>113</v>
          </cell>
          <cell r="F143">
            <v>2</v>
          </cell>
          <cell r="G143" t="str">
            <v>19A</v>
          </cell>
          <cell r="H143">
            <v>1</v>
          </cell>
          <cell r="I143" t="str">
            <v>Highly Deficit</v>
          </cell>
          <cell r="J143" t="str">
            <v>Medium</v>
          </cell>
          <cell r="K143" t="str">
            <v>Ahmednagar</v>
          </cell>
          <cell r="L143" t="str">
            <v>Jamkhed</v>
          </cell>
        </row>
        <row r="144">
          <cell r="A144" t="str">
            <v>Khandala</v>
          </cell>
          <cell r="B144" t="str">
            <v>Khandala</v>
          </cell>
          <cell r="C144" t="str">
            <v>CADA Beed</v>
          </cell>
          <cell r="D144" t="str">
            <v>Osmanabad Irrigation Division Osmanabad</v>
          </cell>
          <cell r="E144">
            <v>214</v>
          </cell>
          <cell r="F144">
            <v>3</v>
          </cell>
          <cell r="G144" t="str">
            <v>19AA</v>
          </cell>
          <cell r="H144">
            <v>1</v>
          </cell>
          <cell r="I144" t="str">
            <v>Highly Deficit</v>
          </cell>
          <cell r="J144" t="str">
            <v>Medium</v>
          </cell>
          <cell r="K144" t="str">
            <v>Osmanabad</v>
          </cell>
          <cell r="L144" t="str">
            <v>Tuljapur</v>
          </cell>
        </row>
        <row r="145">
          <cell r="A145" t="str">
            <v>Khandeshwar</v>
          </cell>
          <cell r="B145" t="str">
            <v>Khandeshwar</v>
          </cell>
          <cell r="C145" t="str">
            <v>CADA Beed</v>
          </cell>
          <cell r="D145" t="str">
            <v>Osmanabad Irrigation Division Osmanabad</v>
          </cell>
          <cell r="E145">
            <v>215</v>
          </cell>
          <cell r="F145">
            <v>3</v>
          </cell>
          <cell r="G145" t="str">
            <v>19A</v>
          </cell>
          <cell r="H145">
            <v>1</v>
          </cell>
          <cell r="I145" t="str">
            <v>Highly Deficit</v>
          </cell>
          <cell r="J145" t="str">
            <v>Medium</v>
          </cell>
          <cell r="K145" t="str">
            <v>Osmanabad</v>
          </cell>
          <cell r="L145" t="str">
            <v>Paranda</v>
          </cell>
        </row>
        <row r="146">
          <cell r="A146" t="str">
            <v>Khasapur</v>
          </cell>
          <cell r="B146" t="str">
            <v>Khasapur</v>
          </cell>
          <cell r="C146" t="str">
            <v>CADA Beed</v>
          </cell>
          <cell r="D146" t="str">
            <v>Osmanabad Irrigation Division Osmanabad</v>
          </cell>
          <cell r="E146">
            <v>216</v>
          </cell>
          <cell r="F146">
            <v>3</v>
          </cell>
          <cell r="G146" t="str">
            <v>19A</v>
          </cell>
          <cell r="H146">
            <v>1</v>
          </cell>
          <cell r="I146" t="str">
            <v>Highly Deficit</v>
          </cell>
          <cell r="J146" t="str">
            <v>Medium</v>
          </cell>
          <cell r="K146" t="str">
            <v>Osmanabad</v>
          </cell>
          <cell r="L146" t="str">
            <v>Omerga</v>
          </cell>
        </row>
        <row r="147">
          <cell r="A147" t="str">
            <v>Khekara Nalla</v>
          </cell>
          <cell r="B147" t="str">
            <v>Khekara Nalla</v>
          </cell>
          <cell r="C147" t="str">
            <v>CADA Nagpur</v>
          </cell>
          <cell r="D147" t="str">
            <v>Minor Irrigation Division Nagpur</v>
          </cell>
          <cell r="E147">
            <v>37</v>
          </cell>
          <cell r="F147">
            <v>1</v>
          </cell>
          <cell r="G147">
            <v>8</v>
          </cell>
          <cell r="H147">
            <v>4</v>
          </cell>
          <cell r="I147" t="str">
            <v>Surplus</v>
          </cell>
          <cell r="J147" t="str">
            <v>Medium</v>
          </cell>
          <cell r="K147" t="str">
            <v>Nagpur</v>
          </cell>
          <cell r="L147" t="str">
            <v>Savner</v>
          </cell>
        </row>
        <row r="148">
          <cell r="A148" t="str">
            <v>Khelna</v>
          </cell>
          <cell r="B148" t="str">
            <v>Khelna</v>
          </cell>
          <cell r="C148" t="str">
            <v>CADA Abad</v>
          </cell>
          <cell r="D148" t="str">
            <v>Aurangabad Irrigation Division Aurangabad</v>
          </cell>
          <cell r="E148">
            <v>217</v>
          </cell>
          <cell r="F148">
            <v>3</v>
          </cell>
          <cell r="G148">
            <v>3</v>
          </cell>
          <cell r="H148">
            <v>2</v>
          </cell>
          <cell r="I148" t="str">
            <v>Deficit</v>
          </cell>
          <cell r="J148" t="str">
            <v>Medium</v>
          </cell>
          <cell r="K148" t="str">
            <v>Aurangabad</v>
          </cell>
          <cell r="L148" t="str">
            <v>Sillod</v>
          </cell>
        </row>
        <row r="149">
          <cell r="A149" t="str">
            <v>Khindsi</v>
          </cell>
          <cell r="B149" t="str">
            <v>Pench Complex</v>
          </cell>
          <cell r="C149" t="str">
            <v>CADA Nagpur</v>
          </cell>
          <cell r="D149" t="str">
            <v>Water &amp; Land Management Pilot Project Division Nag</v>
          </cell>
          <cell r="E149">
            <v>63</v>
          </cell>
          <cell r="F149">
            <v>1</v>
          </cell>
          <cell r="G149">
            <v>8</v>
          </cell>
          <cell r="H149">
            <v>4</v>
          </cell>
          <cell r="I149" t="str">
            <v>Surplus</v>
          </cell>
          <cell r="J149" t="str">
            <v>Major</v>
          </cell>
          <cell r="K149" t="str">
            <v>Nagpur</v>
          </cell>
          <cell r="L149" t="str">
            <v>Nagpur</v>
          </cell>
        </row>
        <row r="150">
          <cell r="A150" t="str">
            <v>Khodshi Weir</v>
          </cell>
          <cell r="B150" t="str">
            <v>Krishna Canal &amp; Khodshi Backwater</v>
          </cell>
          <cell r="C150" t="str">
            <v>SIC Sangli</v>
          </cell>
          <cell r="D150" t="str">
            <v>Sangli Irrigation Division Sangli</v>
          </cell>
          <cell r="E150">
            <v>114</v>
          </cell>
          <cell r="F150">
            <v>2</v>
          </cell>
          <cell r="G150" t="str">
            <v>15A</v>
          </cell>
          <cell r="H150">
            <v>5</v>
          </cell>
          <cell r="I150" t="str">
            <v>Abundant</v>
          </cell>
          <cell r="J150" t="str">
            <v>Medium</v>
          </cell>
          <cell r="K150" t="str">
            <v>Sangli</v>
          </cell>
          <cell r="L150" t="str">
            <v>Miraj</v>
          </cell>
        </row>
        <row r="151">
          <cell r="A151" t="str">
            <v>Kolar</v>
          </cell>
          <cell r="B151" t="str">
            <v>Kolar</v>
          </cell>
          <cell r="C151" t="str">
            <v>CADA Nagpur</v>
          </cell>
          <cell r="D151" t="str">
            <v>Minor Irrigation Division Nagpur</v>
          </cell>
          <cell r="E151">
            <v>38</v>
          </cell>
          <cell r="F151">
            <v>1</v>
          </cell>
          <cell r="G151">
            <v>8</v>
          </cell>
          <cell r="H151">
            <v>4</v>
          </cell>
          <cell r="I151" t="str">
            <v>Surplus</v>
          </cell>
          <cell r="J151" t="str">
            <v>Medium</v>
          </cell>
          <cell r="K151" t="str">
            <v>Nagpur</v>
          </cell>
          <cell r="L151" t="str">
            <v>Savner</v>
          </cell>
        </row>
        <row r="152">
          <cell r="A152" t="str">
            <v>Kolhi</v>
          </cell>
          <cell r="B152" t="str">
            <v>Kolhi</v>
          </cell>
          <cell r="C152" t="str">
            <v>CADA Abad</v>
          </cell>
          <cell r="D152" t="str">
            <v>Aurangabad Irrigation Division Aurangabad</v>
          </cell>
          <cell r="E152">
            <v>218</v>
          </cell>
          <cell r="F152">
            <v>3</v>
          </cell>
          <cell r="G152" t="str">
            <v>1A</v>
          </cell>
          <cell r="H152">
            <v>3</v>
          </cell>
          <cell r="I152" t="str">
            <v>Normal</v>
          </cell>
          <cell r="J152" t="str">
            <v>Medium</v>
          </cell>
          <cell r="K152" t="str">
            <v>Aurangabad</v>
          </cell>
          <cell r="L152" t="str">
            <v>Vaijapur</v>
          </cell>
        </row>
        <row r="153">
          <cell r="A153" t="str">
            <v>Koradi</v>
          </cell>
          <cell r="B153" t="str">
            <v>Koradi</v>
          </cell>
          <cell r="C153" t="str">
            <v>AIC Akola</v>
          </cell>
          <cell r="D153" t="str">
            <v>Buldhana Irrigation Division Buldhana</v>
          </cell>
          <cell r="E153">
            <v>39</v>
          </cell>
          <cell r="F153">
            <v>1</v>
          </cell>
          <cell r="G153">
            <v>6</v>
          </cell>
          <cell r="H153">
            <v>3</v>
          </cell>
          <cell r="I153" t="str">
            <v>Normal</v>
          </cell>
          <cell r="J153" t="str">
            <v>Medium</v>
          </cell>
          <cell r="K153" t="str">
            <v>Buldhana</v>
          </cell>
          <cell r="L153" t="str">
            <v>Mehkar</v>
          </cell>
        </row>
        <row r="154">
          <cell r="A154" t="str">
            <v>Koyana LIS</v>
          </cell>
          <cell r="B154" t="str">
            <v>Krishna LIS Complex</v>
          </cell>
          <cell r="C154" t="str">
            <v>SIC Sangli</v>
          </cell>
          <cell r="D154" t="str">
            <v>Sangli Irrigation Division Sangli</v>
          </cell>
          <cell r="E154">
            <v>290</v>
          </cell>
          <cell r="F154">
            <v>2</v>
          </cell>
          <cell r="G154">
            <v>15</v>
          </cell>
          <cell r="H154">
            <v>5</v>
          </cell>
          <cell r="I154" t="str">
            <v>Abundant</v>
          </cell>
          <cell r="J154" t="str">
            <v>Major</v>
          </cell>
          <cell r="K154" t="str">
            <v>Satara</v>
          </cell>
          <cell r="L154" t="str">
            <v>Pachan</v>
          </cell>
        </row>
        <row r="155">
          <cell r="A155" t="str">
            <v>Kudala</v>
          </cell>
          <cell r="B155" t="str">
            <v>Kudala</v>
          </cell>
          <cell r="C155" t="str">
            <v>NIC Nanded</v>
          </cell>
          <cell r="D155" t="str">
            <v>Nanded Irrigation Division Nanded</v>
          </cell>
          <cell r="E155">
            <v>219</v>
          </cell>
          <cell r="F155">
            <v>3</v>
          </cell>
          <cell r="G155">
            <v>2</v>
          </cell>
          <cell r="H155">
            <v>2</v>
          </cell>
          <cell r="I155" t="str">
            <v>Deficit</v>
          </cell>
          <cell r="J155" t="str">
            <v>Medium</v>
          </cell>
          <cell r="K155" t="str">
            <v>Nanded</v>
          </cell>
          <cell r="L155" t="str">
            <v>Umri</v>
          </cell>
        </row>
        <row r="156">
          <cell r="A156" t="str">
            <v>Kumbhi</v>
          </cell>
          <cell r="B156" t="str">
            <v>Kumbhi</v>
          </cell>
          <cell r="C156" t="str">
            <v>SIC Sangli</v>
          </cell>
          <cell r="D156" t="str">
            <v>Kolhapur Irrigation Division Kolhapur</v>
          </cell>
          <cell r="E156">
            <v>121</v>
          </cell>
          <cell r="F156">
            <v>2</v>
          </cell>
          <cell r="G156" t="str">
            <v>15A</v>
          </cell>
          <cell r="H156">
            <v>5</v>
          </cell>
          <cell r="I156" t="str">
            <v>Abundant</v>
          </cell>
          <cell r="J156" t="str">
            <v>Medium</v>
          </cell>
          <cell r="K156" t="str">
            <v>Kolhapur</v>
          </cell>
          <cell r="L156" t="str">
            <v>Karvir</v>
          </cell>
        </row>
        <row r="157">
          <cell r="A157" t="str">
            <v>Kundalika</v>
          </cell>
          <cell r="B157" t="str">
            <v>Kundalika</v>
          </cell>
          <cell r="C157" t="str">
            <v>CADA Beed</v>
          </cell>
          <cell r="D157" t="str">
            <v>Jayakwadi Irrigation Division 3 Beed</v>
          </cell>
          <cell r="E157">
            <v>220</v>
          </cell>
          <cell r="F157">
            <v>3</v>
          </cell>
          <cell r="G157">
            <v>2</v>
          </cell>
          <cell r="H157">
            <v>2</v>
          </cell>
          <cell r="I157" t="str">
            <v>Deficit</v>
          </cell>
          <cell r="J157" t="str">
            <v>Medium</v>
          </cell>
          <cell r="K157" t="str">
            <v>Beed</v>
          </cell>
          <cell r="L157" t="str">
            <v>Wadavani</v>
          </cell>
        </row>
        <row r="158">
          <cell r="A158" t="str">
            <v>Kundrala</v>
          </cell>
          <cell r="B158" t="str">
            <v>Kundrala</v>
          </cell>
          <cell r="C158" t="str">
            <v>NIC Nanded</v>
          </cell>
          <cell r="D158" t="str">
            <v>Nanded Irrigation Division Nanded</v>
          </cell>
          <cell r="E158">
            <v>221</v>
          </cell>
          <cell r="F158">
            <v>3</v>
          </cell>
          <cell r="G158">
            <v>4</v>
          </cell>
          <cell r="H158">
            <v>2</v>
          </cell>
          <cell r="I158" t="str">
            <v>Deficit</v>
          </cell>
          <cell r="J158" t="str">
            <v>Medium</v>
          </cell>
          <cell r="K158" t="str">
            <v>Nanded</v>
          </cell>
          <cell r="L158" t="str">
            <v>Mukhed</v>
          </cell>
        </row>
        <row r="159">
          <cell r="A159" t="str">
            <v>Kurnoor</v>
          </cell>
          <cell r="B159" t="str">
            <v>Kurnoor</v>
          </cell>
          <cell r="C159" t="str">
            <v>CADA Beed</v>
          </cell>
          <cell r="D159" t="str">
            <v>Osmanabad Irrigation Division Osmanabad</v>
          </cell>
          <cell r="E159">
            <v>222</v>
          </cell>
          <cell r="F159">
            <v>3</v>
          </cell>
          <cell r="G159" t="str">
            <v>19AA</v>
          </cell>
          <cell r="H159">
            <v>1</v>
          </cell>
          <cell r="I159" t="str">
            <v>Highly Deficit</v>
          </cell>
          <cell r="J159" t="str">
            <v>Medium</v>
          </cell>
          <cell r="K159" t="str">
            <v>Osmanabad</v>
          </cell>
          <cell r="L159" t="str">
            <v>Tuljapur</v>
          </cell>
        </row>
        <row r="160">
          <cell r="A160" t="str">
            <v>Labhansarad</v>
          </cell>
          <cell r="B160" t="str">
            <v>Labhansarad</v>
          </cell>
          <cell r="C160" t="str">
            <v>CIPC Chandrapur</v>
          </cell>
          <cell r="D160" t="str">
            <v>Chandrapur Irrigation Division Chandrapur</v>
          </cell>
          <cell r="E160">
            <v>40</v>
          </cell>
          <cell r="F160">
            <v>1</v>
          </cell>
          <cell r="G160">
            <v>8</v>
          </cell>
          <cell r="H160">
            <v>4</v>
          </cell>
          <cell r="I160" t="str">
            <v>Surplus</v>
          </cell>
          <cell r="J160" t="str">
            <v>Medium</v>
          </cell>
          <cell r="K160" t="str">
            <v>Chandrapur</v>
          </cell>
          <cell r="L160" t="str">
            <v>Varora</v>
          </cell>
        </row>
        <row r="161">
          <cell r="A161" t="str">
            <v>Lahuki</v>
          </cell>
          <cell r="B161" t="str">
            <v>Lahuki</v>
          </cell>
          <cell r="C161" t="str">
            <v>CADA Abad</v>
          </cell>
          <cell r="D161" t="str">
            <v>Aurangabad Irrigation Division Aurangabad</v>
          </cell>
          <cell r="E161">
            <v>223</v>
          </cell>
          <cell r="F161">
            <v>3</v>
          </cell>
          <cell r="G161">
            <v>3</v>
          </cell>
          <cell r="H161">
            <v>2</v>
          </cell>
          <cell r="I161" t="str">
            <v>Deficit</v>
          </cell>
          <cell r="J161" t="str">
            <v>Medium</v>
          </cell>
          <cell r="K161" t="str">
            <v>Aurangabad</v>
          </cell>
          <cell r="L161" t="str">
            <v>Aurangabad</v>
          </cell>
        </row>
        <row r="162">
          <cell r="A162" t="str">
            <v>Loni</v>
          </cell>
          <cell r="B162" t="str">
            <v>Loni</v>
          </cell>
          <cell r="C162" t="str">
            <v>NIC Nanded</v>
          </cell>
          <cell r="D162" t="str">
            <v>Nanded Irrigation Division Nanded</v>
          </cell>
          <cell r="E162">
            <v>224</v>
          </cell>
          <cell r="F162">
            <v>3</v>
          </cell>
          <cell r="G162">
            <v>6</v>
          </cell>
          <cell r="H162">
            <v>3</v>
          </cell>
          <cell r="I162" t="str">
            <v>Normal</v>
          </cell>
          <cell r="J162" t="str">
            <v>Medium</v>
          </cell>
          <cell r="K162" t="str">
            <v>Nanded</v>
          </cell>
          <cell r="L162" t="str">
            <v>Kinwat</v>
          </cell>
        </row>
        <row r="163">
          <cell r="A163" t="str">
            <v>Lower Pus</v>
          </cell>
          <cell r="B163" t="str">
            <v>Lower Pus</v>
          </cell>
          <cell r="C163" t="str">
            <v>AIC Akola</v>
          </cell>
          <cell r="D163" t="str">
            <v>Yavatmal irrigation Division Yavatmal</v>
          </cell>
          <cell r="E163">
            <v>41</v>
          </cell>
          <cell r="F163">
            <v>1</v>
          </cell>
          <cell r="G163">
            <v>6</v>
          </cell>
          <cell r="H163">
            <v>3</v>
          </cell>
          <cell r="I163" t="str">
            <v>Normal</v>
          </cell>
          <cell r="J163" t="str">
            <v>Medium</v>
          </cell>
          <cell r="K163" t="str">
            <v>Yavatmal</v>
          </cell>
          <cell r="L163" t="str">
            <v>Mahagaon</v>
          </cell>
        </row>
        <row r="164">
          <cell r="A164" t="str">
            <v>Lower Terna</v>
          </cell>
          <cell r="B164" t="str">
            <v>Lower Terna</v>
          </cell>
          <cell r="C164" t="str">
            <v>CADA Beed</v>
          </cell>
          <cell r="D164" t="str">
            <v>Latur Irrigation Division No.2 Latur</v>
          </cell>
          <cell r="E164">
            <v>225</v>
          </cell>
          <cell r="F164">
            <v>3</v>
          </cell>
          <cell r="G164">
            <v>4</v>
          </cell>
          <cell r="H164">
            <v>2</v>
          </cell>
          <cell r="I164" t="str">
            <v>Deficit</v>
          </cell>
          <cell r="J164" t="str">
            <v>Major</v>
          </cell>
          <cell r="K164" t="str">
            <v>Osmanabad</v>
          </cell>
          <cell r="L164" t="str">
            <v>Navin Lohara</v>
          </cell>
        </row>
        <row r="165">
          <cell r="A165" t="str">
            <v>Lower Wardha</v>
          </cell>
          <cell r="B165" t="str">
            <v>Lower Wardha</v>
          </cell>
          <cell r="C165" t="str">
            <v>NIC Nagpur</v>
          </cell>
          <cell r="D165" t="str">
            <v>Lower Wardha Project Division, Wardha</v>
          </cell>
          <cell r="E165">
            <v>2014</v>
          </cell>
          <cell r="F165">
            <v>1</v>
          </cell>
          <cell r="G165">
            <v>7</v>
          </cell>
          <cell r="H165">
            <v>3</v>
          </cell>
          <cell r="I165" t="str">
            <v>Normal</v>
          </cell>
          <cell r="J165" t="str">
            <v>Major</v>
          </cell>
          <cell r="K165" t="str">
            <v>Wardha</v>
          </cell>
          <cell r="L165" t="str">
            <v>Wardha</v>
          </cell>
        </row>
        <row r="166">
          <cell r="A166" t="str">
            <v>Mahalingi</v>
          </cell>
          <cell r="B166" t="str">
            <v>Mahalingi</v>
          </cell>
          <cell r="C166" t="str">
            <v>NIC Nanded</v>
          </cell>
          <cell r="D166" t="str">
            <v>Nanded Irrigation Division Nanded</v>
          </cell>
          <cell r="E166">
            <v>226</v>
          </cell>
          <cell r="F166">
            <v>3</v>
          </cell>
          <cell r="G166">
            <v>4</v>
          </cell>
          <cell r="H166">
            <v>2</v>
          </cell>
          <cell r="I166" t="str">
            <v>Deficit</v>
          </cell>
          <cell r="J166" t="str">
            <v>Medium</v>
          </cell>
          <cell r="K166" t="str">
            <v>Nanded</v>
          </cell>
          <cell r="L166" t="str">
            <v>Kandhar</v>
          </cell>
        </row>
        <row r="167">
          <cell r="A167" t="str">
            <v>Mahasangvi</v>
          </cell>
          <cell r="B167" t="str">
            <v>Mahasangvi</v>
          </cell>
          <cell r="C167" t="str">
            <v>CADA Beed</v>
          </cell>
          <cell r="D167" t="str">
            <v>Jayakwadi Irrigation Division 3 Beed</v>
          </cell>
          <cell r="E167">
            <v>227</v>
          </cell>
          <cell r="F167">
            <v>3</v>
          </cell>
          <cell r="G167">
            <v>4</v>
          </cell>
          <cell r="H167">
            <v>2</v>
          </cell>
          <cell r="I167" t="str">
            <v>Deficit</v>
          </cell>
          <cell r="J167" t="str">
            <v>Medium</v>
          </cell>
          <cell r="K167" t="str">
            <v>Beed</v>
          </cell>
          <cell r="L167" t="str">
            <v>Patoda</v>
          </cell>
        </row>
        <row r="168">
          <cell r="A168" t="str">
            <v>Majalgaon</v>
          </cell>
          <cell r="B168" t="str">
            <v>Jayakwadi Stage II (Majalgaon)</v>
          </cell>
          <cell r="C168" t="str">
            <v>CADA Beed</v>
          </cell>
          <cell r="D168" t="str">
            <v>Majalgaon Irrigation Division Parali Vaijinath</v>
          </cell>
          <cell r="E168">
            <v>200</v>
          </cell>
          <cell r="F168">
            <v>3</v>
          </cell>
          <cell r="G168">
            <v>2</v>
          </cell>
          <cell r="H168">
            <v>2</v>
          </cell>
          <cell r="I168" t="str">
            <v>Deficit</v>
          </cell>
          <cell r="J168" t="str">
            <v>Major</v>
          </cell>
          <cell r="K168" t="str">
            <v>Beed</v>
          </cell>
          <cell r="L168" t="str">
            <v>Majalgaon</v>
          </cell>
        </row>
        <row r="169">
          <cell r="A169" t="str">
            <v>Makardhokada</v>
          </cell>
          <cell r="B169" t="str">
            <v>Makardhokada-Saiki</v>
          </cell>
          <cell r="C169" t="str">
            <v>CADA Nagpur</v>
          </cell>
          <cell r="D169" t="str">
            <v>Minor Irrigation Division Nagpur</v>
          </cell>
          <cell r="E169">
            <v>44</v>
          </cell>
          <cell r="F169">
            <v>1</v>
          </cell>
          <cell r="G169">
            <v>8</v>
          </cell>
          <cell r="H169">
            <v>4</v>
          </cell>
          <cell r="I169" t="str">
            <v>Surplus</v>
          </cell>
          <cell r="J169" t="str">
            <v>Medium</v>
          </cell>
          <cell r="K169" t="str">
            <v>Nagpur</v>
          </cell>
          <cell r="L169" t="str">
            <v>Umred</v>
          </cell>
        </row>
        <row r="170">
          <cell r="A170" t="str">
            <v>Malangaon</v>
          </cell>
          <cell r="B170" t="str">
            <v>Malangaon</v>
          </cell>
          <cell r="C170" t="str">
            <v>CADA Jalgaon</v>
          </cell>
          <cell r="D170" t="str">
            <v>Dhule Irrigation Division Dhule</v>
          </cell>
          <cell r="E170">
            <v>228</v>
          </cell>
          <cell r="F170">
            <v>3</v>
          </cell>
          <cell r="G170">
            <v>12</v>
          </cell>
          <cell r="H170">
            <v>3</v>
          </cell>
          <cell r="I170" t="str">
            <v>Normal</v>
          </cell>
          <cell r="J170" t="str">
            <v>Medium</v>
          </cell>
          <cell r="K170" t="str">
            <v>Dhule</v>
          </cell>
          <cell r="L170" t="str">
            <v>Sakri</v>
          </cell>
        </row>
        <row r="171">
          <cell r="A171" t="str">
            <v>Managadh</v>
          </cell>
          <cell r="B171" t="str">
            <v>Managadh</v>
          </cell>
          <cell r="C171" t="str">
            <v>CADA Nagpur</v>
          </cell>
          <cell r="D171" t="str">
            <v>Gondia Irrigation Division Gondia</v>
          </cell>
          <cell r="E171">
            <v>46</v>
          </cell>
          <cell r="F171">
            <v>1</v>
          </cell>
          <cell r="G171">
            <v>8</v>
          </cell>
          <cell r="H171">
            <v>4</v>
          </cell>
          <cell r="I171" t="str">
            <v>Surplus</v>
          </cell>
          <cell r="J171" t="str">
            <v>Medium</v>
          </cell>
          <cell r="K171" t="str">
            <v>Gondia</v>
          </cell>
          <cell r="L171" t="str">
            <v>Salekasa</v>
          </cell>
        </row>
        <row r="172">
          <cell r="A172" t="str">
            <v>Manar</v>
          </cell>
          <cell r="B172" t="str">
            <v>Manar</v>
          </cell>
          <cell r="C172" t="str">
            <v>NIC Nanded</v>
          </cell>
          <cell r="D172" t="str">
            <v>Nanded Irrigation Division Nanded</v>
          </cell>
          <cell r="E172">
            <v>229</v>
          </cell>
          <cell r="F172">
            <v>3</v>
          </cell>
          <cell r="G172">
            <v>4</v>
          </cell>
          <cell r="H172">
            <v>2</v>
          </cell>
          <cell r="I172" t="str">
            <v>Deficit</v>
          </cell>
          <cell r="J172" t="str">
            <v>Major</v>
          </cell>
          <cell r="K172" t="str">
            <v>Nanded</v>
          </cell>
          <cell r="L172" t="str">
            <v>Kandhar</v>
          </cell>
        </row>
        <row r="173">
          <cell r="A173" t="str">
            <v>Mandohol</v>
          </cell>
          <cell r="B173" t="str">
            <v>Mandohol</v>
          </cell>
          <cell r="C173" t="str">
            <v>CADA Nashik</v>
          </cell>
          <cell r="D173" t="str">
            <v>Ahmednagar Irrigation Division Ahmednagar</v>
          </cell>
          <cell r="E173">
            <v>230</v>
          </cell>
          <cell r="F173">
            <v>3</v>
          </cell>
          <cell r="G173" t="str">
            <v>1AA</v>
          </cell>
          <cell r="H173">
            <v>3</v>
          </cell>
          <cell r="I173" t="str">
            <v>Normal</v>
          </cell>
          <cell r="J173" t="str">
            <v>Medium</v>
          </cell>
          <cell r="K173" t="str">
            <v>Ahmednagar</v>
          </cell>
          <cell r="L173" t="str">
            <v>Parner</v>
          </cell>
        </row>
        <row r="174">
          <cell r="A174" t="str">
            <v>Mangi</v>
          </cell>
          <cell r="B174" t="str">
            <v>Mangi</v>
          </cell>
          <cell r="C174" t="str">
            <v>CADA Solapur</v>
          </cell>
          <cell r="D174" t="str">
            <v>Solapur Irrigation Division Solapur</v>
          </cell>
          <cell r="E174">
            <v>122</v>
          </cell>
          <cell r="F174">
            <v>2</v>
          </cell>
          <cell r="G174" t="str">
            <v>19A</v>
          </cell>
          <cell r="H174">
            <v>1</v>
          </cell>
          <cell r="I174" t="str">
            <v>Highly Deficit</v>
          </cell>
          <cell r="J174" t="str">
            <v>Medium</v>
          </cell>
          <cell r="K174" t="str">
            <v>Solapur</v>
          </cell>
          <cell r="L174" t="str">
            <v>Karmala</v>
          </cell>
        </row>
        <row r="175">
          <cell r="A175" t="str">
            <v>Manikdoh</v>
          </cell>
          <cell r="B175" t="str">
            <v>Kukadi Complex</v>
          </cell>
          <cell r="C175" t="str">
            <v>CADA Pune</v>
          </cell>
          <cell r="D175" t="str">
            <v>Kukadi Irrigation Division No. 1  Narayangaon</v>
          </cell>
          <cell r="E175">
            <v>119</v>
          </cell>
          <cell r="F175">
            <v>2</v>
          </cell>
          <cell r="G175">
            <v>17</v>
          </cell>
          <cell r="H175">
            <v>3</v>
          </cell>
          <cell r="I175" t="str">
            <v>Normal</v>
          </cell>
          <cell r="J175" t="str">
            <v>Major</v>
          </cell>
          <cell r="K175" t="str">
            <v>Pune</v>
          </cell>
          <cell r="L175" t="str">
            <v>Junnar</v>
          </cell>
        </row>
        <row r="176">
          <cell r="A176" t="str">
            <v>Manikpunj</v>
          </cell>
          <cell r="B176" t="str">
            <v>Manikpunj</v>
          </cell>
          <cell r="C176" t="str">
            <v>NIPC Dhule</v>
          </cell>
          <cell r="D176" t="str">
            <v>Upper Godawari Project Divison, Nashik</v>
          </cell>
          <cell r="E176">
            <v>2025</v>
          </cell>
          <cell r="F176">
            <v>3</v>
          </cell>
          <cell r="G176">
            <v>1</v>
          </cell>
          <cell r="H176">
            <v>3</v>
          </cell>
          <cell r="I176" t="str">
            <v>Normal</v>
          </cell>
          <cell r="J176" t="str">
            <v>Medium</v>
          </cell>
          <cell r="K176" t="str">
            <v>Nashik</v>
          </cell>
          <cell r="L176" t="str">
            <v>Nandgaon</v>
          </cell>
        </row>
        <row r="177">
          <cell r="A177" t="str">
            <v>Manjra</v>
          </cell>
          <cell r="B177" t="str">
            <v>Manjra</v>
          </cell>
          <cell r="C177" t="str">
            <v>CADA Beed</v>
          </cell>
          <cell r="D177" t="str">
            <v>Latur Irrigation Division No.2 Latur</v>
          </cell>
          <cell r="E177">
            <v>231</v>
          </cell>
          <cell r="F177">
            <v>3</v>
          </cell>
          <cell r="G177">
            <v>4</v>
          </cell>
          <cell r="H177">
            <v>2</v>
          </cell>
          <cell r="I177" t="str">
            <v>Deficit</v>
          </cell>
          <cell r="J177" t="str">
            <v>Major</v>
          </cell>
          <cell r="K177" t="str">
            <v>Beed</v>
          </cell>
          <cell r="L177" t="str">
            <v>Kaij</v>
          </cell>
        </row>
        <row r="178">
          <cell r="A178" t="str">
            <v>Manyad</v>
          </cell>
          <cell r="B178" t="str">
            <v>Manyad</v>
          </cell>
          <cell r="C178" t="str">
            <v>CADA Jalgaon</v>
          </cell>
          <cell r="D178" t="str">
            <v>Girna Irrigation Division Jalgaon</v>
          </cell>
          <cell r="E178">
            <v>232</v>
          </cell>
          <cell r="F178">
            <v>3</v>
          </cell>
          <cell r="G178">
            <v>11</v>
          </cell>
          <cell r="H178">
            <v>2</v>
          </cell>
          <cell r="I178" t="str">
            <v>Deficit</v>
          </cell>
          <cell r="J178" t="str">
            <v>Medium</v>
          </cell>
          <cell r="K178" t="str">
            <v>Jalgaon</v>
          </cell>
          <cell r="L178" t="str">
            <v>Chalisgaon</v>
          </cell>
        </row>
        <row r="179">
          <cell r="A179" t="str">
            <v>Mas</v>
          </cell>
          <cell r="B179" t="str">
            <v>Mas</v>
          </cell>
          <cell r="C179" t="str">
            <v>AIC Akola</v>
          </cell>
          <cell r="D179" t="str">
            <v>Buldhana Irrigation Division Buldhana</v>
          </cell>
          <cell r="E179">
            <v>47</v>
          </cell>
          <cell r="F179">
            <v>1</v>
          </cell>
          <cell r="G179">
            <v>10</v>
          </cell>
          <cell r="H179">
            <v>2</v>
          </cell>
          <cell r="I179" t="str">
            <v>Deficit</v>
          </cell>
          <cell r="J179" t="str">
            <v>Medium</v>
          </cell>
          <cell r="K179" t="str">
            <v>Buldhana</v>
          </cell>
          <cell r="L179" t="str">
            <v>Khamgaon</v>
          </cell>
        </row>
        <row r="180">
          <cell r="A180" t="str">
            <v>Masalga</v>
          </cell>
          <cell r="B180" t="str">
            <v>Masalga</v>
          </cell>
          <cell r="C180" t="str">
            <v>CADA Beed</v>
          </cell>
          <cell r="D180" t="str">
            <v>Latur Irrigation Division No.2 Latur</v>
          </cell>
          <cell r="E180">
            <v>233</v>
          </cell>
          <cell r="F180">
            <v>3</v>
          </cell>
          <cell r="G180">
            <v>4</v>
          </cell>
          <cell r="H180">
            <v>2</v>
          </cell>
          <cell r="I180" t="str">
            <v>Deficit</v>
          </cell>
          <cell r="J180" t="str">
            <v>Medium</v>
          </cell>
          <cell r="K180" t="str">
            <v>Latur</v>
          </cell>
          <cell r="L180" t="str">
            <v>Nilanga</v>
          </cell>
        </row>
        <row r="181">
          <cell r="A181" t="str">
            <v>Masoli</v>
          </cell>
          <cell r="B181" t="str">
            <v>Masoli</v>
          </cell>
          <cell r="C181" t="str">
            <v>CADA Abad</v>
          </cell>
          <cell r="D181" t="str">
            <v>Jayakwadi Irrigation Division No.2 Parbhani</v>
          </cell>
          <cell r="E181">
            <v>234</v>
          </cell>
          <cell r="F181">
            <v>3</v>
          </cell>
          <cell r="G181">
            <v>2</v>
          </cell>
          <cell r="H181">
            <v>2</v>
          </cell>
          <cell r="I181" t="str">
            <v>Deficit</v>
          </cell>
          <cell r="J181" t="str">
            <v>Medium</v>
          </cell>
          <cell r="K181" t="str">
            <v>Parbhani</v>
          </cell>
          <cell r="L181" t="str">
            <v>Gangakhed</v>
          </cell>
        </row>
        <row r="182">
          <cell r="A182" t="str">
            <v>Mehkari</v>
          </cell>
          <cell r="B182" t="str">
            <v>Mehkari</v>
          </cell>
          <cell r="C182" t="str">
            <v>CADA Beed</v>
          </cell>
          <cell r="D182" t="str">
            <v>Jayakwadi Irrigation Division 3 Beed</v>
          </cell>
          <cell r="E182">
            <v>235</v>
          </cell>
          <cell r="F182">
            <v>3</v>
          </cell>
          <cell r="G182" t="str">
            <v>19A</v>
          </cell>
          <cell r="H182">
            <v>1</v>
          </cell>
          <cell r="I182" t="str">
            <v>Highly Deficit</v>
          </cell>
          <cell r="J182" t="str">
            <v>Medium</v>
          </cell>
          <cell r="K182" t="str">
            <v>Beed</v>
          </cell>
          <cell r="L182" t="str">
            <v>Ashti</v>
          </cell>
        </row>
        <row r="183">
          <cell r="A183" t="str">
            <v>Mhaswad</v>
          </cell>
          <cell r="B183" t="str">
            <v>Mhaswad</v>
          </cell>
          <cell r="C183" t="str">
            <v>PIC Pune</v>
          </cell>
          <cell r="D183" t="str">
            <v>Neera Right Bank Canal Division Phaltan</v>
          </cell>
          <cell r="E183">
            <v>123</v>
          </cell>
          <cell r="F183">
            <v>2</v>
          </cell>
          <cell r="G183" t="str">
            <v>18AA</v>
          </cell>
          <cell r="H183">
            <v>1</v>
          </cell>
          <cell r="I183" t="str">
            <v>Highly Deficit</v>
          </cell>
          <cell r="J183" t="str">
            <v>Medium</v>
          </cell>
          <cell r="K183" t="str">
            <v>Satara</v>
          </cell>
          <cell r="L183" t="str">
            <v>Man</v>
          </cell>
        </row>
        <row r="184">
          <cell r="A184" t="str">
            <v>Mor</v>
          </cell>
          <cell r="B184" t="str">
            <v>Mor</v>
          </cell>
          <cell r="C184" t="str">
            <v>JIPC Jalgaon</v>
          </cell>
          <cell r="D184" t="str">
            <v>Jalgaon Medium Project Division Jalgaon</v>
          </cell>
          <cell r="E184">
            <v>236</v>
          </cell>
          <cell r="F184">
            <v>3</v>
          </cell>
          <cell r="G184" t="str">
            <v>13A</v>
          </cell>
          <cell r="H184">
            <v>3</v>
          </cell>
          <cell r="I184" t="str">
            <v>Normal</v>
          </cell>
          <cell r="J184" t="str">
            <v>Medium</v>
          </cell>
          <cell r="K184" t="str">
            <v>Jalgaon</v>
          </cell>
          <cell r="L184" t="str">
            <v>Yaval</v>
          </cell>
        </row>
        <row r="185">
          <cell r="A185" t="str">
            <v>Mordham</v>
          </cell>
          <cell r="B185" t="str">
            <v>Mordham</v>
          </cell>
          <cell r="C185" t="str">
            <v>CADA Nagpur</v>
          </cell>
          <cell r="D185" t="str">
            <v>Minor Irrigation Division Nagpur</v>
          </cell>
          <cell r="E185">
            <v>48</v>
          </cell>
          <cell r="F185">
            <v>1</v>
          </cell>
          <cell r="G185">
            <v>8</v>
          </cell>
          <cell r="H185">
            <v>4</v>
          </cell>
          <cell r="I185" t="str">
            <v>Surplus</v>
          </cell>
          <cell r="J185" t="str">
            <v>Medium</v>
          </cell>
          <cell r="K185" t="str">
            <v>Nagpur</v>
          </cell>
          <cell r="L185" t="str">
            <v>Kalmeshwar</v>
          </cell>
        </row>
        <row r="186">
          <cell r="A186" t="str">
            <v>Morna (Akola)</v>
          </cell>
          <cell r="B186" t="str">
            <v>Morna (Akola)</v>
          </cell>
          <cell r="C186" t="str">
            <v>AIC Akola</v>
          </cell>
          <cell r="D186" t="str">
            <v>Akola Irrigation Division Akola</v>
          </cell>
          <cell r="E186">
            <v>49</v>
          </cell>
          <cell r="F186">
            <v>1</v>
          </cell>
          <cell r="G186">
            <v>10</v>
          </cell>
          <cell r="H186">
            <v>2</v>
          </cell>
          <cell r="I186" t="str">
            <v>Deficit</v>
          </cell>
          <cell r="J186" t="str">
            <v>Medium</v>
          </cell>
          <cell r="K186" t="str">
            <v>Akola</v>
          </cell>
          <cell r="L186" t="str">
            <v>Patur</v>
          </cell>
        </row>
        <row r="187">
          <cell r="A187" t="str">
            <v>Morna (Gureghar)</v>
          </cell>
          <cell r="B187" t="str">
            <v>Morna</v>
          </cell>
          <cell r="C187" t="str">
            <v>SIPC Satara</v>
          </cell>
          <cell r="D187" t="str">
            <v>Minor Irrigtion Division, Satara</v>
          </cell>
          <cell r="E187">
            <v>2032</v>
          </cell>
          <cell r="F187">
            <v>2</v>
          </cell>
          <cell r="G187">
            <v>15</v>
          </cell>
          <cell r="H187">
            <v>5</v>
          </cell>
          <cell r="I187" t="str">
            <v>Abundant</v>
          </cell>
          <cell r="J187" t="str">
            <v>Medium</v>
          </cell>
          <cell r="K187" t="str">
            <v>Satara</v>
          </cell>
          <cell r="L187" t="str">
            <v>Patan</v>
          </cell>
        </row>
        <row r="188">
          <cell r="A188" t="str">
            <v>Morna (Sangli)</v>
          </cell>
          <cell r="B188" t="str">
            <v>Morna (Sangli)</v>
          </cell>
          <cell r="C188" t="str">
            <v>SIC Sangli</v>
          </cell>
          <cell r="D188" t="str">
            <v>Sangli Irrigation Division Sangli</v>
          </cell>
          <cell r="E188">
            <v>124</v>
          </cell>
          <cell r="F188">
            <v>2</v>
          </cell>
          <cell r="G188" t="str">
            <v>15A</v>
          </cell>
          <cell r="H188">
            <v>5</v>
          </cell>
          <cell r="I188" t="str">
            <v>Abundant</v>
          </cell>
          <cell r="J188" t="str">
            <v>Medium</v>
          </cell>
          <cell r="K188" t="str">
            <v>Sangli</v>
          </cell>
          <cell r="L188" t="str">
            <v>Shirala</v>
          </cell>
        </row>
        <row r="189">
          <cell r="A189" t="str">
            <v>Mukane</v>
          </cell>
          <cell r="B189" t="str">
            <v>Mukane</v>
          </cell>
          <cell r="C189" t="str">
            <v>CADA Nashik</v>
          </cell>
          <cell r="D189" t="str">
            <v>Nashik Irrigation Division Nashik</v>
          </cell>
          <cell r="E189">
            <v>237</v>
          </cell>
          <cell r="F189">
            <v>3</v>
          </cell>
          <cell r="G189" t="str">
            <v>1A</v>
          </cell>
          <cell r="H189">
            <v>3</v>
          </cell>
          <cell r="I189" t="str">
            <v>Normal</v>
          </cell>
          <cell r="J189" t="str">
            <v>Major</v>
          </cell>
          <cell r="K189" t="str">
            <v>Nashik</v>
          </cell>
          <cell r="L189" t="str">
            <v>Igatpuri</v>
          </cell>
        </row>
        <row r="190">
          <cell r="A190" t="str">
            <v>Mula</v>
          </cell>
          <cell r="B190" t="str">
            <v>Mula</v>
          </cell>
          <cell r="C190" t="str">
            <v>CADA Nashik</v>
          </cell>
          <cell r="D190" t="str">
            <v>Mula Irrigation Division Ahmednagar</v>
          </cell>
          <cell r="E190">
            <v>238</v>
          </cell>
          <cell r="F190">
            <v>3</v>
          </cell>
          <cell r="G190" t="str">
            <v>1AA</v>
          </cell>
          <cell r="H190">
            <v>3</v>
          </cell>
          <cell r="I190" t="str">
            <v>Normal</v>
          </cell>
          <cell r="J190" t="str">
            <v>Major</v>
          </cell>
          <cell r="K190" t="str">
            <v>Ahmednagar</v>
          </cell>
          <cell r="L190" t="str">
            <v>Rahuri</v>
          </cell>
        </row>
        <row r="191">
          <cell r="A191" t="str">
            <v>Mula(bhagde)</v>
          </cell>
          <cell r="B191" t="str">
            <v>Mula(bhagde)</v>
          </cell>
          <cell r="C191" t="str">
            <v>CADA Nashik</v>
          </cell>
          <cell r="D191" t="str">
            <v>Mula Irrigation Division Ahmednagar</v>
          </cell>
          <cell r="E191">
            <v>2030</v>
          </cell>
          <cell r="F191">
            <v>3</v>
          </cell>
          <cell r="G191" t="str">
            <v>1AA</v>
          </cell>
          <cell r="H191">
            <v>2</v>
          </cell>
          <cell r="I191" t="str">
            <v>Deficit</v>
          </cell>
          <cell r="J191" t="str">
            <v>Major</v>
          </cell>
          <cell r="K191" t="str">
            <v>Ahmadnagar</v>
          </cell>
          <cell r="L191" t="str">
            <v>Rahuri</v>
          </cell>
        </row>
        <row r="192">
          <cell r="A192" t="str">
            <v>Mula(wambori)</v>
          </cell>
          <cell r="B192" t="str">
            <v>Mula(wambori)</v>
          </cell>
          <cell r="C192" t="str">
            <v>CADA Nashik</v>
          </cell>
          <cell r="D192" t="str">
            <v>Mula Irrigation Division Ahmednagar</v>
          </cell>
          <cell r="E192">
            <v>2029</v>
          </cell>
          <cell r="F192">
            <v>3</v>
          </cell>
          <cell r="G192" t="str">
            <v>1AA</v>
          </cell>
          <cell r="H192">
            <v>2</v>
          </cell>
          <cell r="I192" t="str">
            <v>Deficit</v>
          </cell>
          <cell r="J192" t="str">
            <v>Major</v>
          </cell>
          <cell r="K192" t="str">
            <v>Ahmadnagar</v>
          </cell>
          <cell r="L192" t="str">
            <v>Rahuri</v>
          </cell>
        </row>
        <row r="193">
          <cell r="A193" t="str">
            <v>Mulshi</v>
          </cell>
          <cell r="B193" t="str">
            <v>Mulshi</v>
          </cell>
          <cell r="C193" t="str">
            <v>PIC Pune</v>
          </cell>
          <cell r="D193" t="str">
            <v>Pune Irrigation Division Pune</v>
          </cell>
          <cell r="E193">
            <v>2020</v>
          </cell>
          <cell r="F193">
            <v>2</v>
          </cell>
          <cell r="G193">
            <v>17</v>
          </cell>
          <cell r="H193">
            <v>3</v>
          </cell>
          <cell r="I193" t="str">
            <v>Normal</v>
          </cell>
          <cell r="J193" t="str">
            <v>Major</v>
          </cell>
          <cell r="K193" t="str">
            <v>Pune</v>
          </cell>
          <cell r="L193" t="str">
            <v>Mulshi</v>
          </cell>
        </row>
        <row r="194">
          <cell r="A194" t="str">
            <v>Mun</v>
          </cell>
          <cell r="B194" t="str">
            <v>Mun</v>
          </cell>
          <cell r="C194" t="str">
            <v>BIPC Buldhana</v>
          </cell>
          <cell r="D194" t="str">
            <v>Man Project Division Khamgaon</v>
          </cell>
          <cell r="E194">
            <v>50</v>
          </cell>
          <cell r="F194">
            <v>1</v>
          </cell>
          <cell r="G194">
            <v>10</v>
          </cell>
          <cell r="H194">
            <v>2</v>
          </cell>
          <cell r="I194" t="str">
            <v>Deficit</v>
          </cell>
          <cell r="J194" t="str">
            <v>Medium</v>
          </cell>
          <cell r="K194" t="str">
            <v>Buldhana</v>
          </cell>
          <cell r="L194" t="str">
            <v>Khamgaon</v>
          </cell>
        </row>
        <row r="195">
          <cell r="A195" t="str">
            <v>Nagewadi</v>
          </cell>
          <cell r="B195" t="str">
            <v>Nagewadi</v>
          </cell>
          <cell r="C195" t="str">
            <v>SIPC Satara</v>
          </cell>
          <cell r="D195" t="str">
            <v>Minor Irrigtion Division, Satara</v>
          </cell>
          <cell r="E195">
            <v>2033</v>
          </cell>
          <cell r="F195">
            <v>2</v>
          </cell>
          <cell r="G195">
            <v>15</v>
          </cell>
          <cell r="H195">
            <v>5</v>
          </cell>
          <cell r="I195" t="str">
            <v>Abundant</v>
          </cell>
          <cell r="J195" t="str">
            <v>Medium</v>
          </cell>
          <cell r="K195" t="str">
            <v>Satara</v>
          </cell>
          <cell r="L195" t="str">
            <v>Wai</v>
          </cell>
        </row>
        <row r="196">
          <cell r="A196" t="str">
            <v>Nagya Sakya</v>
          </cell>
          <cell r="B196" t="str">
            <v>Nagya Sakya</v>
          </cell>
          <cell r="C196" t="str">
            <v>CADA Nashik</v>
          </cell>
          <cell r="D196" t="str">
            <v>Malegaon Irrigation Division Malegaon</v>
          </cell>
          <cell r="E196">
            <v>239</v>
          </cell>
          <cell r="F196">
            <v>3</v>
          </cell>
          <cell r="G196">
            <v>11</v>
          </cell>
          <cell r="H196">
            <v>2</v>
          </cell>
          <cell r="I196" t="str">
            <v>Deficit</v>
          </cell>
          <cell r="J196" t="str">
            <v>Medium</v>
          </cell>
          <cell r="K196" t="str">
            <v>Nashik</v>
          </cell>
          <cell r="L196" t="str">
            <v>Nandgaon</v>
          </cell>
        </row>
        <row r="197">
          <cell r="A197" t="str">
            <v>Nagzari</v>
          </cell>
          <cell r="B197" t="str">
            <v>Nagzari</v>
          </cell>
          <cell r="C197" t="str">
            <v>NIC Nanded</v>
          </cell>
          <cell r="D197" t="str">
            <v>Nanded Irrigation Division Nanded</v>
          </cell>
          <cell r="E197">
            <v>240</v>
          </cell>
          <cell r="F197">
            <v>3</v>
          </cell>
          <cell r="G197">
            <v>6</v>
          </cell>
          <cell r="H197">
            <v>3</v>
          </cell>
          <cell r="I197" t="str">
            <v>Normal</v>
          </cell>
          <cell r="J197" t="str">
            <v>Medium</v>
          </cell>
          <cell r="K197" t="str">
            <v>Nanded</v>
          </cell>
          <cell r="L197" t="str">
            <v>Kinwat</v>
          </cell>
        </row>
        <row r="198">
          <cell r="A198" t="str">
            <v>Naleshwar</v>
          </cell>
          <cell r="B198" t="str">
            <v>Naleshwar</v>
          </cell>
          <cell r="C198" t="str">
            <v>CIPC Chandrapur</v>
          </cell>
          <cell r="D198" t="str">
            <v>Chandrapur Irrigation Division Chandrapur</v>
          </cell>
          <cell r="E198">
            <v>51</v>
          </cell>
          <cell r="F198">
            <v>1</v>
          </cell>
          <cell r="G198" t="str">
            <v>9A</v>
          </cell>
          <cell r="H198">
            <v>5</v>
          </cell>
          <cell r="I198" t="str">
            <v>Abundant</v>
          </cell>
          <cell r="J198" t="str">
            <v>Medium</v>
          </cell>
          <cell r="K198" t="str">
            <v>Chandrapur</v>
          </cell>
          <cell r="L198" t="str">
            <v>Sindhewahi</v>
          </cell>
        </row>
        <row r="199">
          <cell r="A199" t="str">
            <v>Nalganga</v>
          </cell>
          <cell r="B199" t="str">
            <v>Nalganga</v>
          </cell>
          <cell r="C199" t="str">
            <v>AIC Akola</v>
          </cell>
          <cell r="D199" t="str">
            <v>Buldhana Irrigation Division Buldhana</v>
          </cell>
          <cell r="E199">
            <v>52</v>
          </cell>
          <cell r="F199">
            <v>1</v>
          </cell>
          <cell r="G199">
            <v>10</v>
          </cell>
          <cell r="H199">
            <v>2</v>
          </cell>
          <cell r="I199" t="str">
            <v>Deficit</v>
          </cell>
          <cell r="J199" t="str">
            <v>Major</v>
          </cell>
          <cell r="K199" t="str">
            <v>Buldhana</v>
          </cell>
          <cell r="L199" t="str">
            <v>Mothala</v>
          </cell>
        </row>
        <row r="200">
          <cell r="A200" t="str">
            <v>Nand</v>
          </cell>
          <cell r="B200" t="str">
            <v>Lower Wunna Complex</v>
          </cell>
          <cell r="C200" t="str">
            <v>CADA Nagpur</v>
          </cell>
          <cell r="D200" t="str">
            <v>Minor Irrigation Division Nagpur</v>
          </cell>
          <cell r="E200">
            <v>43</v>
          </cell>
          <cell r="F200">
            <v>1</v>
          </cell>
          <cell r="G200">
            <v>7</v>
          </cell>
          <cell r="H200">
            <v>3</v>
          </cell>
          <cell r="I200" t="str">
            <v>Normal</v>
          </cell>
          <cell r="J200" t="str">
            <v>Major</v>
          </cell>
          <cell r="K200" t="str">
            <v>Nagpur</v>
          </cell>
          <cell r="L200" t="str">
            <v>Umred</v>
          </cell>
        </row>
        <row r="201">
          <cell r="A201" t="str">
            <v>Narangi</v>
          </cell>
          <cell r="B201" t="str">
            <v>Narangi</v>
          </cell>
          <cell r="C201" t="str">
            <v>CADA Abad</v>
          </cell>
          <cell r="D201" t="str">
            <v>Aurangabad Irrigation Division Aurangabad</v>
          </cell>
          <cell r="E201">
            <v>241</v>
          </cell>
          <cell r="F201">
            <v>3</v>
          </cell>
          <cell r="G201" t="str">
            <v>1A</v>
          </cell>
          <cell r="H201">
            <v>3</v>
          </cell>
          <cell r="I201" t="str">
            <v>Normal</v>
          </cell>
          <cell r="J201" t="str">
            <v>Medium</v>
          </cell>
          <cell r="K201" t="str">
            <v>Aurangabad</v>
          </cell>
          <cell r="L201" t="str">
            <v>Vaijapur</v>
          </cell>
        </row>
        <row r="202">
          <cell r="A202" t="str">
            <v>Nardave</v>
          </cell>
          <cell r="B202" t="str">
            <v>Nardave</v>
          </cell>
          <cell r="C202" t="str">
            <v>SKIPC oros</v>
          </cell>
          <cell r="D202" t="str">
            <v>Medum Project Division Amdpal Takali</v>
          </cell>
          <cell r="E202">
            <v>2017</v>
          </cell>
          <cell r="F202">
            <v>2</v>
          </cell>
          <cell r="G202">
            <v>24</v>
          </cell>
          <cell r="H202">
            <v>5</v>
          </cell>
          <cell r="I202" t="str">
            <v>Abundant</v>
          </cell>
          <cell r="J202" t="str">
            <v>Medium</v>
          </cell>
          <cell r="K202" t="str">
            <v>Sindhudurg</v>
          </cell>
          <cell r="L202" t="str">
            <v>Kankawli</v>
          </cell>
        </row>
        <row r="203">
          <cell r="A203" t="str">
            <v>Natuwadi</v>
          </cell>
          <cell r="B203" t="str">
            <v>Natuwadi</v>
          </cell>
          <cell r="C203" t="str">
            <v>KIC Ratnagiri</v>
          </cell>
          <cell r="D203" t="str">
            <v>Ratnagiri Irrigatin Division Ratnagiri (South)</v>
          </cell>
          <cell r="E203">
            <v>125</v>
          </cell>
          <cell r="F203">
            <v>2</v>
          </cell>
          <cell r="G203">
            <v>23</v>
          </cell>
          <cell r="H203">
            <v>5</v>
          </cell>
          <cell r="I203" t="str">
            <v>Abundant</v>
          </cell>
          <cell r="J203" t="str">
            <v>Medium</v>
          </cell>
          <cell r="K203" t="str">
            <v>Ratnagiri</v>
          </cell>
          <cell r="L203" t="str">
            <v>Khed</v>
          </cell>
        </row>
        <row r="204">
          <cell r="A204" t="str">
            <v>Navegaon Khairy</v>
          </cell>
          <cell r="B204" t="str">
            <v>Pench Complex</v>
          </cell>
          <cell r="C204" t="str">
            <v>CADA Nagpur</v>
          </cell>
          <cell r="D204" t="str">
            <v>Water &amp; Land Management Pilot Project Division Nag</v>
          </cell>
          <cell r="E204">
            <v>62</v>
          </cell>
          <cell r="F204">
            <v>1</v>
          </cell>
          <cell r="G204">
            <v>8</v>
          </cell>
          <cell r="H204">
            <v>4</v>
          </cell>
          <cell r="I204" t="str">
            <v>Surplus</v>
          </cell>
          <cell r="J204" t="str">
            <v>Major</v>
          </cell>
          <cell r="K204" t="str">
            <v>Nagpur</v>
          </cell>
          <cell r="L204" t="str">
            <v>Nagpur</v>
          </cell>
        </row>
        <row r="205">
          <cell r="A205" t="str">
            <v>Nawargaon</v>
          </cell>
          <cell r="B205" t="str">
            <v>Nawargaon</v>
          </cell>
          <cell r="C205" t="str">
            <v>YIC Yavatmal</v>
          </cell>
          <cell r="D205" t="str">
            <v>Minor Irrigation Division Pusad</v>
          </cell>
          <cell r="E205">
            <v>53</v>
          </cell>
          <cell r="F205">
            <v>1</v>
          </cell>
          <cell r="G205">
            <v>7</v>
          </cell>
          <cell r="H205">
            <v>3</v>
          </cell>
          <cell r="I205" t="str">
            <v>Normal</v>
          </cell>
          <cell r="J205" t="str">
            <v>Medium</v>
          </cell>
          <cell r="K205" t="str">
            <v>Yavatmal</v>
          </cell>
          <cell r="L205" t="str">
            <v>Morgaon</v>
          </cell>
        </row>
        <row r="206">
          <cell r="A206" t="str">
            <v>Nazare</v>
          </cell>
          <cell r="B206" t="str">
            <v>Nazare</v>
          </cell>
          <cell r="C206" t="str">
            <v>PIC Pune</v>
          </cell>
          <cell r="D206" t="str">
            <v>Pune Irrigation Division Pune</v>
          </cell>
          <cell r="E206">
            <v>126</v>
          </cell>
          <cell r="F206">
            <v>2</v>
          </cell>
          <cell r="G206" t="str">
            <v>18A</v>
          </cell>
          <cell r="H206">
            <v>3</v>
          </cell>
          <cell r="I206" t="str">
            <v>Normal</v>
          </cell>
          <cell r="J206" t="str">
            <v>Medium</v>
          </cell>
          <cell r="K206" t="str">
            <v>Pune</v>
          </cell>
          <cell r="L206" t="str">
            <v>Purandar</v>
          </cell>
        </row>
        <row r="207">
          <cell r="A207" t="str">
            <v>Neera Devdhar</v>
          </cell>
          <cell r="B207" t="str">
            <v>Neera Devdhar</v>
          </cell>
          <cell r="C207" t="str">
            <v>PIC Pune</v>
          </cell>
          <cell r="D207" t="str">
            <v>Neera Right Bank Canal Division Phaltan</v>
          </cell>
          <cell r="E207">
            <v>129</v>
          </cell>
          <cell r="F207">
            <v>2</v>
          </cell>
          <cell r="G207">
            <v>18</v>
          </cell>
          <cell r="H207">
            <v>3</v>
          </cell>
          <cell r="I207" t="str">
            <v>Normal</v>
          </cell>
          <cell r="J207" t="str">
            <v>Major</v>
          </cell>
          <cell r="K207" t="str">
            <v>Pune</v>
          </cell>
          <cell r="L207" t="str">
            <v>Bhor</v>
          </cell>
        </row>
        <row r="208">
          <cell r="A208" t="str">
            <v>Nher</v>
          </cell>
          <cell r="B208" t="str">
            <v>Nher</v>
          </cell>
          <cell r="C208" t="str">
            <v>PIC Pune</v>
          </cell>
          <cell r="D208" t="str">
            <v>Neera Right Bank Canal Division Phaltan</v>
          </cell>
          <cell r="E208">
            <v>127</v>
          </cell>
          <cell r="F208">
            <v>2</v>
          </cell>
          <cell r="G208">
            <v>16</v>
          </cell>
          <cell r="H208">
            <v>1</v>
          </cell>
          <cell r="I208" t="str">
            <v>Highly Deficit</v>
          </cell>
          <cell r="J208" t="str">
            <v>Medium</v>
          </cell>
          <cell r="K208" t="str">
            <v>Satara</v>
          </cell>
          <cell r="L208" t="str">
            <v>Khatav</v>
          </cell>
        </row>
        <row r="209">
          <cell r="A209" t="str">
            <v>Nilwande</v>
          </cell>
          <cell r="B209" t="str">
            <v>Upper Prawara</v>
          </cell>
          <cell r="C209" t="str">
            <v>CADA Ahmednagar</v>
          </cell>
          <cell r="D209" t="str">
            <v>Upper Prawara Dam Divison, Sangamner</v>
          </cell>
          <cell r="E209">
            <v>2024</v>
          </cell>
          <cell r="F209">
            <v>3</v>
          </cell>
          <cell r="G209" t="str">
            <v>1AA</v>
          </cell>
          <cell r="H209">
            <v>2</v>
          </cell>
          <cell r="I209" t="str">
            <v>Deficit</v>
          </cell>
          <cell r="J209" t="str">
            <v>Major</v>
          </cell>
          <cell r="K209" t="str">
            <v>ANagar</v>
          </cell>
          <cell r="L209" t="str">
            <v>Akole</v>
          </cell>
        </row>
        <row r="210">
          <cell r="A210" t="str">
            <v>Nirguna</v>
          </cell>
          <cell r="B210" t="str">
            <v>Nirguna</v>
          </cell>
          <cell r="C210" t="str">
            <v>AIC Akola</v>
          </cell>
          <cell r="D210" t="str">
            <v>Akola Irrigation Division Akola</v>
          </cell>
          <cell r="E210">
            <v>54</v>
          </cell>
          <cell r="F210">
            <v>1</v>
          </cell>
          <cell r="G210">
            <v>10</v>
          </cell>
          <cell r="H210">
            <v>2</v>
          </cell>
          <cell r="I210" t="str">
            <v>Deficit</v>
          </cell>
          <cell r="J210" t="str">
            <v>Medium</v>
          </cell>
          <cell r="K210" t="str">
            <v>Akola</v>
          </cell>
          <cell r="L210" t="str">
            <v>Patur</v>
          </cell>
        </row>
        <row r="211">
          <cell r="A211" t="str">
            <v>NMC Express Mukane</v>
          </cell>
          <cell r="B211" t="str">
            <v>NMC Express Mukane</v>
          </cell>
          <cell r="C211" t="str">
            <v>AIC Abad</v>
          </cell>
          <cell r="D211" t="str">
            <v>Nandur Madhameshwar Canal Division</v>
          </cell>
          <cell r="E211">
            <v>288</v>
          </cell>
          <cell r="F211">
            <v>3</v>
          </cell>
          <cell r="G211">
            <v>1</v>
          </cell>
          <cell r="H211">
            <v>3</v>
          </cell>
          <cell r="I211" t="str">
            <v>Normal</v>
          </cell>
          <cell r="J211" t="str">
            <v>Major</v>
          </cell>
          <cell r="K211" t="str">
            <v>Nashik</v>
          </cell>
          <cell r="L211" t="str">
            <v>Igatpuri</v>
          </cell>
        </row>
        <row r="212">
          <cell r="A212" t="str">
            <v>NMWeir</v>
          </cell>
          <cell r="B212" t="str">
            <v>NMWeir</v>
          </cell>
          <cell r="C212" t="str">
            <v>CADA Nashik</v>
          </cell>
          <cell r="D212" t="str">
            <v>Nashik Irrigation Division Nashik</v>
          </cell>
          <cell r="E212">
            <v>242</v>
          </cell>
          <cell r="F212">
            <v>3</v>
          </cell>
          <cell r="G212" t="str">
            <v>1A</v>
          </cell>
          <cell r="H212">
            <v>3</v>
          </cell>
          <cell r="I212" t="str">
            <v>Normal</v>
          </cell>
          <cell r="J212" t="str">
            <v>Major</v>
          </cell>
          <cell r="K212" t="str">
            <v>Nashik</v>
          </cell>
          <cell r="L212" t="str">
            <v>Igatpuri</v>
          </cell>
        </row>
        <row r="213">
          <cell r="A213" t="str">
            <v>Ozerkhed</v>
          </cell>
          <cell r="B213" t="str">
            <v>Upper Godavari Complex</v>
          </cell>
          <cell r="C213" t="str">
            <v>CADA Nashik</v>
          </cell>
          <cell r="D213" t="str">
            <v>Palkhed Irrigation Division Nashik</v>
          </cell>
          <cell r="E213">
            <v>273</v>
          </cell>
          <cell r="F213">
            <v>3</v>
          </cell>
          <cell r="G213" t="str">
            <v>1A</v>
          </cell>
          <cell r="H213">
            <v>3</v>
          </cell>
          <cell r="I213" t="str">
            <v>Normal</v>
          </cell>
          <cell r="J213" t="str">
            <v>Major</v>
          </cell>
          <cell r="K213" t="str">
            <v>Nashik</v>
          </cell>
          <cell r="L213" t="str">
            <v>Dindori</v>
          </cell>
        </row>
        <row r="214">
          <cell r="A214" t="str">
            <v>Pakadigundam</v>
          </cell>
          <cell r="B214" t="str">
            <v>Pakadigundam</v>
          </cell>
          <cell r="C214" t="str">
            <v>CIPC Chandrapur</v>
          </cell>
          <cell r="D214" t="str">
            <v>Chandrapur Irrigation Division Chandrapur</v>
          </cell>
          <cell r="E214">
            <v>55</v>
          </cell>
          <cell r="F214">
            <v>1</v>
          </cell>
          <cell r="G214">
            <v>8</v>
          </cell>
          <cell r="H214">
            <v>4</v>
          </cell>
          <cell r="I214" t="str">
            <v>Surplus</v>
          </cell>
          <cell r="J214" t="str">
            <v>Medium</v>
          </cell>
          <cell r="K214" t="str">
            <v>Chandrapur</v>
          </cell>
          <cell r="L214" t="str">
            <v>Korpana</v>
          </cell>
        </row>
        <row r="215">
          <cell r="A215" t="str">
            <v>Paldhag</v>
          </cell>
          <cell r="B215" t="str">
            <v>Paldhag</v>
          </cell>
          <cell r="C215" t="str">
            <v>AIC Akola</v>
          </cell>
          <cell r="D215" t="str">
            <v>Buldhana Irrigation Division Buldhana</v>
          </cell>
          <cell r="E215">
            <v>56</v>
          </cell>
          <cell r="F215">
            <v>1</v>
          </cell>
          <cell r="G215">
            <v>10</v>
          </cell>
          <cell r="H215">
            <v>2</v>
          </cell>
          <cell r="I215" t="str">
            <v>Deficit</v>
          </cell>
          <cell r="J215" t="str">
            <v>Medium</v>
          </cell>
          <cell r="K215" t="str">
            <v>Buldhana</v>
          </cell>
          <cell r="L215" t="str">
            <v>Mothala</v>
          </cell>
        </row>
        <row r="216">
          <cell r="A216" t="str">
            <v>Palkhed</v>
          </cell>
          <cell r="B216" t="str">
            <v>Upper Godavari Complex</v>
          </cell>
          <cell r="C216" t="str">
            <v>CADA Nashik</v>
          </cell>
          <cell r="D216" t="str">
            <v>Palkhed Irrigation Division Nashik</v>
          </cell>
          <cell r="E216">
            <v>272</v>
          </cell>
          <cell r="F216">
            <v>3</v>
          </cell>
          <cell r="G216" t="str">
            <v>1A</v>
          </cell>
          <cell r="H216">
            <v>3</v>
          </cell>
          <cell r="I216" t="str">
            <v>Normal</v>
          </cell>
          <cell r="J216" t="str">
            <v>Major</v>
          </cell>
          <cell r="K216" t="str">
            <v>Nashik</v>
          </cell>
          <cell r="L216" t="str">
            <v>Dindori</v>
          </cell>
        </row>
        <row r="217">
          <cell r="A217" t="str">
            <v>Panchdhara</v>
          </cell>
          <cell r="B217" t="str">
            <v>Panchadhara Complex</v>
          </cell>
          <cell r="C217" t="str">
            <v>CIPC Chandrapur</v>
          </cell>
          <cell r="D217" t="str">
            <v>Wardha Irrigation Division Wardha</v>
          </cell>
          <cell r="E217">
            <v>58</v>
          </cell>
          <cell r="F217">
            <v>1</v>
          </cell>
          <cell r="G217">
            <v>8</v>
          </cell>
          <cell r="H217">
            <v>4</v>
          </cell>
          <cell r="I217" t="str">
            <v>Surplus</v>
          </cell>
          <cell r="J217" t="str">
            <v>Medium</v>
          </cell>
          <cell r="K217" t="str">
            <v>Chandrapur</v>
          </cell>
          <cell r="L217" t="str">
            <v>Chandrapur</v>
          </cell>
        </row>
        <row r="218">
          <cell r="A218" t="str">
            <v>Pandharbodi</v>
          </cell>
          <cell r="B218" t="str">
            <v>Pandharbodi</v>
          </cell>
          <cell r="C218" t="str">
            <v>CADA Nagpur</v>
          </cell>
          <cell r="D218" t="str">
            <v>Minor Irrigation Division Nagpur</v>
          </cell>
          <cell r="E218">
            <v>59</v>
          </cell>
          <cell r="F218">
            <v>1</v>
          </cell>
          <cell r="G218">
            <v>8</v>
          </cell>
          <cell r="H218">
            <v>4</v>
          </cell>
          <cell r="I218" t="str">
            <v>Surplus</v>
          </cell>
          <cell r="J218" t="str">
            <v>Medium</v>
          </cell>
          <cell r="K218" t="str">
            <v>Nagpur</v>
          </cell>
          <cell r="L218" t="str">
            <v>Umred</v>
          </cell>
        </row>
        <row r="219">
          <cell r="A219" t="str">
            <v>Panshet</v>
          </cell>
          <cell r="B219" t="str">
            <v>Khadakwasla Complex</v>
          </cell>
          <cell r="C219" t="str">
            <v>PIC Pune</v>
          </cell>
          <cell r="D219" t="str">
            <v>Khadakwasla Irrigation Division Pune</v>
          </cell>
          <cell r="E219">
            <v>110</v>
          </cell>
          <cell r="F219">
            <v>2</v>
          </cell>
          <cell r="G219">
            <v>17</v>
          </cell>
          <cell r="H219">
            <v>3</v>
          </cell>
          <cell r="I219" t="str">
            <v>Normal</v>
          </cell>
          <cell r="J219" t="str">
            <v>Major</v>
          </cell>
          <cell r="K219" t="str">
            <v>Pune</v>
          </cell>
          <cell r="L219" t="str">
            <v>Haveli</v>
          </cell>
        </row>
        <row r="220">
          <cell r="A220" t="str">
            <v>Panzara</v>
          </cell>
          <cell r="B220" t="str">
            <v>Panzara</v>
          </cell>
          <cell r="C220" t="str">
            <v>CADA Jalgaon</v>
          </cell>
          <cell r="D220" t="str">
            <v>Dhule Irrigation Division Dhule</v>
          </cell>
          <cell r="E220">
            <v>243</v>
          </cell>
          <cell r="F220">
            <v>3</v>
          </cell>
          <cell r="G220">
            <v>12</v>
          </cell>
          <cell r="H220">
            <v>3</v>
          </cell>
          <cell r="I220" t="str">
            <v>Normal</v>
          </cell>
          <cell r="J220" t="str">
            <v>Medium</v>
          </cell>
          <cell r="K220" t="str">
            <v>Dhule</v>
          </cell>
          <cell r="L220" t="str">
            <v>Sakri</v>
          </cell>
        </row>
        <row r="221">
          <cell r="A221" t="str">
            <v>Patgaon</v>
          </cell>
          <cell r="B221" t="str">
            <v>Patgaon</v>
          </cell>
          <cell r="C221" t="str">
            <v>SIC Sangli</v>
          </cell>
          <cell r="D221" t="str">
            <v>Kolhapur Irrigation Division Kolhapur</v>
          </cell>
          <cell r="E221">
            <v>131</v>
          </cell>
          <cell r="F221">
            <v>2</v>
          </cell>
          <cell r="G221" t="str">
            <v>15A</v>
          </cell>
          <cell r="H221">
            <v>5</v>
          </cell>
          <cell r="I221" t="str">
            <v>Abundant</v>
          </cell>
          <cell r="J221" t="str">
            <v>Medium</v>
          </cell>
          <cell r="K221" t="str">
            <v>Kolhapur</v>
          </cell>
          <cell r="L221" t="str">
            <v>Bhudargad</v>
          </cell>
        </row>
        <row r="222">
          <cell r="A222" t="str">
            <v>Pawana</v>
          </cell>
          <cell r="B222" t="str">
            <v>Pawana</v>
          </cell>
          <cell r="C222" t="str">
            <v>PIC Pune</v>
          </cell>
          <cell r="D222" t="str">
            <v>Khadakwasla Irrigation Division Pune</v>
          </cell>
          <cell r="E222">
            <v>132</v>
          </cell>
          <cell r="F222">
            <v>2</v>
          </cell>
          <cell r="G222">
            <v>17</v>
          </cell>
          <cell r="H222">
            <v>3</v>
          </cell>
          <cell r="I222" t="str">
            <v>Normal</v>
          </cell>
          <cell r="J222" t="str">
            <v>Major</v>
          </cell>
          <cell r="K222" t="str">
            <v>Pune</v>
          </cell>
          <cell r="L222" t="str">
            <v>Maval</v>
          </cell>
        </row>
        <row r="223">
          <cell r="A223" t="str">
            <v>Pen Takli</v>
          </cell>
          <cell r="B223" t="str">
            <v>Pen Takli</v>
          </cell>
          <cell r="C223" t="str">
            <v>BIPC Buldhana</v>
          </cell>
          <cell r="D223" t="str">
            <v>Minor Irrigation Division Chikhali</v>
          </cell>
          <cell r="E223">
            <v>60</v>
          </cell>
          <cell r="F223">
            <v>1</v>
          </cell>
          <cell r="G223">
            <v>6</v>
          </cell>
          <cell r="H223">
            <v>3</v>
          </cell>
          <cell r="I223" t="str">
            <v>Normal</v>
          </cell>
          <cell r="J223" t="str">
            <v>Medium</v>
          </cell>
          <cell r="K223" t="str">
            <v>Buldhana</v>
          </cell>
          <cell r="L223" t="str">
            <v>Mehkar</v>
          </cell>
        </row>
        <row r="224">
          <cell r="A224" t="str">
            <v>Pethwadaj</v>
          </cell>
          <cell r="B224" t="str">
            <v>Pethwadaj</v>
          </cell>
          <cell r="C224" t="str">
            <v>NIC Nanded</v>
          </cell>
          <cell r="D224" t="str">
            <v>Nanded Irrigation Division Nanded</v>
          </cell>
          <cell r="E224">
            <v>244</v>
          </cell>
          <cell r="F224">
            <v>3</v>
          </cell>
          <cell r="G224">
            <v>4</v>
          </cell>
          <cell r="H224">
            <v>2</v>
          </cell>
          <cell r="I224" t="str">
            <v>Deficit</v>
          </cell>
          <cell r="J224" t="str">
            <v>Medium</v>
          </cell>
          <cell r="K224" t="str">
            <v>Nanded</v>
          </cell>
          <cell r="L224" t="str">
            <v>Kandhar</v>
          </cell>
        </row>
        <row r="225">
          <cell r="A225" t="str">
            <v>Pimpalgaon Joge</v>
          </cell>
          <cell r="B225" t="str">
            <v>Kukadi Complex</v>
          </cell>
          <cell r="C225" t="str">
            <v>CADA Pune</v>
          </cell>
          <cell r="D225" t="str">
            <v>Kukadi Irrigation Division No. 1  Narayangaon</v>
          </cell>
          <cell r="E225">
            <v>120</v>
          </cell>
          <cell r="F225">
            <v>2</v>
          </cell>
          <cell r="G225">
            <v>17</v>
          </cell>
          <cell r="H225">
            <v>3</v>
          </cell>
          <cell r="I225" t="str">
            <v>Normal</v>
          </cell>
          <cell r="J225" t="str">
            <v>Major</v>
          </cell>
          <cell r="K225" t="str">
            <v>Pune</v>
          </cell>
          <cell r="L225" t="str">
            <v>Junnar</v>
          </cell>
        </row>
        <row r="226">
          <cell r="A226" t="str">
            <v>Pir Kalyan</v>
          </cell>
          <cell r="B226" t="str">
            <v>Pir Kalyan</v>
          </cell>
          <cell r="C226" t="str">
            <v>CADA Abad</v>
          </cell>
          <cell r="D226" t="str">
            <v>Aurangabad Irrigation Division Aurangabad</v>
          </cell>
          <cell r="E226">
            <v>245</v>
          </cell>
          <cell r="F226">
            <v>3</v>
          </cell>
          <cell r="G226">
            <v>3</v>
          </cell>
          <cell r="H226">
            <v>2</v>
          </cell>
          <cell r="I226" t="str">
            <v>Deficit</v>
          </cell>
          <cell r="J226" t="str">
            <v>Medium</v>
          </cell>
          <cell r="K226" t="str">
            <v>Jalna</v>
          </cell>
          <cell r="L226" t="str">
            <v>Jalna</v>
          </cell>
        </row>
        <row r="227">
          <cell r="A227" t="str">
            <v>Pothara</v>
          </cell>
          <cell r="B227" t="str">
            <v>Pothra1</v>
          </cell>
          <cell r="C227" t="str">
            <v>CIPC Chandrapur</v>
          </cell>
          <cell r="D227" t="str">
            <v>Wardha Irrigation Division Wardha</v>
          </cell>
          <cell r="E227">
            <v>65</v>
          </cell>
          <cell r="F227">
            <v>1</v>
          </cell>
          <cell r="G227">
            <v>7</v>
          </cell>
          <cell r="H227">
            <v>3</v>
          </cell>
          <cell r="I227" t="str">
            <v>Normal</v>
          </cell>
          <cell r="J227" t="str">
            <v>Medium</v>
          </cell>
          <cell r="K227" t="str">
            <v>Chandrapur</v>
          </cell>
          <cell r="L227" t="str">
            <v>Chandrapur</v>
          </cell>
        </row>
        <row r="228">
          <cell r="A228" t="str">
            <v>Pujaritola</v>
          </cell>
          <cell r="B228" t="str">
            <v>Bagh Complex</v>
          </cell>
          <cell r="C228" t="str">
            <v>CADA Nagpur</v>
          </cell>
          <cell r="D228" t="str">
            <v>Bagh Itiadoh Project Division Gondia</v>
          </cell>
          <cell r="E228">
            <v>8</v>
          </cell>
          <cell r="F228">
            <v>1</v>
          </cell>
          <cell r="G228">
            <v>8</v>
          </cell>
          <cell r="H228">
            <v>4</v>
          </cell>
          <cell r="I228" t="str">
            <v>Surplus</v>
          </cell>
          <cell r="J228" t="str">
            <v>Major</v>
          </cell>
          <cell r="K228" t="str">
            <v>Gondia</v>
          </cell>
          <cell r="L228" t="str">
            <v>Deori</v>
          </cell>
        </row>
        <row r="229">
          <cell r="A229" t="str">
            <v>Punand</v>
          </cell>
          <cell r="B229" t="str">
            <v>Punand</v>
          </cell>
          <cell r="C229" t="str">
            <v>NIPC Dhule</v>
          </cell>
          <cell r="D229" t="str">
            <v>Upper Godawari Project Divison, Nashik</v>
          </cell>
          <cell r="E229">
            <v>2026</v>
          </cell>
          <cell r="F229">
            <v>3</v>
          </cell>
          <cell r="G229" t="str">
            <v>1A</v>
          </cell>
          <cell r="H229">
            <v>3</v>
          </cell>
          <cell r="I229" t="str">
            <v>Normal</v>
          </cell>
          <cell r="J229" t="str">
            <v>Major</v>
          </cell>
          <cell r="K229" t="str">
            <v>Nashik</v>
          </cell>
          <cell r="L229" t="str">
            <v>Kalwan</v>
          </cell>
        </row>
        <row r="230">
          <cell r="A230" t="str">
            <v>Punegaon</v>
          </cell>
          <cell r="B230" t="str">
            <v>Upper Godavari Complex</v>
          </cell>
          <cell r="C230" t="str">
            <v>CADA Nashik</v>
          </cell>
          <cell r="D230" t="str">
            <v>Palkhed Irrigation Division Nashik</v>
          </cell>
          <cell r="E230">
            <v>277</v>
          </cell>
          <cell r="F230">
            <v>3</v>
          </cell>
          <cell r="G230" t="str">
            <v>1A</v>
          </cell>
          <cell r="H230">
            <v>3</v>
          </cell>
          <cell r="I230" t="str">
            <v>Normal</v>
          </cell>
          <cell r="J230" t="str">
            <v>Major</v>
          </cell>
          <cell r="K230" t="str">
            <v>Nashik</v>
          </cell>
          <cell r="L230" t="str">
            <v>Dindori</v>
          </cell>
        </row>
        <row r="231">
          <cell r="A231" t="str">
            <v>Purna (Achalpur)</v>
          </cell>
          <cell r="B231" t="str">
            <v>Purna (Achalpur)</v>
          </cell>
          <cell r="C231" t="str">
            <v>UWPC Amravati</v>
          </cell>
          <cell r="D231" t="str">
            <v>Purna Project Division Achalpur</v>
          </cell>
          <cell r="E231">
            <v>289</v>
          </cell>
          <cell r="F231">
            <v>1</v>
          </cell>
          <cell r="G231">
            <v>10</v>
          </cell>
          <cell r="H231">
            <v>2</v>
          </cell>
          <cell r="I231" t="str">
            <v>Deficit</v>
          </cell>
          <cell r="J231" t="str">
            <v>Medium</v>
          </cell>
          <cell r="K231" t="str">
            <v>Amravati</v>
          </cell>
          <cell r="L231" t="str">
            <v>Achalpur</v>
          </cell>
        </row>
        <row r="232">
          <cell r="A232" t="str">
            <v>Purna Nevpur</v>
          </cell>
          <cell r="B232" t="str">
            <v>Purna Nevpur</v>
          </cell>
          <cell r="C232" t="str">
            <v>CADA Abad</v>
          </cell>
          <cell r="D232" t="str">
            <v>Aurangabad Irrigation Division Aurangabad</v>
          </cell>
          <cell r="E232">
            <v>248</v>
          </cell>
          <cell r="F232">
            <v>3</v>
          </cell>
          <cell r="G232">
            <v>3</v>
          </cell>
          <cell r="H232">
            <v>2</v>
          </cell>
          <cell r="I232" t="str">
            <v>Deficit</v>
          </cell>
          <cell r="J232" t="str">
            <v>Medium</v>
          </cell>
          <cell r="K232" t="str">
            <v>Aurangabad</v>
          </cell>
          <cell r="L232" t="str">
            <v>Kannad</v>
          </cell>
        </row>
        <row r="233">
          <cell r="A233" t="str">
            <v>Pus</v>
          </cell>
          <cell r="B233" t="str">
            <v>Pus</v>
          </cell>
          <cell r="C233" t="str">
            <v>AIC Akola</v>
          </cell>
          <cell r="D233" t="str">
            <v>Yavatmal irrigation Division Yavatmal</v>
          </cell>
          <cell r="E233">
            <v>67</v>
          </cell>
          <cell r="F233">
            <v>1</v>
          </cell>
          <cell r="G233">
            <v>6</v>
          </cell>
          <cell r="H233">
            <v>3</v>
          </cell>
          <cell r="I233" t="str">
            <v>Normal</v>
          </cell>
          <cell r="J233" t="str">
            <v>Major</v>
          </cell>
          <cell r="K233" t="str">
            <v>Yavatmal</v>
          </cell>
          <cell r="L233" t="str">
            <v>Pusad</v>
          </cell>
        </row>
        <row r="234">
          <cell r="A234" t="str">
            <v>Radhanagri</v>
          </cell>
          <cell r="B234" t="str">
            <v>Radhanagari</v>
          </cell>
          <cell r="C234" t="str">
            <v>SIC Sangli</v>
          </cell>
          <cell r="D234" t="str">
            <v>Kolhapur Irrigation Division Kolhapur</v>
          </cell>
          <cell r="E234">
            <v>133</v>
          </cell>
          <cell r="F234">
            <v>2</v>
          </cell>
          <cell r="G234" t="str">
            <v>15A</v>
          </cell>
          <cell r="H234">
            <v>5</v>
          </cell>
          <cell r="I234" t="str">
            <v>Abundant</v>
          </cell>
          <cell r="J234" t="str">
            <v>Major</v>
          </cell>
          <cell r="K234" t="str">
            <v>Kolhapur</v>
          </cell>
          <cell r="L234" t="str">
            <v>Radhanagari</v>
          </cell>
        </row>
        <row r="235">
          <cell r="A235" t="str">
            <v>Raigavan</v>
          </cell>
          <cell r="B235" t="str">
            <v>Raigavan</v>
          </cell>
          <cell r="C235" t="str">
            <v>CADA Beed</v>
          </cell>
          <cell r="D235" t="str">
            <v>Osmanabad Irrigation Division Osmanabad</v>
          </cell>
          <cell r="E235">
            <v>249</v>
          </cell>
          <cell r="F235">
            <v>3</v>
          </cell>
          <cell r="G235">
            <v>4</v>
          </cell>
          <cell r="H235">
            <v>2</v>
          </cell>
          <cell r="I235" t="str">
            <v>Deficit</v>
          </cell>
          <cell r="J235" t="str">
            <v>Medium</v>
          </cell>
          <cell r="K235" t="str">
            <v>Osmanabad</v>
          </cell>
          <cell r="L235" t="str">
            <v>Kalam</v>
          </cell>
        </row>
        <row r="236">
          <cell r="A236" t="str">
            <v>Rajanalla Complex</v>
          </cell>
          <cell r="B236" t="str">
            <v>Rajanalla Complex</v>
          </cell>
          <cell r="C236" t="str">
            <v>TIC Thane</v>
          </cell>
          <cell r="D236" t="str">
            <v>Raigad Irrigation Division Kolad</v>
          </cell>
          <cell r="E236">
            <v>134</v>
          </cell>
          <cell r="F236">
            <v>2</v>
          </cell>
          <cell r="G236">
            <v>21</v>
          </cell>
          <cell r="H236">
            <v>5</v>
          </cell>
          <cell r="I236" t="str">
            <v>Abundant</v>
          </cell>
          <cell r="J236" t="str">
            <v>Medium</v>
          </cell>
          <cell r="K236" t="str">
            <v>Raigad</v>
          </cell>
          <cell r="L236" t="str">
            <v>Roha</v>
          </cell>
        </row>
        <row r="237">
          <cell r="A237" t="str">
            <v>Ramganga</v>
          </cell>
          <cell r="B237" t="str">
            <v>Ramganga</v>
          </cell>
          <cell r="C237" t="str">
            <v>CADA Beed</v>
          </cell>
          <cell r="D237" t="str">
            <v>Osmanabad Irrigation Division Osmanabad</v>
          </cell>
          <cell r="E237">
            <v>250</v>
          </cell>
          <cell r="F237">
            <v>3</v>
          </cell>
          <cell r="G237" t="str">
            <v>19A</v>
          </cell>
          <cell r="H237">
            <v>1</v>
          </cell>
          <cell r="I237" t="str">
            <v>Highly Deficit</v>
          </cell>
          <cell r="J237" t="str">
            <v>Medium</v>
          </cell>
          <cell r="K237" t="str">
            <v>Osmanabad</v>
          </cell>
          <cell r="L237" t="str">
            <v>Bhoom</v>
          </cell>
        </row>
        <row r="238">
          <cell r="A238" t="str">
            <v>Ranand</v>
          </cell>
          <cell r="B238" t="str">
            <v>Ranand</v>
          </cell>
          <cell r="C238" t="str">
            <v>PIC Pune</v>
          </cell>
          <cell r="D238" t="str">
            <v>Neera Right Bank Canal Division Phaltan</v>
          </cell>
          <cell r="E238">
            <v>135</v>
          </cell>
          <cell r="F238">
            <v>2</v>
          </cell>
          <cell r="G238" t="str">
            <v>18AA</v>
          </cell>
          <cell r="H238">
            <v>1</v>
          </cell>
          <cell r="I238" t="str">
            <v>Highly Deficit</v>
          </cell>
          <cell r="J238" t="str">
            <v>Medium</v>
          </cell>
          <cell r="K238" t="str">
            <v>Satara</v>
          </cell>
          <cell r="L238" t="str">
            <v>Man</v>
          </cell>
        </row>
        <row r="239">
          <cell r="A239" t="str">
            <v>Rangawali</v>
          </cell>
          <cell r="B239" t="str">
            <v>Rangawali</v>
          </cell>
          <cell r="C239" t="str">
            <v>CADA Jalgaon</v>
          </cell>
          <cell r="D239" t="str">
            <v>Dhule Irrigation Division Dhule</v>
          </cell>
          <cell r="E239">
            <v>251</v>
          </cell>
          <cell r="F239">
            <v>3</v>
          </cell>
          <cell r="G239" t="str">
            <v>13AA</v>
          </cell>
          <cell r="H239">
            <v>2</v>
          </cell>
          <cell r="I239" t="str">
            <v>Deficit</v>
          </cell>
          <cell r="J239" t="str">
            <v>Medium</v>
          </cell>
          <cell r="K239" t="str">
            <v>Dhule</v>
          </cell>
          <cell r="L239" t="str">
            <v>Sakri</v>
          </cell>
        </row>
        <row r="240">
          <cell r="A240" t="str">
            <v>Renapur</v>
          </cell>
          <cell r="B240" t="str">
            <v>Renapur</v>
          </cell>
          <cell r="C240" t="str">
            <v>CADA Beed</v>
          </cell>
          <cell r="D240" t="str">
            <v>Latur Irrigation Division No.2 Latur</v>
          </cell>
          <cell r="E240">
            <v>252</v>
          </cell>
          <cell r="F240">
            <v>3</v>
          </cell>
          <cell r="G240">
            <v>4</v>
          </cell>
          <cell r="H240">
            <v>2</v>
          </cell>
          <cell r="I240" t="str">
            <v>Deficit</v>
          </cell>
          <cell r="J240" t="str">
            <v>Medium</v>
          </cell>
          <cell r="K240" t="str">
            <v>Latur</v>
          </cell>
          <cell r="L240" t="str">
            <v>Renapur</v>
          </cell>
        </row>
        <row r="241">
          <cell r="A241" t="str">
            <v>Rengepar</v>
          </cell>
          <cell r="B241" t="str">
            <v>Rengepar</v>
          </cell>
          <cell r="C241" t="str">
            <v>CADA Nagpur</v>
          </cell>
          <cell r="D241" t="str">
            <v>Gondia Irrigation Division Gondia</v>
          </cell>
          <cell r="E241">
            <v>68</v>
          </cell>
          <cell r="F241">
            <v>1</v>
          </cell>
          <cell r="G241">
            <v>8</v>
          </cell>
          <cell r="H241">
            <v>4</v>
          </cell>
          <cell r="I241" t="str">
            <v>Surplus</v>
          </cell>
          <cell r="J241" t="str">
            <v>Medium</v>
          </cell>
          <cell r="K241" t="str">
            <v>Gondia</v>
          </cell>
          <cell r="L241" t="str">
            <v>Sadak Arjuni</v>
          </cell>
        </row>
        <row r="242">
          <cell r="A242" t="str">
            <v>Rui</v>
          </cell>
          <cell r="B242" t="str">
            <v>Rui</v>
          </cell>
          <cell r="C242" t="str">
            <v>CADA Beed</v>
          </cell>
          <cell r="D242" t="str">
            <v>Osmanabad Irrigation Division Osmanabad</v>
          </cell>
          <cell r="E242">
            <v>253</v>
          </cell>
          <cell r="F242">
            <v>3</v>
          </cell>
          <cell r="G242">
            <v>4</v>
          </cell>
          <cell r="H242">
            <v>2</v>
          </cell>
          <cell r="I242" t="str">
            <v>Deficit</v>
          </cell>
          <cell r="J242" t="str">
            <v>Medium</v>
          </cell>
          <cell r="K242" t="str">
            <v>Osmanabad</v>
          </cell>
          <cell r="L242" t="str">
            <v>Osmanabad</v>
          </cell>
        </row>
        <row r="243">
          <cell r="A243" t="str">
            <v>Ruti</v>
          </cell>
          <cell r="B243" t="str">
            <v>Ruti</v>
          </cell>
          <cell r="C243" t="str">
            <v>CADA Beed</v>
          </cell>
          <cell r="D243" t="str">
            <v>Jayakwadi Irrigation Division 3 Beed</v>
          </cell>
          <cell r="E243">
            <v>254</v>
          </cell>
          <cell r="F243">
            <v>3</v>
          </cell>
          <cell r="G243" t="str">
            <v>19A</v>
          </cell>
          <cell r="H243">
            <v>1</v>
          </cell>
          <cell r="I243" t="str">
            <v>Highly Deficit</v>
          </cell>
          <cell r="J243" t="str">
            <v>Medium</v>
          </cell>
          <cell r="K243" t="str">
            <v>Beed</v>
          </cell>
          <cell r="L243" t="str">
            <v>Ashti</v>
          </cell>
        </row>
        <row r="244">
          <cell r="A244" t="str">
            <v>Saikheda</v>
          </cell>
          <cell r="B244" t="str">
            <v>Saikheda</v>
          </cell>
          <cell r="C244" t="str">
            <v>AIC Akola</v>
          </cell>
          <cell r="D244" t="str">
            <v>Yavatmal irrigation Division Yavatmal</v>
          </cell>
          <cell r="E244">
            <v>69</v>
          </cell>
          <cell r="F244">
            <v>1</v>
          </cell>
          <cell r="G244">
            <v>6</v>
          </cell>
          <cell r="H244">
            <v>3</v>
          </cell>
          <cell r="I244" t="str">
            <v>Normal</v>
          </cell>
          <cell r="J244" t="str">
            <v>Medium</v>
          </cell>
          <cell r="K244" t="str">
            <v>Yavatmal</v>
          </cell>
          <cell r="L244" t="str">
            <v>Kelapur</v>
          </cell>
        </row>
        <row r="245">
          <cell r="A245" t="str">
            <v>Saiki</v>
          </cell>
          <cell r="B245" t="str">
            <v>Makardhokada-Saiki</v>
          </cell>
          <cell r="C245" t="str">
            <v>CADA Nagpur</v>
          </cell>
          <cell r="D245" t="str">
            <v>Minor Irrigation Division Nagpur</v>
          </cell>
          <cell r="E245">
            <v>45</v>
          </cell>
          <cell r="F245">
            <v>1</v>
          </cell>
          <cell r="G245">
            <v>8</v>
          </cell>
          <cell r="H245">
            <v>4</v>
          </cell>
          <cell r="I245" t="str">
            <v>Surplus</v>
          </cell>
          <cell r="J245" t="str">
            <v>Medium</v>
          </cell>
          <cell r="K245" t="str">
            <v>Nagpur</v>
          </cell>
          <cell r="L245" t="str">
            <v>Umred</v>
          </cell>
        </row>
        <row r="246">
          <cell r="A246" t="str">
            <v>Sakat</v>
          </cell>
          <cell r="B246" t="str">
            <v>Sakat</v>
          </cell>
          <cell r="C246" t="str">
            <v>CADA Beed</v>
          </cell>
          <cell r="D246" t="str">
            <v>Osmanabad Irrigation Division Osmanabad</v>
          </cell>
          <cell r="E246">
            <v>255</v>
          </cell>
          <cell r="F246">
            <v>3</v>
          </cell>
          <cell r="G246" t="str">
            <v>19A</v>
          </cell>
          <cell r="H246">
            <v>1</v>
          </cell>
          <cell r="I246" t="str">
            <v>Highly Deficit</v>
          </cell>
          <cell r="J246" t="str">
            <v>Medium</v>
          </cell>
          <cell r="K246" t="str">
            <v>Osmanabad</v>
          </cell>
          <cell r="L246" t="str">
            <v>Paranda</v>
          </cell>
        </row>
        <row r="247">
          <cell r="A247" t="str">
            <v>Sakol</v>
          </cell>
          <cell r="B247" t="str">
            <v>Sakol</v>
          </cell>
          <cell r="C247" t="str">
            <v>CADA Beed</v>
          </cell>
          <cell r="D247" t="str">
            <v>Latur Irrigation Division No.2 Latur</v>
          </cell>
          <cell r="E247">
            <v>256</v>
          </cell>
          <cell r="F247">
            <v>3</v>
          </cell>
          <cell r="G247">
            <v>4</v>
          </cell>
          <cell r="H247">
            <v>2</v>
          </cell>
          <cell r="I247" t="str">
            <v>Deficit</v>
          </cell>
          <cell r="J247" t="str">
            <v>Medium</v>
          </cell>
          <cell r="K247" t="str">
            <v>Latur</v>
          </cell>
          <cell r="L247" t="str">
            <v>Deoni</v>
          </cell>
        </row>
        <row r="248">
          <cell r="A248" t="str">
            <v>Sangameshwar</v>
          </cell>
          <cell r="B248" t="str">
            <v>Sangameshwar (Dokewadi)</v>
          </cell>
          <cell r="C248" t="str">
            <v>CADA Beed</v>
          </cell>
          <cell r="D248" t="str">
            <v>Osmanabad Irrigation Division Osmanabad</v>
          </cell>
          <cell r="E248">
            <v>257</v>
          </cell>
          <cell r="F248">
            <v>3</v>
          </cell>
          <cell r="G248">
            <v>4</v>
          </cell>
          <cell r="H248">
            <v>2</v>
          </cell>
          <cell r="I248" t="str">
            <v>Deficit</v>
          </cell>
          <cell r="J248" t="str">
            <v>Medium</v>
          </cell>
          <cell r="K248" t="str">
            <v>Osmanabad</v>
          </cell>
          <cell r="L248" t="str">
            <v>Bhoom</v>
          </cell>
        </row>
        <row r="249">
          <cell r="A249" t="str">
            <v>Sangrampur</v>
          </cell>
          <cell r="B249" t="str">
            <v>Sangrampur</v>
          </cell>
          <cell r="C249" t="str">
            <v>CADA Nagpur</v>
          </cell>
          <cell r="D249" t="str">
            <v>Gondia Irrigation Division Gondia</v>
          </cell>
          <cell r="E249">
            <v>70</v>
          </cell>
          <cell r="F249">
            <v>1</v>
          </cell>
          <cell r="G249">
            <v>8</v>
          </cell>
          <cell r="H249">
            <v>4</v>
          </cell>
          <cell r="I249" t="str">
            <v>Surplus</v>
          </cell>
          <cell r="J249" t="str">
            <v>Medium</v>
          </cell>
          <cell r="K249" t="str">
            <v>Gondia</v>
          </cell>
          <cell r="L249" t="str">
            <v>Gondia</v>
          </cell>
        </row>
        <row r="250">
          <cell r="A250" t="str">
            <v>Sankh</v>
          </cell>
          <cell r="B250" t="str">
            <v>Sankh</v>
          </cell>
          <cell r="C250" t="str">
            <v>SIC Sangli</v>
          </cell>
          <cell r="D250" t="str">
            <v>Sangli Irrigation Division Sangli</v>
          </cell>
          <cell r="E250">
            <v>136</v>
          </cell>
          <cell r="F250">
            <v>2</v>
          </cell>
          <cell r="G250" t="str">
            <v>18AA</v>
          </cell>
          <cell r="H250">
            <v>1</v>
          </cell>
          <cell r="I250" t="str">
            <v>Highly Deficit</v>
          </cell>
          <cell r="J250" t="str">
            <v>Medium</v>
          </cell>
          <cell r="K250" t="str">
            <v>Sangli</v>
          </cell>
          <cell r="L250" t="str">
            <v>Jath</v>
          </cell>
        </row>
        <row r="251">
          <cell r="A251" t="str">
            <v>Sapan</v>
          </cell>
          <cell r="B251" t="str">
            <v>Sapan</v>
          </cell>
          <cell r="C251" t="str">
            <v>AIC Akola</v>
          </cell>
          <cell r="D251" t="str">
            <v>Amravati Irrigation Division.Amravati</v>
          </cell>
          <cell r="E251">
            <v>2005</v>
          </cell>
          <cell r="F251">
            <v>1</v>
          </cell>
          <cell r="G251">
            <v>10</v>
          </cell>
          <cell r="H251">
            <v>2</v>
          </cell>
          <cell r="I251" t="str">
            <v>Deficit</v>
          </cell>
          <cell r="J251" t="str">
            <v>Medium</v>
          </cell>
          <cell r="K251" t="str">
            <v>Amarawati</v>
          </cell>
          <cell r="L251" t="str">
            <v>Amarawati</v>
          </cell>
        </row>
        <row r="252">
          <cell r="A252" t="str">
            <v>Saraswati</v>
          </cell>
          <cell r="B252" t="str">
            <v>Saraswati</v>
          </cell>
          <cell r="C252" t="str">
            <v>CADA Beed</v>
          </cell>
          <cell r="D252" t="str">
            <v>Jayakwadi Irrigation Division 3 Beed</v>
          </cell>
          <cell r="E252">
            <v>258</v>
          </cell>
          <cell r="F252">
            <v>3</v>
          </cell>
          <cell r="G252">
            <v>2</v>
          </cell>
          <cell r="H252">
            <v>2</v>
          </cell>
          <cell r="I252" t="str">
            <v>Deficit</v>
          </cell>
          <cell r="J252" t="str">
            <v>Medium</v>
          </cell>
          <cell r="K252" t="str">
            <v>Beed</v>
          </cell>
          <cell r="L252" t="str">
            <v>Wadavani</v>
          </cell>
        </row>
        <row r="253">
          <cell r="A253" t="str">
            <v>Shahnoor</v>
          </cell>
          <cell r="B253" t="str">
            <v>Shahnoor</v>
          </cell>
          <cell r="C253" t="str">
            <v>AIC Akola</v>
          </cell>
          <cell r="D253" t="str">
            <v>Amravati Irrigation Division.Amravati</v>
          </cell>
          <cell r="E253">
            <v>71</v>
          </cell>
          <cell r="F253">
            <v>1</v>
          </cell>
          <cell r="G253">
            <v>10</v>
          </cell>
          <cell r="H253">
            <v>2</v>
          </cell>
          <cell r="I253" t="str">
            <v>Deficit</v>
          </cell>
          <cell r="J253" t="str">
            <v>Medium</v>
          </cell>
          <cell r="K253" t="str">
            <v>Amravati</v>
          </cell>
          <cell r="L253" t="str">
            <v>Achalpur</v>
          </cell>
        </row>
        <row r="254">
          <cell r="A254" t="str">
            <v>Shivan</v>
          </cell>
          <cell r="B254" t="str">
            <v>Shivan</v>
          </cell>
          <cell r="C254" t="str">
            <v>NIPC Dhule</v>
          </cell>
          <cell r="D254" t="str">
            <v>Dhule Medium project Division 2, Nandurbar</v>
          </cell>
          <cell r="E254">
            <v>2042</v>
          </cell>
          <cell r="F254">
            <v>3</v>
          </cell>
          <cell r="G254" t="str">
            <v>13AA</v>
          </cell>
          <cell r="H254">
            <v>2</v>
          </cell>
          <cell r="I254" t="str">
            <v>Deficit</v>
          </cell>
          <cell r="J254" t="str">
            <v>Medium</v>
          </cell>
          <cell r="K254" t="str">
            <v>Nandurbar</v>
          </cell>
          <cell r="L254" t="str">
            <v>Nandurbar</v>
          </cell>
        </row>
        <row r="255">
          <cell r="A255" t="str">
            <v>Shivna Takali</v>
          </cell>
          <cell r="B255" t="str">
            <v>Shivna Takali</v>
          </cell>
          <cell r="C255" t="str">
            <v>AIC Abad</v>
          </cell>
          <cell r="D255" t="str">
            <v>Minor Irrigation Division No.1 Aurangabad</v>
          </cell>
          <cell r="E255">
            <v>259</v>
          </cell>
          <cell r="F255">
            <v>3</v>
          </cell>
          <cell r="G255" t="str">
            <v>1A</v>
          </cell>
          <cell r="H255">
            <v>3</v>
          </cell>
          <cell r="I255" t="str">
            <v>Normal</v>
          </cell>
          <cell r="J255" t="str">
            <v>Medium</v>
          </cell>
          <cell r="K255" t="str">
            <v>Aurangabad</v>
          </cell>
          <cell r="L255" t="str">
            <v>Kannad</v>
          </cell>
        </row>
        <row r="256">
          <cell r="A256" t="str">
            <v>Siddheshwar</v>
          </cell>
          <cell r="B256" t="str">
            <v>Purna Complex</v>
          </cell>
          <cell r="C256" t="str">
            <v>NIC Nanded</v>
          </cell>
          <cell r="D256" t="str">
            <v>Purna Irrigation Division Basmatnagar</v>
          </cell>
          <cell r="E256">
            <v>247</v>
          </cell>
          <cell r="F256">
            <v>3</v>
          </cell>
          <cell r="G256">
            <v>3</v>
          </cell>
          <cell r="H256">
            <v>2</v>
          </cell>
          <cell r="I256" t="str">
            <v>Deficit</v>
          </cell>
          <cell r="J256" t="str">
            <v>Major</v>
          </cell>
          <cell r="K256" t="str">
            <v>Hingoli</v>
          </cell>
          <cell r="L256" t="str">
            <v>Aundha Nagnath</v>
          </cell>
        </row>
        <row r="257">
          <cell r="A257" t="str">
            <v>Siddhewadi</v>
          </cell>
          <cell r="B257" t="str">
            <v>Siddhewadi</v>
          </cell>
          <cell r="C257" t="str">
            <v>SIC Sangli</v>
          </cell>
          <cell r="D257" t="str">
            <v>Sangli Irrigation Division Sangli</v>
          </cell>
          <cell r="E257">
            <v>137</v>
          </cell>
          <cell r="F257">
            <v>2</v>
          </cell>
          <cell r="G257" t="str">
            <v>16AA</v>
          </cell>
          <cell r="H257">
            <v>1</v>
          </cell>
          <cell r="I257" t="str">
            <v>Highly Deficit</v>
          </cell>
          <cell r="J257" t="str">
            <v>Medium</v>
          </cell>
          <cell r="K257" t="str">
            <v>Sangli</v>
          </cell>
          <cell r="L257" t="str">
            <v>Kavathe Mahankal</v>
          </cell>
        </row>
        <row r="258">
          <cell r="A258" t="str">
            <v>Sina</v>
          </cell>
          <cell r="B258" t="str">
            <v>Sina</v>
          </cell>
          <cell r="C258" t="str">
            <v>PIC Pune</v>
          </cell>
          <cell r="D258" t="str">
            <v>Minor Irrigation Division 1 Ahmednagar</v>
          </cell>
          <cell r="E258">
            <v>138</v>
          </cell>
          <cell r="F258">
            <v>2</v>
          </cell>
          <cell r="G258" t="str">
            <v>19A</v>
          </cell>
          <cell r="H258">
            <v>1</v>
          </cell>
          <cell r="I258" t="str">
            <v>Highly Deficit</v>
          </cell>
          <cell r="J258" t="str">
            <v>Medium</v>
          </cell>
          <cell r="K258" t="str">
            <v>Ahmednagar</v>
          </cell>
          <cell r="L258" t="str">
            <v>Karjat</v>
          </cell>
        </row>
        <row r="259">
          <cell r="A259" t="str">
            <v>Sindhaphana</v>
          </cell>
          <cell r="B259" t="str">
            <v>Sindphana</v>
          </cell>
          <cell r="C259" t="str">
            <v>CADA Beed</v>
          </cell>
          <cell r="D259" t="str">
            <v>Jayakwadi Irrigation Division 3 Beed</v>
          </cell>
          <cell r="E259">
            <v>260</v>
          </cell>
          <cell r="F259">
            <v>3</v>
          </cell>
          <cell r="G259">
            <v>2</v>
          </cell>
          <cell r="H259">
            <v>2</v>
          </cell>
          <cell r="I259" t="str">
            <v>Deficit</v>
          </cell>
          <cell r="J259" t="str">
            <v>Medium</v>
          </cell>
          <cell r="K259" t="str">
            <v>Beed</v>
          </cell>
          <cell r="L259" t="str">
            <v>Shirur (Kasar)</v>
          </cell>
        </row>
        <row r="260">
          <cell r="A260" t="str">
            <v>Sirpur</v>
          </cell>
          <cell r="B260" t="str">
            <v>Bagh Complex</v>
          </cell>
          <cell r="C260" t="str">
            <v>CADA Nagpur</v>
          </cell>
          <cell r="D260" t="str">
            <v>Bagh Itiadoh Project Division Gondia</v>
          </cell>
          <cell r="E260">
            <v>6</v>
          </cell>
          <cell r="F260">
            <v>1</v>
          </cell>
          <cell r="G260">
            <v>8</v>
          </cell>
          <cell r="H260">
            <v>4</v>
          </cell>
          <cell r="I260" t="str">
            <v>Surplus</v>
          </cell>
          <cell r="J260" t="str">
            <v>Major</v>
          </cell>
          <cell r="K260" t="str">
            <v>Gondia</v>
          </cell>
          <cell r="L260" t="str">
            <v>Deori</v>
          </cell>
        </row>
        <row r="261">
          <cell r="A261" t="str">
            <v>Sonal</v>
          </cell>
          <cell r="B261" t="str">
            <v>Sonal</v>
          </cell>
          <cell r="C261" t="str">
            <v>WIC Washim</v>
          </cell>
          <cell r="D261" t="str">
            <v>Minor Irrigation Division Washim</v>
          </cell>
          <cell r="E261">
            <v>72</v>
          </cell>
          <cell r="F261">
            <v>1</v>
          </cell>
          <cell r="G261">
            <v>6</v>
          </cell>
          <cell r="H261">
            <v>3</v>
          </cell>
          <cell r="I261" t="str">
            <v>Normal</v>
          </cell>
          <cell r="J261" t="str">
            <v>Medium</v>
          </cell>
          <cell r="K261" t="str">
            <v>Washim</v>
          </cell>
          <cell r="L261" t="str">
            <v>Malegaon</v>
          </cell>
        </row>
        <row r="262">
          <cell r="A262" t="str">
            <v>Sonwad</v>
          </cell>
          <cell r="B262" t="str">
            <v>Sonwad</v>
          </cell>
          <cell r="C262" t="str">
            <v>CADA Jalgaon</v>
          </cell>
          <cell r="D262" t="str">
            <v>Dhule Irrigation Division Dhule</v>
          </cell>
          <cell r="E262">
            <v>261</v>
          </cell>
          <cell r="F262">
            <v>3</v>
          </cell>
          <cell r="G262">
            <v>12</v>
          </cell>
          <cell r="H262">
            <v>3</v>
          </cell>
          <cell r="I262" t="str">
            <v>Normal</v>
          </cell>
          <cell r="J262" t="str">
            <v>Medium</v>
          </cell>
          <cell r="K262" t="str">
            <v>Dhule</v>
          </cell>
          <cell r="L262" t="str">
            <v>Shindkheda</v>
          </cell>
        </row>
        <row r="263">
          <cell r="A263" t="str">
            <v>Sorana</v>
          </cell>
          <cell r="B263" t="str">
            <v>Sorna</v>
          </cell>
          <cell r="C263" t="str">
            <v>CADA Nagpur</v>
          </cell>
          <cell r="D263" t="str">
            <v>Minor Irrigation Division Bhandara</v>
          </cell>
          <cell r="E263">
            <v>73</v>
          </cell>
          <cell r="F263">
            <v>1</v>
          </cell>
          <cell r="G263">
            <v>8</v>
          </cell>
          <cell r="H263">
            <v>4</v>
          </cell>
          <cell r="I263" t="str">
            <v>Surplus</v>
          </cell>
          <cell r="J263" t="str">
            <v>Medium</v>
          </cell>
          <cell r="K263" t="str">
            <v>Bhandara</v>
          </cell>
          <cell r="L263" t="str">
            <v>Mohadi</v>
          </cell>
        </row>
        <row r="264">
          <cell r="A264" t="str">
            <v>Sukhana</v>
          </cell>
          <cell r="B264" t="str">
            <v>Sukhana</v>
          </cell>
          <cell r="C264" t="str">
            <v>CADA Abad</v>
          </cell>
          <cell r="D264" t="str">
            <v>Aurangabad Irrigation Division Aurangabad</v>
          </cell>
          <cell r="E264">
            <v>262</v>
          </cell>
          <cell r="F264">
            <v>3</v>
          </cell>
          <cell r="G264">
            <v>3</v>
          </cell>
          <cell r="H264">
            <v>2</v>
          </cell>
          <cell r="I264" t="str">
            <v>Deficit</v>
          </cell>
          <cell r="J264" t="str">
            <v>Medium</v>
          </cell>
          <cell r="K264" t="str">
            <v>Aurangabad</v>
          </cell>
          <cell r="L264" t="str">
            <v>Paithan</v>
          </cell>
        </row>
        <row r="265">
          <cell r="A265" t="str">
            <v>Suki</v>
          </cell>
          <cell r="B265" t="str">
            <v>Suki</v>
          </cell>
          <cell r="C265" t="str">
            <v>CADA Jalgaon</v>
          </cell>
          <cell r="D265" t="str">
            <v>Jalgaon Irrigation Division Jalgaon</v>
          </cell>
          <cell r="E265">
            <v>263</v>
          </cell>
          <cell r="F265">
            <v>3</v>
          </cell>
          <cell r="G265" t="str">
            <v>13A</v>
          </cell>
          <cell r="H265">
            <v>3</v>
          </cell>
          <cell r="I265" t="str">
            <v>Normal</v>
          </cell>
          <cell r="J265" t="str">
            <v>Medium</v>
          </cell>
          <cell r="K265" t="str">
            <v>Jalgaon</v>
          </cell>
          <cell r="L265" t="str">
            <v>Raver</v>
          </cell>
        </row>
        <row r="266">
          <cell r="A266" t="str">
            <v>Suki Pickup Wier</v>
          </cell>
          <cell r="B266" t="str">
            <v>Suki Pickup Wier</v>
          </cell>
          <cell r="C266" t="str">
            <v>CADA Jalgaon</v>
          </cell>
          <cell r="D266" t="str">
            <v>Jalgaon Irrigation Division Jalgaon</v>
          </cell>
          <cell r="E266">
            <v>287</v>
          </cell>
          <cell r="F266">
            <v>3</v>
          </cell>
          <cell r="G266">
            <v>13</v>
          </cell>
          <cell r="H266">
            <v>3</v>
          </cell>
          <cell r="I266" t="str">
            <v>Normal</v>
          </cell>
          <cell r="J266" t="str">
            <v>Medium</v>
          </cell>
          <cell r="K266" t="str">
            <v>Jalgaon</v>
          </cell>
          <cell r="L266" t="str">
            <v>Raver</v>
          </cell>
        </row>
        <row r="267">
          <cell r="A267" t="str">
            <v>Surya</v>
          </cell>
          <cell r="B267" t="str">
            <v>Surya</v>
          </cell>
          <cell r="C267" t="str">
            <v>TIC Thane</v>
          </cell>
          <cell r="D267" t="str">
            <v>Bhatsa Canal Division, Shahapur</v>
          </cell>
          <cell r="E267">
            <v>139</v>
          </cell>
          <cell r="F267">
            <v>2</v>
          </cell>
          <cell r="G267">
            <v>21</v>
          </cell>
          <cell r="H267">
            <v>5</v>
          </cell>
          <cell r="I267" t="str">
            <v>Abundant</v>
          </cell>
          <cell r="J267" t="str">
            <v>Major</v>
          </cell>
          <cell r="K267" t="str">
            <v>Thane</v>
          </cell>
          <cell r="L267" t="str">
            <v>Dahanu</v>
          </cell>
        </row>
        <row r="268">
          <cell r="A268" t="str">
            <v>Takli Borkhedi</v>
          </cell>
          <cell r="B268" t="str">
            <v>Panchadhara Complex</v>
          </cell>
          <cell r="C268" t="str">
            <v>CIPC Chandrapur</v>
          </cell>
          <cell r="D268" t="str">
            <v>Wardha Irrigation Division Wardha</v>
          </cell>
          <cell r="E268">
            <v>57</v>
          </cell>
          <cell r="F268">
            <v>1</v>
          </cell>
          <cell r="G268">
            <v>8</v>
          </cell>
          <cell r="H268">
            <v>4</v>
          </cell>
          <cell r="I268" t="str">
            <v>Surplus</v>
          </cell>
          <cell r="J268" t="str">
            <v>Medium</v>
          </cell>
          <cell r="K268" t="str">
            <v>Buldhana</v>
          </cell>
          <cell r="L268" t="str">
            <v>Mothala</v>
          </cell>
        </row>
        <row r="269">
          <cell r="A269" t="str">
            <v>Talwar</v>
          </cell>
          <cell r="B269" t="str">
            <v>Talwar</v>
          </cell>
          <cell r="C269" t="str">
            <v>CADA Beed</v>
          </cell>
          <cell r="D269" t="str">
            <v>Jayakwadi Irrigation Division 3 Beed</v>
          </cell>
          <cell r="E269">
            <v>264</v>
          </cell>
          <cell r="F269">
            <v>3</v>
          </cell>
          <cell r="G269" t="str">
            <v>19A</v>
          </cell>
          <cell r="H269">
            <v>1</v>
          </cell>
          <cell r="I269" t="str">
            <v>Highly Deficit</v>
          </cell>
          <cell r="J269" t="str">
            <v>Medium</v>
          </cell>
          <cell r="K269" t="str">
            <v>Beed</v>
          </cell>
          <cell r="L269" t="str">
            <v>Ashti</v>
          </cell>
        </row>
        <row r="270">
          <cell r="A270" t="str">
            <v>Tapi River (Lower Tapi)</v>
          </cell>
          <cell r="B270" t="str">
            <v>Lower Tapi</v>
          </cell>
          <cell r="C270" t="str">
            <v>JIPC Jalgaon</v>
          </cell>
          <cell r="D270" t="str">
            <v>Hatnur Canal Divison, Chopra</v>
          </cell>
          <cell r="E270">
            <v>2010</v>
          </cell>
          <cell r="F270">
            <v>3</v>
          </cell>
          <cell r="G270">
            <v>12</v>
          </cell>
          <cell r="H270">
            <v>3</v>
          </cell>
          <cell r="I270" t="str">
            <v>Normal</v>
          </cell>
          <cell r="J270" t="str">
            <v>Major</v>
          </cell>
          <cell r="K270" t="str">
            <v>Jalgaon</v>
          </cell>
          <cell r="L270" t="str">
            <v>Amalner</v>
          </cell>
        </row>
        <row r="271">
          <cell r="A271" t="str">
            <v>Tapi River (Prakasha)</v>
          </cell>
          <cell r="B271" t="str">
            <v>Prakasha Barrage</v>
          </cell>
          <cell r="C271" t="str">
            <v>NIPC Dhule</v>
          </cell>
          <cell r="D271" t="str">
            <v>Dhule Medium project Division 2, Dhule</v>
          </cell>
          <cell r="E271">
            <v>2043</v>
          </cell>
          <cell r="F271">
            <v>3</v>
          </cell>
          <cell r="G271" t="str">
            <v>13AA</v>
          </cell>
          <cell r="H271">
            <v>2</v>
          </cell>
          <cell r="I271" t="str">
            <v>Deficit</v>
          </cell>
          <cell r="J271" t="str">
            <v>Medium</v>
          </cell>
          <cell r="K271" t="str">
            <v>Dhule</v>
          </cell>
          <cell r="L271" t="str">
            <v>Shahada</v>
          </cell>
        </row>
        <row r="272">
          <cell r="A272" t="str">
            <v>Tapi River (Sarangkheda)</v>
          </cell>
          <cell r="B272" t="str">
            <v>Sarangkheda Barrage</v>
          </cell>
          <cell r="C272" t="str">
            <v>NIPC Dhule</v>
          </cell>
          <cell r="D272" t="str">
            <v>Dhule Medium Project Division 1, Dhule</v>
          </cell>
          <cell r="E272">
            <v>2044</v>
          </cell>
          <cell r="F272">
            <v>3</v>
          </cell>
          <cell r="G272" t="str">
            <v>13AA</v>
          </cell>
          <cell r="H272">
            <v>2</v>
          </cell>
          <cell r="I272" t="str">
            <v>Deficit</v>
          </cell>
          <cell r="J272" t="str">
            <v>Medium</v>
          </cell>
          <cell r="K272" t="str">
            <v>Dhule</v>
          </cell>
          <cell r="L272" t="str">
            <v>Shahada</v>
          </cell>
        </row>
        <row r="273">
          <cell r="A273" t="str">
            <v>Tapi River (Shelgan)</v>
          </cell>
          <cell r="B273" t="str">
            <v>Shelgan Barrage</v>
          </cell>
          <cell r="C273" t="str">
            <v>JIPC Jalgaon</v>
          </cell>
          <cell r="D273" t="str">
            <v>Girna Canal Modernisation Division 2, Jalgaon</v>
          </cell>
          <cell r="E273">
            <v>2041</v>
          </cell>
          <cell r="F273">
            <v>3</v>
          </cell>
          <cell r="G273" t="str">
            <v>13AA</v>
          </cell>
          <cell r="H273">
            <v>2</v>
          </cell>
          <cell r="I273" t="str">
            <v>Deficit</v>
          </cell>
          <cell r="J273" t="str">
            <v>Medium</v>
          </cell>
          <cell r="K273" t="str">
            <v>Jalgaon</v>
          </cell>
          <cell r="L273" t="str">
            <v>Jalgaon</v>
          </cell>
        </row>
        <row r="274">
          <cell r="A274" t="str">
            <v>Tapi River (Sulwade)</v>
          </cell>
          <cell r="B274" t="str">
            <v>Sulwade Barrage</v>
          </cell>
          <cell r="C274" t="str">
            <v>NIPC Dhule</v>
          </cell>
          <cell r="D274" t="str">
            <v>Dhule Medium Project Division Dhule 1</v>
          </cell>
          <cell r="E274">
            <v>2045</v>
          </cell>
          <cell r="F274">
            <v>3</v>
          </cell>
          <cell r="G274" t="str">
            <v>13AA</v>
          </cell>
          <cell r="H274">
            <v>2</v>
          </cell>
          <cell r="I274" t="str">
            <v>Deficit</v>
          </cell>
          <cell r="J274" t="str">
            <v>Medium</v>
          </cell>
          <cell r="K274" t="str">
            <v>Dhule</v>
          </cell>
          <cell r="L274" t="str">
            <v>Sindakheda</v>
          </cell>
        </row>
        <row r="275">
          <cell r="A275" t="str">
            <v>Tarali</v>
          </cell>
          <cell r="B275" t="str">
            <v>Tarali</v>
          </cell>
          <cell r="C275" t="str">
            <v>SIPC Satara</v>
          </cell>
          <cell r="D275" t="str">
            <v>Kanherkalwi Division, Korodi</v>
          </cell>
          <cell r="E275">
            <v>2051</v>
          </cell>
          <cell r="F275">
            <v>2</v>
          </cell>
          <cell r="G275">
            <v>16</v>
          </cell>
          <cell r="H275">
            <v>5</v>
          </cell>
          <cell r="I275" t="str">
            <v>Abundant</v>
          </cell>
          <cell r="J275" t="str">
            <v>Major</v>
          </cell>
          <cell r="K275" t="str">
            <v>Satara</v>
          </cell>
          <cell r="L275" t="str">
            <v>Karad</v>
          </cell>
        </row>
        <row r="276">
          <cell r="A276" t="str">
            <v>Tawarja</v>
          </cell>
          <cell r="B276" t="str">
            <v>Tawarja</v>
          </cell>
          <cell r="C276" t="str">
            <v>CADA Beed</v>
          </cell>
          <cell r="D276" t="str">
            <v>Latur Irrigation Division No.2 Latur</v>
          </cell>
          <cell r="E276">
            <v>265</v>
          </cell>
          <cell r="F276">
            <v>3</v>
          </cell>
          <cell r="G276">
            <v>4</v>
          </cell>
          <cell r="H276">
            <v>2</v>
          </cell>
          <cell r="I276" t="str">
            <v>Deficit</v>
          </cell>
          <cell r="J276" t="str">
            <v>Medium</v>
          </cell>
          <cell r="K276" t="str">
            <v>Latur</v>
          </cell>
          <cell r="L276" t="str">
            <v>Latur</v>
          </cell>
        </row>
        <row r="277">
          <cell r="A277" t="str">
            <v>Tekepar LIS</v>
          </cell>
          <cell r="B277" t="str">
            <v>Tekepar LIS</v>
          </cell>
          <cell r="C277" t="str">
            <v>CADA Nagpur</v>
          </cell>
          <cell r="D277" t="str">
            <v>Minor Irrigation Division Bhandara</v>
          </cell>
          <cell r="E277">
            <v>74</v>
          </cell>
          <cell r="F277">
            <v>1</v>
          </cell>
          <cell r="G277">
            <v>8</v>
          </cell>
          <cell r="H277">
            <v>4</v>
          </cell>
          <cell r="I277" t="str">
            <v>Surplus</v>
          </cell>
          <cell r="J277" t="str">
            <v>Medium</v>
          </cell>
          <cell r="K277" t="str">
            <v>Bhandara</v>
          </cell>
          <cell r="L277" t="str">
            <v>Bhandara</v>
          </cell>
        </row>
        <row r="278">
          <cell r="A278" t="str">
            <v>Tembhapuri</v>
          </cell>
          <cell r="B278" t="str">
            <v>Tembhapuri</v>
          </cell>
          <cell r="C278" t="str">
            <v>CADA Abad</v>
          </cell>
          <cell r="D278" t="str">
            <v>Aurangabad Irrigation Division Aurangabad</v>
          </cell>
          <cell r="E278">
            <v>266</v>
          </cell>
          <cell r="F278">
            <v>3</v>
          </cell>
          <cell r="G278" t="str">
            <v>1A</v>
          </cell>
          <cell r="H278">
            <v>3</v>
          </cell>
          <cell r="I278" t="str">
            <v>Normal</v>
          </cell>
          <cell r="J278" t="str">
            <v>Medium</v>
          </cell>
          <cell r="K278" t="str">
            <v>Aurangabad</v>
          </cell>
          <cell r="L278" t="str">
            <v>Gangapur</v>
          </cell>
        </row>
        <row r="279">
          <cell r="A279" t="str">
            <v>Temghar</v>
          </cell>
          <cell r="B279" t="str">
            <v>Khadakwasla Complex</v>
          </cell>
          <cell r="C279" t="str">
            <v>PIC Pune</v>
          </cell>
          <cell r="D279" t="str">
            <v>Khadakwasla Irrigation Division Pune</v>
          </cell>
          <cell r="E279">
            <v>112</v>
          </cell>
          <cell r="F279">
            <v>2</v>
          </cell>
          <cell r="G279">
            <v>17</v>
          </cell>
          <cell r="H279">
            <v>3</v>
          </cell>
          <cell r="I279" t="str">
            <v>Normal</v>
          </cell>
          <cell r="J279" t="str">
            <v>Major</v>
          </cell>
          <cell r="K279" t="str">
            <v>Pune</v>
          </cell>
          <cell r="L279" t="str">
            <v>Haveli</v>
          </cell>
        </row>
        <row r="280">
          <cell r="A280" t="str">
            <v>Terna</v>
          </cell>
          <cell r="B280" t="str">
            <v>Terna</v>
          </cell>
          <cell r="C280" t="str">
            <v>CADA Beed</v>
          </cell>
          <cell r="D280" t="str">
            <v>Osmanabad Irrigation Division Osmanabad</v>
          </cell>
          <cell r="E280">
            <v>267</v>
          </cell>
          <cell r="F280">
            <v>3</v>
          </cell>
          <cell r="G280">
            <v>4</v>
          </cell>
          <cell r="H280">
            <v>2</v>
          </cell>
          <cell r="I280" t="str">
            <v>Deficit</v>
          </cell>
          <cell r="J280" t="str">
            <v>Medium</v>
          </cell>
          <cell r="K280" t="str">
            <v>Osmanabad</v>
          </cell>
          <cell r="L280" t="str">
            <v>Osmanabad</v>
          </cell>
        </row>
        <row r="281">
          <cell r="A281" t="str">
            <v>Tillari</v>
          </cell>
          <cell r="B281" t="str">
            <v>Tillari</v>
          </cell>
          <cell r="C281" t="str">
            <v>KIC Ratnagiri</v>
          </cell>
          <cell r="D281" t="str">
            <v>Tillari Canal Division, Sawantwadi</v>
          </cell>
          <cell r="E281">
            <v>2022</v>
          </cell>
          <cell r="F281">
            <v>2</v>
          </cell>
          <cell r="G281">
            <v>25</v>
          </cell>
          <cell r="H281">
            <v>5</v>
          </cell>
          <cell r="I281" t="str">
            <v>Abundant</v>
          </cell>
          <cell r="J281" t="str">
            <v>Major</v>
          </cell>
          <cell r="K281" t="str">
            <v>Sindhudurg</v>
          </cell>
          <cell r="L281" t="str">
            <v>Dodamarg</v>
          </cell>
        </row>
        <row r="282">
          <cell r="A282" t="str">
            <v>Tiru</v>
          </cell>
          <cell r="B282" t="str">
            <v>Tiru</v>
          </cell>
          <cell r="C282" t="str">
            <v>CADA Beed</v>
          </cell>
          <cell r="D282" t="str">
            <v>Latur Irrigation Division No.2 Latur</v>
          </cell>
          <cell r="E282">
            <v>268</v>
          </cell>
          <cell r="F282">
            <v>3</v>
          </cell>
          <cell r="G282">
            <v>4</v>
          </cell>
          <cell r="H282">
            <v>2</v>
          </cell>
          <cell r="I282" t="str">
            <v>Deficit</v>
          </cell>
          <cell r="J282" t="str">
            <v>Medium</v>
          </cell>
          <cell r="K282" t="str">
            <v>Latur</v>
          </cell>
          <cell r="L282" t="str">
            <v>Udgir</v>
          </cell>
        </row>
        <row r="283">
          <cell r="A283" t="str">
            <v>Tisangi</v>
          </cell>
          <cell r="B283" t="str">
            <v>Tisangi</v>
          </cell>
          <cell r="C283" t="str">
            <v>PIC Pune</v>
          </cell>
          <cell r="D283" t="str">
            <v>Neera Right Bank Canal Division Phaltan</v>
          </cell>
          <cell r="E283">
            <v>141</v>
          </cell>
          <cell r="F283">
            <v>2</v>
          </cell>
          <cell r="G283" t="str">
            <v>18A</v>
          </cell>
          <cell r="H283">
            <v>1</v>
          </cell>
          <cell r="I283" t="str">
            <v>Highly Deficit</v>
          </cell>
          <cell r="J283" t="str">
            <v>Medium</v>
          </cell>
          <cell r="K283" t="str">
            <v>Solapur</v>
          </cell>
          <cell r="L283" t="str">
            <v>Pandharpur</v>
          </cell>
        </row>
        <row r="284">
          <cell r="A284" t="str">
            <v>Tisgaon</v>
          </cell>
          <cell r="B284" t="str">
            <v>Upper Godavari Complex</v>
          </cell>
          <cell r="C284" t="str">
            <v>CADA Nashik</v>
          </cell>
          <cell r="D284" t="str">
            <v>Palkhed Irrigation Division Nashik</v>
          </cell>
          <cell r="E284">
            <v>275</v>
          </cell>
          <cell r="F284">
            <v>3</v>
          </cell>
          <cell r="G284" t="str">
            <v>1A</v>
          </cell>
          <cell r="H284">
            <v>3</v>
          </cell>
          <cell r="I284" t="str">
            <v>Normal</v>
          </cell>
          <cell r="J284" t="str">
            <v>Major</v>
          </cell>
          <cell r="K284" t="str">
            <v>Nashik</v>
          </cell>
          <cell r="L284" t="str">
            <v>Dindori</v>
          </cell>
        </row>
        <row r="285">
          <cell r="A285" t="str">
            <v>Tondapur</v>
          </cell>
          <cell r="B285" t="str">
            <v>Tondapur</v>
          </cell>
          <cell r="C285" t="str">
            <v>CADA Jalgaon</v>
          </cell>
          <cell r="D285" t="str">
            <v>Jalgaon Irrigation Division Jalgaon</v>
          </cell>
          <cell r="E285">
            <v>269</v>
          </cell>
          <cell r="F285">
            <v>3</v>
          </cell>
          <cell r="G285" t="str">
            <v>13AA</v>
          </cell>
          <cell r="H285">
            <v>2</v>
          </cell>
          <cell r="I285" t="str">
            <v>Deficit</v>
          </cell>
          <cell r="J285" t="str">
            <v>Medium</v>
          </cell>
          <cell r="K285" t="str">
            <v>Jalgaon</v>
          </cell>
          <cell r="L285" t="str">
            <v>Jamner</v>
          </cell>
        </row>
        <row r="286">
          <cell r="A286" t="str">
            <v>Torna</v>
          </cell>
          <cell r="B286" t="str">
            <v>Torna</v>
          </cell>
          <cell r="C286" t="str">
            <v>BIPC Buldhana</v>
          </cell>
          <cell r="D286" t="str">
            <v>Man Project Division Khamgaon</v>
          </cell>
          <cell r="E286">
            <v>75</v>
          </cell>
          <cell r="F286">
            <v>1</v>
          </cell>
          <cell r="G286">
            <v>10</v>
          </cell>
          <cell r="H286">
            <v>2</v>
          </cell>
          <cell r="I286" t="str">
            <v>Deficit</v>
          </cell>
          <cell r="J286" t="str">
            <v>Medium</v>
          </cell>
          <cell r="K286" t="str">
            <v>Buldhana</v>
          </cell>
          <cell r="L286" t="str">
            <v>Khamgaon</v>
          </cell>
        </row>
        <row r="287">
          <cell r="A287" t="str">
            <v>Totla doh</v>
          </cell>
          <cell r="B287" t="str">
            <v>Pench Complex</v>
          </cell>
          <cell r="C287" t="str">
            <v>CADA Nagpur</v>
          </cell>
          <cell r="D287" t="str">
            <v>Water &amp; Land Management Pilot Project Division Nag</v>
          </cell>
          <cell r="E287">
            <v>64</v>
          </cell>
          <cell r="F287">
            <v>1</v>
          </cell>
          <cell r="G287">
            <v>8</v>
          </cell>
          <cell r="H287">
            <v>4</v>
          </cell>
          <cell r="I287" t="str">
            <v>Surplus</v>
          </cell>
          <cell r="J287" t="str">
            <v>Major</v>
          </cell>
          <cell r="K287" t="str">
            <v>Gondia</v>
          </cell>
          <cell r="L287" t="str">
            <v>Deori</v>
          </cell>
        </row>
        <row r="288">
          <cell r="A288" t="str">
            <v>Tulshi</v>
          </cell>
          <cell r="B288" t="str">
            <v>Tulshi</v>
          </cell>
          <cell r="C288" t="str">
            <v>SIC Sangli</v>
          </cell>
          <cell r="D288" t="str">
            <v>Kolhapur Irrigation Division Kolhapur</v>
          </cell>
          <cell r="E288">
            <v>142</v>
          </cell>
          <cell r="F288">
            <v>2</v>
          </cell>
          <cell r="G288" t="str">
            <v>15A</v>
          </cell>
          <cell r="H288">
            <v>5</v>
          </cell>
          <cell r="I288" t="str">
            <v>Abundant</v>
          </cell>
          <cell r="J288" t="str">
            <v>Major</v>
          </cell>
          <cell r="K288" t="str">
            <v>Kolhapur</v>
          </cell>
          <cell r="L288" t="str">
            <v>Radhanagari</v>
          </cell>
        </row>
        <row r="289">
          <cell r="A289" t="str">
            <v>Turori</v>
          </cell>
          <cell r="B289" t="str">
            <v>Turori</v>
          </cell>
          <cell r="C289" t="str">
            <v>CADA Beed</v>
          </cell>
          <cell r="D289" t="str">
            <v>Osmanabad Irrigation Division Osmanabad</v>
          </cell>
          <cell r="E289">
            <v>270</v>
          </cell>
          <cell r="F289">
            <v>3</v>
          </cell>
          <cell r="G289" t="str">
            <v>19AA</v>
          </cell>
          <cell r="H289">
            <v>1</v>
          </cell>
          <cell r="I289" t="str">
            <v>Highly Deficit</v>
          </cell>
          <cell r="J289" t="str">
            <v>Medium</v>
          </cell>
          <cell r="K289" t="str">
            <v>Osmanabad</v>
          </cell>
          <cell r="L289" t="str">
            <v>Tuljapur</v>
          </cell>
        </row>
        <row r="290">
          <cell r="A290" t="str">
            <v>Uma</v>
          </cell>
          <cell r="B290" t="str">
            <v>Uma</v>
          </cell>
          <cell r="C290" t="str">
            <v>AIC Akola</v>
          </cell>
          <cell r="D290" t="str">
            <v>Akola Irrigation Division Akola</v>
          </cell>
          <cell r="E290">
            <v>76</v>
          </cell>
          <cell r="F290">
            <v>1</v>
          </cell>
          <cell r="G290">
            <v>10</v>
          </cell>
          <cell r="H290">
            <v>2</v>
          </cell>
          <cell r="I290" t="str">
            <v>Deficit</v>
          </cell>
          <cell r="J290" t="str">
            <v>Medium</v>
          </cell>
          <cell r="K290" t="str">
            <v>Akola</v>
          </cell>
          <cell r="L290" t="str">
            <v>Borgaon(Manju)</v>
          </cell>
        </row>
        <row r="291">
          <cell r="A291" t="str">
            <v>Umri</v>
          </cell>
          <cell r="B291" t="str">
            <v>Umri</v>
          </cell>
          <cell r="C291" t="str">
            <v>CADA Nagpur</v>
          </cell>
          <cell r="D291" t="str">
            <v>Minor Irrigation Division Nagpur</v>
          </cell>
          <cell r="E291">
            <v>78</v>
          </cell>
          <cell r="F291">
            <v>1</v>
          </cell>
          <cell r="G291">
            <v>8</v>
          </cell>
          <cell r="H291">
            <v>4</v>
          </cell>
          <cell r="I291" t="str">
            <v>Surplus</v>
          </cell>
          <cell r="J291" t="str">
            <v>Medium</v>
          </cell>
          <cell r="K291" t="str">
            <v>Nagpur</v>
          </cell>
          <cell r="L291" t="str">
            <v>Savner</v>
          </cell>
        </row>
        <row r="292">
          <cell r="A292" t="str">
            <v>Upper Dudhana</v>
          </cell>
          <cell r="B292" t="str">
            <v>Upper Dudhana</v>
          </cell>
          <cell r="C292" t="str">
            <v>CADA Abad</v>
          </cell>
          <cell r="D292" t="str">
            <v>Aurangabad Irrigation Division Aurangabad</v>
          </cell>
          <cell r="E292">
            <v>271</v>
          </cell>
          <cell r="F292">
            <v>3</v>
          </cell>
          <cell r="G292">
            <v>3</v>
          </cell>
          <cell r="H292">
            <v>2</v>
          </cell>
          <cell r="I292" t="str">
            <v>Deficit</v>
          </cell>
          <cell r="J292" t="str">
            <v>Medium</v>
          </cell>
          <cell r="K292" t="str">
            <v>Jalna</v>
          </cell>
          <cell r="L292" t="str">
            <v>Badnapur</v>
          </cell>
        </row>
        <row r="293">
          <cell r="A293" t="str">
            <v>Upper Penganga</v>
          </cell>
          <cell r="B293" t="str">
            <v>Upper Penganga</v>
          </cell>
          <cell r="C293" t="str">
            <v>NIC Nanded</v>
          </cell>
          <cell r="D293" t="str">
            <v>UPP Division No 1 Nanded</v>
          </cell>
          <cell r="E293">
            <v>278</v>
          </cell>
          <cell r="F293">
            <v>3</v>
          </cell>
          <cell r="G293">
            <v>6</v>
          </cell>
          <cell r="H293">
            <v>3</v>
          </cell>
          <cell r="I293" t="str">
            <v>Normal</v>
          </cell>
          <cell r="J293" t="str">
            <v>Major</v>
          </cell>
          <cell r="K293" t="str">
            <v>Yavatmal</v>
          </cell>
          <cell r="L293" t="str">
            <v>Pusad</v>
          </cell>
        </row>
        <row r="294">
          <cell r="A294" t="str">
            <v>Upper Wardha</v>
          </cell>
          <cell r="B294" t="str">
            <v>Upper Wardha</v>
          </cell>
          <cell r="C294" t="str">
            <v>UWPC Amravati</v>
          </cell>
          <cell r="D294" t="str">
            <v>Upper Wardha Dam Division Amravati</v>
          </cell>
          <cell r="E294">
            <v>79</v>
          </cell>
          <cell r="F294">
            <v>1</v>
          </cell>
          <cell r="G294">
            <v>7</v>
          </cell>
          <cell r="H294">
            <v>3</v>
          </cell>
          <cell r="I294" t="str">
            <v>Normal</v>
          </cell>
          <cell r="J294" t="str">
            <v>Major</v>
          </cell>
          <cell r="K294" t="str">
            <v>Amravati</v>
          </cell>
          <cell r="L294" t="str">
            <v>Morshi</v>
          </cell>
        </row>
        <row r="295">
          <cell r="A295" t="str">
            <v>Urmodi</v>
          </cell>
          <cell r="B295" t="str">
            <v>Urmodi</v>
          </cell>
          <cell r="C295" t="str">
            <v>CADA Pune</v>
          </cell>
          <cell r="D295" t="str">
            <v>Dhom Irrigation Division Satara</v>
          </cell>
          <cell r="E295">
            <v>2008</v>
          </cell>
          <cell r="F295">
            <v>2</v>
          </cell>
          <cell r="G295">
            <v>15</v>
          </cell>
          <cell r="H295">
            <v>5</v>
          </cell>
          <cell r="I295" t="str">
            <v>Abundant</v>
          </cell>
          <cell r="J295" t="str">
            <v>Major</v>
          </cell>
          <cell r="K295" t="str">
            <v>Satara</v>
          </cell>
          <cell r="L295" t="str">
            <v>Satara</v>
          </cell>
        </row>
        <row r="296">
          <cell r="A296" t="str">
            <v>Utawali</v>
          </cell>
          <cell r="B296" t="str">
            <v>Utawali</v>
          </cell>
          <cell r="C296" t="str">
            <v>BIPC Buldhana</v>
          </cell>
          <cell r="D296" t="str">
            <v>Man Project Division Khamgaon</v>
          </cell>
          <cell r="E296">
            <v>80</v>
          </cell>
          <cell r="F296">
            <v>1</v>
          </cell>
          <cell r="G296">
            <v>10</v>
          </cell>
          <cell r="H296">
            <v>2</v>
          </cell>
          <cell r="I296" t="str">
            <v>Deficit</v>
          </cell>
          <cell r="J296" t="str">
            <v>Medium</v>
          </cell>
          <cell r="K296" t="str">
            <v>Buldhana</v>
          </cell>
          <cell r="L296" t="str">
            <v>Mahkar</v>
          </cell>
        </row>
        <row r="297">
          <cell r="A297" t="str">
            <v>Uttarmand</v>
          </cell>
          <cell r="B297" t="str">
            <v>Uttarmand</v>
          </cell>
          <cell r="C297" t="str">
            <v>CADA Pune</v>
          </cell>
          <cell r="D297" t="str">
            <v>Dhom Irriation Division Satara</v>
          </cell>
          <cell r="E297">
            <v>2009</v>
          </cell>
          <cell r="F297">
            <v>2</v>
          </cell>
          <cell r="G297">
            <v>15</v>
          </cell>
          <cell r="H297">
            <v>5</v>
          </cell>
          <cell r="I297" t="str">
            <v>Abundant</v>
          </cell>
          <cell r="J297" t="str">
            <v>Medium</v>
          </cell>
          <cell r="K297" t="str">
            <v>Satara</v>
          </cell>
          <cell r="L297" t="str">
            <v>Patan</v>
          </cell>
        </row>
        <row r="298">
          <cell r="A298" t="str">
            <v>Vaitarna</v>
          </cell>
          <cell r="B298" t="str">
            <v>Vaitarna</v>
          </cell>
          <cell r="C298" t="str">
            <v>TIC Thane</v>
          </cell>
          <cell r="D298" t="str">
            <v>Bhatsa Canal Division, Shahapur</v>
          </cell>
          <cell r="E298">
            <v>2050</v>
          </cell>
          <cell r="F298">
            <v>2</v>
          </cell>
          <cell r="G298">
            <v>22</v>
          </cell>
          <cell r="H298">
            <v>5</v>
          </cell>
          <cell r="I298" t="str">
            <v>Abundant</v>
          </cell>
          <cell r="J298" t="str">
            <v>Medium</v>
          </cell>
          <cell r="K298" t="str">
            <v>Nashik</v>
          </cell>
          <cell r="L298" t="str">
            <v>Igatpuri</v>
          </cell>
        </row>
        <row r="299">
          <cell r="A299" t="str">
            <v>Veer</v>
          </cell>
          <cell r="B299" t="str">
            <v>Neera Complex</v>
          </cell>
          <cell r="C299" t="str">
            <v>PIC Pune</v>
          </cell>
          <cell r="D299" t="str">
            <v>Neera Right Bank Canal Division Phaltan</v>
          </cell>
          <cell r="E299">
            <v>130</v>
          </cell>
          <cell r="F299">
            <v>2</v>
          </cell>
          <cell r="G299" t="str">
            <v>18A</v>
          </cell>
          <cell r="H299">
            <v>3</v>
          </cell>
          <cell r="I299" t="str">
            <v>Normal</v>
          </cell>
          <cell r="J299" t="str">
            <v>Major</v>
          </cell>
          <cell r="K299" t="str">
            <v>Satara</v>
          </cell>
          <cell r="L299" t="str">
            <v>Phaltan</v>
          </cell>
        </row>
        <row r="300">
          <cell r="A300" t="str">
            <v>Veer (Sangola shakha Kalwa)</v>
          </cell>
          <cell r="B300" t="str">
            <v>Sangola shakha Kalwa</v>
          </cell>
          <cell r="C300" t="str">
            <v>PIC Pune</v>
          </cell>
          <cell r="D300" t="str">
            <v>Neera Right Bank Canal Division Phaltan</v>
          </cell>
          <cell r="E300">
            <v>2018</v>
          </cell>
          <cell r="F300">
            <v>2</v>
          </cell>
          <cell r="G300">
            <v>18</v>
          </cell>
          <cell r="H300">
            <v>5</v>
          </cell>
          <cell r="I300" t="str">
            <v>Abundant</v>
          </cell>
          <cell r="J300" t="str">
            <v>Major</v>
          </cell>
          <cell r="K300" t="str">
            <v>Solapur</v>
          </cell>
          <cell r="L300" t="str">
            <v>Sangala</v>
          </cell>
        </row>
        <row r="301">
          <cell r="A301" t="str">
            <v>Visapur</v>
          </cell>
          <cell r="B301" t="str">
            <v>Visapur</v>
          </cell>
          <cell r="C301" t="str">
            <v>CADA Pune</v>
          </cell>
          <cell r="D301" t="str">
            <v>Kukadi Irrigation Division No. 2 Shrigonda</v>
          </cell>
          <cell r="E301">
            <v>144</v>
          </cell>
          <cell r="F301">
            <v>2</v>
          </cell>
          <cell r="G301">
            <v>17</v>
          </cell>
          <cell r="H301">
            <v>3</v>
          </cell>
          <cell r="I301" t="str">
            <v>Normal</v>
          </cell>
          <cell r="J301" t="str">
            <v>Medium</v>
          </cell>
          <cell r="K301" t="str">
            <v>Ahmednagar</v>
          </cell>
          <cell r="L301" t="str">
            <v>Shrigonda</v>
          </cell>
        </row>
        <row r="302">
          <cell r="A302" t="str">
            <v>Vishnupuri</v>
          </cell>
          <cell r="B302" t="str">
            <v>Vishnupuri</v>
          </cell>
          <cell r="C302" t="str">
            <v>NIC Nanded</v>
          </cell>
          <cell r="D302" t="str">
            <v>Nanded Irrigation Division Nanded</v>
          </cell>
          <cell r="E302">
            <v>279</v>
          </cell>
          <cell r="F302">
            <v>3</v>
          </cell>
          <cell r="G302">
            <v>2</v>
          </cell>
          <cell r="H302">
            <v>2</v>
          </cell>
          <cell r="I302" t="str">
            <v>Deficit</v>
          </cell>
          <cell r="J302" t="str">
            <v>Major</v>
          </cell>
          <cell r="K302" t="str">
            <v>Nanded</v>
          </cell>
          <cell r="L302" t="str">
            <v>Nanded</v>
          </cell>
        </row>
        <row r="303">
          <cell r="A303" t="str">
            <v>Wadaj</v>
          </cell>
          <cell r="B303" t="str">
            <v>Kukadi Complex</v>
          </cell>
          <cell r="C303" t="str">
            <v>CADA Pune</v>
          </cell>
          <cell r="D303" t="str">
            <v>Kukadi Irrigation Division No. 1  Narayangaon</v>
          </cell>
          <cell r="E303">
            <v>118</v>
          </cell>
          <cell r="F303">
            <v>2</v>
          </cell>
          <cell r="G303">
            <v>17</v>
          </cell>
          <cell r="H303">
            <v>3</v>
          </cell>
          <cell r="I303" t="str">
            <v>Normal</v>
          </cell>
          <cell r="J303" t="str">
            <v>Major</v>
          </cell>
          <cell r="K303" t="str">
            <v>Pune</v>
          </cell>
          <cell r="L303" t="str">
            <v>Junnar</v>
          </cell>
        </row>
        <row r="304">
          <cell r="A304" t="str">
            <v>Wadgaon</v>
          </cell>
          <cell r="B304" t="str">
            <v>Lower Wunna Complex</v>
          </cell>
          <cell r="C304" t="str">
            <v>CADA Nagpur</v>
          </cell>
          <cell r="D304" t="str">
            <v>Minor Irrigation Division Nagpur</v>
          </cell>
          <cell r="E304">
            <v>42</v>
          </cell>
          <cell r="F304">
            <v>1</v>
          </cell>
          <cell r="G304">
            <v>7</v>
          </cell>
          <cell r="H304">
            <v>3</v>
          </cell>
          <cell r="I304" t="str">
            <v>Normal</v>
          </cell>
          <cell r="J304" t="str">
            <v>Major</v>
          </cell>
          <cell r="K304" t="str">
            <v>Nagpur</v>
          </cell>
          <cell r="L304" t="str">
            <v>Umred</v>
          </cell>
        </row>
        <row r="305">
          <cell r="A305" t="str">
            <v>Wadi Shewadi</v>
          </cell>
          <cell r="B305" t="str">
            <v>Wadi Shewadi</v>
          </cell>
          <cell r="C305" t="str">
            <v>NIPC Dhule</v>
          </cell>
          <cell r="D305" t="str">
            <v>Dhule Medium Project Division 1, Dhule</v>
          </cell>
          <cell r="E305">
            <v>2046</v>
          </cell>
          <cell r="F305">
            <v>3</v>
          </cell>
          <cell r="G305">
            <v>12</v>
          </cell>
          <cell r="H305">
            <v>3</v>
          </cell>
          <cell r="I305" t="str">
            <v>Normal</v>
          </cell>
          <cell r="J305" t="str">
            <v>Medium</v>
          </cell>
          <cell r="K305" t="str">
            <v>Dhule</v>
          </cell>
          <cell r="L305" t="str">
            <v>Sindakheda</v>
          </cell>
        </row>
        <row r="306">
          <cell r="A306" t="str">
            <v>Wadiwale</v>
          </cell>
          <cell r="B306" t="str">
            <v>Wadiwale</v>
          </cell>
          <cell r="C306" t="str">
            <v>PIC Pune</v>
          </cell>
          <cell r="D306" t="str">
            <v>Pune Irrigation Division Pune</v>
          </cell>
          <cell r="E306">
            <v>145</v>
          </cell>
          <cell r="F306">
            <v>2</v>
          </cell>
          <cell r="G306">
            <v>17</v>
          </cell>
          <cell r="H306">
            <v>3</v>
          </cell>
          <cell r="I306" t="str">
            <v>Normal</v>
          </cell>
          <cell r="J306" t="str">
            <v>Medium</v>
          </cell>
          <cell r="K306" t="str">
            <v>Pune</v>
          </cell>
          <cell r="L306" t="str">
            <v>Maval</v>
          </cell>
        </row>
        <row r="307">
          <cell r="A307" t="str">
            <v>Waghad</v>
          </cell>
          <cell r="B307" t="str">
            <v>Upper Godavari Complex</v>
          </cell>
          <cell r="C307" t="str">
            <v>CADA Nashik</v>
          </cell>
          <cell r="D307" t="str">
            <v>Palkhed Irrigation Division Nashik</v>
          </cell>
          <cell r="E307">
            <v>274</v>
          </cell>
          <cell r="F307">
            <v>3</v>
          </cell>
          <cell r="G307" t="str">
            <v>1A</v>
          </cell>
          <cell r="H307">
            <v>3</v>
          </cell>
          <cell r="I307" t="str">
            <v>Normal</v>
          </cell>
          <cell r="J307" t="str">
            <v>Major</v>
          </cell>
          <cell r="K307" t="str">
            <v>Nashik</v>
          </cell>
          <cell r="L307" t="str">
            <v>Dindori</v>
          </cell>
        </row>
        <row r="308">
          <cell r="A308" t="str">
            <v>Waghadi</v>
          </cell>
          <cell r="B308" t="str">
            <v>Waghadi</v>
          </cell>
          <cell r="C308" t="str">
            <v>AIC Akola</v>
          </cell>
          <cell r="D308" t="str">
            <v>Yavatmal irrigation Division Yavatmal</v>
          </cell>
          <cell r="E308">
            <v>81</v>
          </cell>
          <cell r="F308">
            <v>1</v>
          </cell>
          <cell r="G308">
            <v>6</v>
          </cell>
          <cell r="H308">
            <v>3</v>
          </cell>
          <cell r="I308" t="str">
            <v>Normal</v>
          </cell>
          <cell r="J308" t="str">
            <v>Medium</v>
          </cell>
          <cell r="K308" t="str">
            <v>Yavatmal</v>
          </cell>
          <cell r="L308" t="str">
            <v>Ghatanji</v>
          </cell>
        </row>
        <row r="309">
          <cell r="A309" t="str">
            <v>Waghe Babhulgaon</v>
          </cell>
          <cell r="B309" t="str">
            <v>Waghe Babhulgaon</v>
          </cell>
          <cell r="C309" t="str">
            <v>CADA Beed</v>
          </cell>
          <cell r="D309" t="str">
            <v>Jayakwadi Irrigation Division 3 Beed</v>
          </cell>
          <cell r="E309">
            <v>280</v>
          </cell>
          <cell r="F309">
            <v>3</v>
          </cell>
          <cell r="G309">
            <v>4</v>
          </cell>
          <cell r="H309">
            <v>2</v>
          </cell>
          <cell r="I309" t="str">
            <v>Deficit</v>
          </cell>
          <cell r="J309" t="str">
            <v>Medium</v>
          </cell>
          <cell r="K309" t="str">
            <v>Beed</v>
          </cell>
          <cell r="L309" t="str">
            <v>Kaij</v>
          </cell>
        </row>
        <row r="310">
          <cell r="A310" t="str">
            <v>Waghur</v>
          </cell>
          <cell r="B310" t="str">
            <v>Waghur</v>
          </cell>
          <cell r="C310" t="str">
            <v>JIPC Jalgaon</v>
          </cell>
          <cell r="D310" t="str">
            <v>Waghur Dam Divison, Jalgaon</v>
          </cell>
          <cell r="E310">
            <v>2023</v>
          </cell>
          <cell r="F310">
            <v>3</v>
          </cell>
          <cell r="G310" t="str">
            <v>13AA</v>
          </cell>
          <cell r="H310">
            <v>2</v>
          </cell>
          <cell r="I310" t="str">
            <v>Deficit</v>
          </cell>
          <cell r="J310" t="str">
            <v>Major</v>
          </cell>
          <cell r="K310" t="str">
            <v>Jalgaon</v>
          </cell>
          <cell r="L310" t="str">
            <v>Jalgaon</v>
          </cell>
        </row>
        <row r="311">
          <cell r="A311" t="str">
            <v>Waghur River</v>
          </cell>
          <cell r="B311" t="str">
            <v>Kamani Tanda</v>
          </cell>
          <cell r="C311" t="str">
            <v>JIPC Jalgaon</v>
          </cell>
          <cell r="D311" t="str">
            <v>Minor irrigation Division, Jalgaon</v>
          </cell>
          <cell r="E311">
            <v>2031</v>
          </cell>
          <cell r="F311">
            <v>3</v>
          </cell>
          <cell r="G311" t="str">
            <v>13AA</v>
          </cell>
          <cell r="H311">
            <v>2</v>
          </cell>
          <cell r="I311" t="str">
            <v>Deficit</v>
          </cell>
          <cell r="J311" t="str">
            <v>Medium</v>
          </cell>
          <cell r="K311" t="str">
            <v>Jalgaon</v>
          </cell>
          <cell r="L311" t="str">
            <v>Jamner</v>
          </cell>
        </row>
        <row r="312">
          <cell r="A312" t="str">
            <v>Wakod</v>
          </cell>
          <cell r="B312" t="str">
            <v>Wakod</v>
          </cell>
          <cell r="C312" t="str">
            <v>AIC Abad</v>
          </cell>
          <cell r="D312" t="str">
            <v>Minor Irrigation Division No.1 Aurangabad</v>
          </cell>
          <cell r="E312">
            <v>281</v>
          </cell>
          <cell r="F312">
            <v>3</v>
          </cell>
          <cell r="G312">
            <v>3</v>
          </cell>
          <cell r="H312">
            <v>2</v>
          </cell>
          <cell r="I312" t="str">
            <v>Deficit</v>
          </cell>
          <cell r="J312" t="str">
            <v>Medium</v>
          </cell>
          <cell r="K312" t="str">
            <v>Aurangabad</v>
          </cell>
          <cell r="L312" t="str">
            <v>Phulumbri</v>
          </cell>
        </row>
        <row r="313">
          <cell r="A313" t="str">
            <v>Waldevi</v>
          </cell>
          <cell r="B313" t="str">
            <v>Waldevi</v>
          </cell>
          <cell r="C313" t="str">
            <v>CADA Nashik</v>
          </cell>
          <cell r="D313" t="str">
            <v>Nashik Irrigation Division Nashik</v>
          </cell>
          <cell r="E313">
            <v>282</v>
          </cell>
          <cell r="F313">
            <v>3</v>
          </cell>
          <cell r="G313" t="str">
            <v>1A</v>
          </cell>
          <cell r="H313">
            <v>3</v>
          </cell>
          <cell r="I313" t="str">
            <v>Normal</v>
          </cell>
          <cell r="J313" t="str">
            <v>Medium</v>
          </cell>
          <cell r="K313" t="str">
            <v>Nashik</v>
          </cell>
          <cell r="L313" t="str">
            <v>Igatpuri</v>
          </cell>
        </row>
        <row r="314">
          <cell r="A314" t="str">
            <v>Wan</v>
          </cell>
          <cell r="B314" t="str">
            <v>Wan</v>
          </cell>
          <cell r="C314" t="str">
            <v>BIPC Buldhana</v>
          </cell>
          <cell r="D314" t="str">
            <v>Wan Project Division Shegaon</v>
          </cell>
          <cell r="E314">
            <v>82</v>
          </cell>
          <cell r="F314">
            <v>1</v>
          </cell>
          <cell r="G314">
            <v>10</v>
          </cell>
          <cell r="H314">
            <v>2</v>
          </cell>
          <cell r="I314" t="str">
            <v>Deficit</v>
          </cell>
          <cell r="J314" t="str">
            <v>Major</v>
          </cell>
          <cell r="K314" t="str">
            <v>Akola</v>
          </cell>
          <cell r="L314" t="str">
            <v>Telhara</v>
          </cell>
        </row>
        <row r="315">
          <cell r="A315" t="str">
            <v>Wan (Beed)</v>
          </cell>
          <cell r="B315" t="str">
            <v>Wan (Beed)</v>
          </cell>
          <cell r="C315" t="str">
            <v>CADA Beed</v>
          </cell>
          <cell r="D315" t="str">
            <v>Jayakwadi Irrigation Division 3 Beed</v>
          </cell>
          <cell r="E315">
            <v>283</v>
          </cell>
          <cell r="F315">
            <v>3</v>
          </cell>
          <cell r="G315">
            <v>2</v>
          </cell>
          <cell r="H315">
            <v>2</v>
          </cell>
          <cell r="I315" t="str">
            <v>Deficit</v>
          </cell>
          <cell r="J315" t="str">
            <v>Medium</v>
          </cell>
          <cell r="K315" t="str">
            <v>Beed</v>
          </cell>
          <cell r="L315" t="str">
            <v>Parli Vaijnath</v>
          </cell>
        </row>
        <row r="316">
          <cell r="A316" t="str">
            <v>Wandri</v>
          </cell>
          <cell r="B316" t="str">
            <v>Wandri</v>
          </cell>
          <cell r="C316" t="str">
            <v>TIC Thane</v>
          </cell>
          <cell r="D316" t="str">
            <v>Bhatsa Canal Division, Shahapur</v>
          </cell>
          <cell r="E316">
            <v>146</v>
          </cell>
          <cell r="F316">
            <v>2</v>
          </cell>
          <cell r="G316">
            <v>21</v>
          </cell>
          <cell r="H316">
            <v>5</v>
          </cell>
          <cell r="I316" t="str">
            <v>Abundant</v>
          </cell>
          <cell r="J316" t="str">
            <v>Medium</v>
          </cell>
          <cell r="K316" t="str">
            <v>Thane</v>
          </cell>
          <cell r="L316" t="str">
            <v>Dahanu</v>
          </cell>
        </row>
        <row r="317">
          <cell r="A317" t="str">
            <v>Wang</v>
          </cell>
          <cell r="B317" t="str">
            <v>Wang</v>
          </cell>
          <cell r="C317" t="str">
            <v>SIPC Satara</v>
          </cell>
          <cell r="D317" t="str">
            <v>Kanherkalwi Division, Korodi</v>
          </cell>
          <cell r="E317">
            <v>2038</v>
          </cell>
          <cell r="F317">
            <v>2</v>
          </cell>
          <cell r="G317">
            <v>15</v>
          </cell>
          <cell r="H317">
            <v>5</v>
          </cell>
          <cell r="I317" t="str">
            <v>Abundant</v>
          </cell>
          <cell r="J317" t="str">
            <v>Medium</v>
          </cell>
          <cell r="K317" t="str">
            <v>Satara</v>
          </cell>
          <cell r="L317" t="str">
            <v>Patan</v>
          </cell>
        </row>
        <row r="318">
          <cell r="A318" t="str">
            <v>Warajgaon</v>
          </cell>
          <cell r="B318" t="str">
            <v>Khadakwasla Complex</v>
          </cell>
          <cell r="C318" t="str">
            <v>PIC Pune</v>
          </cell>
          <cell r="D318" t="str">
            <v>Khadakwasla Irrigation Division Pune</v>
          </cell>
          <cell r="E318">
            <v>111</v>
          </cell>
          <cell r="F318">
            <v>2</v>
          </cell>
          <cell r="G318">
            <v>17</v>
          </cell>
          <cell r="H318">
            <v>3</v>
          </cell>
          <cell r="I318" t="str">
            <v>Normal</v>
          </cell>
          <cell r="J318" t="str">
            <v>Major</v>
          </cell>
          <cell r="K318" t="str">
            <v>Pune</v>
          </cell>
          <cell r="L318" t="str">
            <v>Haveli</v>
          </cell>
        </row>
        <row r="319">
          <cell r="A319" t="str">
            <v>Warana LIS</v>
          </cell>
          <cell r="B319" t="str">
            <v>Krishna LIS Complex</v>
          </cell>
          <cell r="C319" t="str">
            <v>SIC Sangli</v>
          </cell>
          <cell r="D319" t="str">
            <v>Sangli Irrigation Division Sangli</v>
          </cell>
          <cell r="E319">
            <v>148</v>
          </cell>
          <cell r="F319">
            <v>2</v>
          </cell>
          <cell r="G319" t="str">
            <v>15A</v>
          </cell>
          <cell r="H319">
            <v>5</v>
          </cell>
          <cell r="I319" t="str">
            <v>Abundant</v>
          </cell>
          <cell r="J319" t="str">
            <v>Major</v>
          </cell>
          <cell r="K319" t="str">
            <v>Sangli</v>
          </cell>
          <cell r="L319" t="str">
            <v>Shirala</v>
          </cell>
        </row>
        <row r="320">
          <cell r="A320" t="str">
            <v>Warna</v>
          </cell>
          <cell r="B320" t="str">
            <v>Warana</v>
          </cell>
          <cell r="C320" t="str">
            <v>SIC Sangli</v>
          </cell>
          <cell r="D320" t="str">
            <v>Kolhapur Irrigation Division Kolhapur</v>
          </cell>
          <cell r="E320">
            <v>147</v>
          </cell>
          <cell r="F320">
            <v>2</v>
          </cell>
          <cell r="G320" t="str">
            <v>15A</v>
          </cell>
          <cell r="H320">
            <v>5</v>
          </cell>
          <cell r="I320" t="str">
            <v>Abundant</v>
          </cell>
          <cell r="J320" t="str">
            <v>Major</v>
          </cell>
          <cell r="K320" t="str">
            <v>Kolhapur</v>
          </cell>
          <cell r="L320" t="str">
            <v>Shahuwadi</v>
          </cell>
        </row>
        <row r="321">
          <cell r="A321" t="str">
            <v>Whati</v>
          </cell>
          <cell r="B321" t="str">
            <v>Whati</v>
          </cell>
          <cell r="C321" t="str">
            <v>CADA Beed</v>
          </cell>
          <cell r="D321" t="str">
            <v>Latur Irrigation Division No.2 Latur</v>
          </cell>
          <cell r="E321">
            <v>284</v>
          </cell>
          <cell r="F321">
            <v>3</v>
          </cell>
          <cell r="G321">
            <v>4</v>
          </cell>
          <cell r="H321">
            <v>2</v>
          </cell>
          <cell r="I321" t="str">
            <v>Deficit</v>
          </cell>
          <cell r="J321" t="str">
            <v>Medium</v>
          </cell>
          <cell r="K321" t="str">
            <v>Latur</v>
          </cell>
          <cell r="L321" t="str">
            <v>Ahmedpur</v>
          </cell>
        </row>
        <row r="322">
          <cell r="A322" t="str">
            <v>Wunna</v>
          </cell>
          <cell r="B322" t="str">
            <v>Wunna</v>
          </cell>
          <cell r="C322" t="str">
            <v>CADA Nagpur</v>
          </cell>
          <cell r="D322" t="str">
            <v>Minor Irrigation Division Nagpur</v>
          </cell>
          <cell r="E322">
            <v>83</v>
          </cell>
          <cell r="F322">
            <v>1</v>
          </cell>
          <cell r="G322">
            <v>8</v>
          </cell>
          <cell r="H322">
            <v>4</v>
          </cell>
          <cell r="I322" t="str">
            <v>Surplus</v>
          </cell>
          <cell r="J322" t="str">
            <v>Medium</v>
          </cell>
          <cell r="K322" t="str">
            <v>Nagpur</v>
          </cell>
          <cell r="L322" t="str">
            <v>Nagpur</v>
          </cell>
        </row>
        <row r="323">
          <cell r="A323" t="str">
            <v>Yedgaon</v>
          </cell>
          <cell r="B323" t="str">
            <v>Kukadi Complex</v>
          </cell>
          <cell r="C323" t="str">
            <v>CADA Pune</v>
          </cell>
          <cell r="D323" t="str">
            <v>Kukadi Irrigation Division No. 1  Narayangaon</v>
          </cell>
          <cell r="E323">
            <v>116</v>
          </cell>
          <cell r="F323">
            <v>2</v>
          </cell>
          <cell r="G323">
            <v>17</v>
          </cell>
          <cell r="H323">
            <v>3</v>
          </cell>
          <cell r="I323" t="str">
            <v>Normal</v>
          </cell>
          <cell r="J323" t="str">
            <v>Major</v>
          </cell>
          <cell r="K323" t="str">
            <v>Pune</v>
          </cell>
          <cell r="L323" t="str">
            <v>Junnar</v>
          </cell>
        </row>
        <row r="324">
          <cell r="A324" t="str">
            <v>Yeldari</v>
          </cell>
          <cell r="B324" t="str">
            <v>Purna Complex</v>
          </cell>
          <cell r="C324" t="str">
            <v>NIC Nanded</v>
          </cell>
          <cell r="D324" t="str">
            <v>Purna Irrigation Division Basmatnagar</v>
          </cell>
          <cell r="E324">
            <v>246</v>
          </cell>
          <cell r="F324">
            <v>3</v>
          </cell>
          <cell r="G324">
            <v>3</v>
          </cell>
          <cell r="H324">
            <v>2</v>
          </cell>
          <cell r="I324" t="str">
            <v>Deficit</v>
          </cell>
          <cell r="J324" t="str">
            <v>Major</v>
          </cell>
          <cell r="K324" t="str">
            <v>Hingoli</v>
          </cell>
          <cell r="L324" t="str">
            <v>Aundha Nagnath</v>
          </cell>
        </row>
        <row r="325">
          <cell r="A325" t="str">
            <v>Yeoti Masoli</v>
          </cell>
          <cell r="B325" t="str">
            <v>Yeoti Masoli</v>
          </cell>
          <cell r="C325" t="str">
            <v>SIC Sangli</v>
          </cell>
          <cell r="D325" t="str">
            <v>Sangli Irrigation Division Sangli</v>
          </cell>
          <cell r="E325">
            <v>149</v>
          </cell>
          <cell r="F325">
            <v>2</v>
          </cell>
          <cell r="G325" t="str">
            <v>15A</v>
          </cell>
          <cell r="H325">
            <v>5</v>
          </cell>
          <cell r="I325" t="str">
            <v>Abundant</v>
          </cell>
          <cell r="J325" t="str">
            <v>Medium</v>
          </cell>
          <cell r="K325" t="str">
            <v>Satara</v>
          </cell>
          <cell r="L325" t="str">
            <v>Karad</v>
          </cell>
        </row>
        <row r="326">
          <cell r="A326" t="str">
            <v>Yeralwadi</v>
          </cell>
          <cell r="B326" t="str">
            <v>Yeralwadi</v>
          </cell>
          <cell r="C326" t="str">
            <v>CADA Pune</v>
          </cell>
          <cell r="D326" t="str">
            <v>Dhom Irrigation Division Satara</v>
          </cell>
          <cell r="E326">
            <v>150</v>
          </cell>
          <cell r="F326">
            <v>2</v>
          </cell>
          <cell r="G326" t="str">
            <v>16A</v>
          </cell>
          <cell r="H326">
            <v>1</v>
          </cell>
          <cell r="I326" t="str">
            <v>Highly Deficit</v>
          </cell>
          <cell r="J326" t="str">
            <v>Medium</v>
          </cell>
          <cell r="K326" t="str">
            <v>Satara</v>
          </cell>
          <cell r="L326" t="str">
            <v>Khatav</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FaceSheet"/>
      <sheetName val="Main"/>
      <sheetName val="Location"/>
      <sheetName val="6(A)"/>
      <sheetName val="6(B)"/>
      <sheetName val="6(C)"/>
      <sheetName val="RBC"/>
      <sheetName val="LBC"/>
      <sheetName val="Analysis"/>
      <sheetName val="Output"/>
      <sheetName val="Data6A"/>
      <sheetName val="DataPR"/>
      <sheetName val="DataPIP"/>
      <sheetName val="DataActual"/>
      <sheetName val="Data6C"/>
    </sheetNames>
    <sheetDataSet>
      <sheetData sheetId="0"/>
      <sheetData sheetId="1"/>
      <sheetData sheetId="2">
        <row r="1">
          <cell r="A1" t="str">
            <v>Reservoir</v>
          </cell>
          <cell r="B1" t="str">
            <v>Project</v>
          </cell>
          <cell r="C1" t="str">
            <v>Circle</v>
          </cell>
          <cell r="D1" t="str">
            <v>Division</v>
          </cell>
          <cell r="E1" t="str">
            <v>ReservoirNo</v>
          </cell>
          <cell r="F1" t="str">
            <v>WAUnit</v>
          </cell>
          <cell r="G1" t="str">
            <v>SBNO</v>
          </cell>
          <cell r="H1" t="str">
            <v>PGNo</v>
          </cell>
          <cell r="I1" t="str">
            <v>Plangroup</v>
          </cell>
          <cell r="J1" t="str">
            <v>Type</v>
          </cell>
          <cell r="K1" t="str">
            <v>District</v>
          </cell>
          <cell r="L1" t="str">
            <v>Taluka</v>
          </cell>
        </row>
        <row r="2">
          <cell r="A2" t="str">
            <v>Abhora</v>
          </cell>
          <cell r="B2" t="str">
            <v>Abhora</v>
          </cell>
          <cell r="C2" t="str">
            <v>CADA Jalgaon</v>
          </cell>
          <cell r="D2" t="str">
            <v>Jalgaon Irrigation Division Jalgaon</v>
          </cell>
          <cell r="E2">
            <v>151</v>
          </cell>
          <cell r="F2">
            <v>3</v>
          </cell>
          <cell r="G2">
            <v>13</v>
          </cell>
          <cell r="H2">
            <v>3</v>
          </cell>
          <cell r="I2" t="str">
            <v>Normal</v>
          </cell>
          <cell r="J2" t="str">
            <v>Medium</v>
          </cell>
          <cell r="K2" t="str">
            <v>Jalgaon</v>
          </cell>
          <cell r="L2" t="str">
            <v>Raver</v>
          </cell>
        </row>
        <row r="3">
          <cell r="A3" t="str">
            <v>Adan</v>
          </cell>
          <cell r="B3" t="str">
            <v>Adan</v>
          </cell>
          <cell r="C3" t="str">
            <v>AIC Akola</v>
          </cell>
          <cell r="D3" t="str">
            <v>Arunawati Project Division Digras</v>
          </cell>
          <cell r="E3">
            <v>1</v>
          </cell>
          <cell r="F3">
            <v>1</v>
          </cell>
          <cell r="G3">
            <v>6</v>
          </cell>
          <cell r="H3">
            <v>3</v>
          </cell>
          <cell r="I3" t="str">
            <v>Normal</v>
          </cell>
          <cell r="J3" t="str">
            <v>Medium</v>
          </cell>
          <cell r="K3" t="str">
            <v>Wardha</v>
          </cell>
          <cell r="L3" t="str">
            <v>Karanja</v>
          </cell>
        </row>
        <row r="4">
          <cell r="A4" t="str">
            <v>Adhala</v>
          </cell>
          <cell r="B4" t="str">
            <v>Adhala</v>
          </cell>
          <cell r="C4" t="str">
            <v>CADA Nashik</v>
          </cell>
          <cell r="D4" t="str">
            <v>Ahmednagar Irrigation Division Ahmednagar</v>
          </cell>
          <cell r="E4">
            <v>152</v>
          </cell>
          <cell r="F4">
            <v>3</v>
          </cell>
          <cell r="G4">
            <v>1</v>
          </cell>
          <cell r="H4">
            <v>3</v>
          </cell>
          <cell r="I4" t="str">
            <v>Normal</v>
          </cell>
          <cell r="J4" t="str">
            <v>Medium</v>
          </cell>
          <cell r="K4" t="str">
            <v>Ahmednagar</v>
          </cell>
          <cell r="L4" t="str">
            <v>Akole</v>
          </cell>
        </row>
        <row r="5">
          <cell r="A5" t="str">
            <v>Agnawati</v>
          </cell>
          <cell r="B5" t="str">
            <v>Agnavati</v>
          </cell>
          <cell r="C5" t="str">
            <v>CADA Jalgaon</v>
          </cell>
          <cell r="D5" t="str">
            <v>Jalgaon Irrigation Division Jalgaon</v>
          </cell>
          <cell r="E5">
            <v>153</v>
          </cell>
          <cell r="F5">
            <v>3</v>
          </cell>
          <cell r="G5">
            <v>11</v>
          </cell>
          <cell r="H5">
            <v>2</v>
          </cell>
          <cell r="I5" t="str">
            <v>Deficit</v>
          </cell>
          <cell r="J5" t="str">
            <v>Medium</v>
          </cell>
          <cell r="K5" t="str">
            <v>Jalgaon</v>
          </cell>
          <cell r="L5" t="str">
            <v>Pachora</v>
          </cell>
        </row>
        <row r="6">
          <cell r="A6" t="str">
            <v>Ajanta Andhari</v>
          </cell>
          <cell r="B6" t="str">
            <v>Ajanta Andhari</v>
          </cell>
          <cell r="C6" t="str">
            <v>CADA Abad</v>
          </cell>
          <cell r="D6" t="str">
            <v>Aurangabad Irrigation Division Aurangabad</v>
          </cell>
          <cell r="E6">
            <v>154</v>
          </cell>
          <cell r="F6">
            <v>3</v>
          </cell>
          <cell r="G6">
            <v>13</v>
          </cell>
          <cell r="H6">
            <v>2</v>
          </cell>
          <cell r="I6" t="str">
            <v>Deficit</v>
          </cell>
          <cell r="J6" t="str">
            <v>Medium</v>
          </cell>
          <cell r="K6" t="str">
            <v>Aurangabad</v>
          </cell>
          <cell r="L6" t="str">
            <v>Sillod</v>
          </cell>
        </row>
        <row r="7">
          <cell r="A7" t="str">
            <v>Alandi</v>
          </cell>
          <cell r="B7" t="str">
            <v>Alandi</v>
          </cell>
          <cell r="C7" t="str">
            <v>CADA Nashik</v>
          </cell>
          <cell r="D7" t="str">
            <v>Nashik Irrigation Division Nashik</v>
          </cell>
          <cell r="E7">
            <v>155</v>
          </cell>
          <cell r="F7">
            <v>3</v>
          </cell>
          <cell r="G7">
            <v>1</v>
          </cell>
          <cell r="H7">
            <v>3</v>
          </cell>
          <cell r="I7" t="str">
            <v>Normal</v>
          </cell>
          <cell r="J7" t="str">
            <v>Medium</v>
          </cell>
          <cell r="K7" t="str">
            <v>Nashik</v>
          </cell>
          <cell r="L7" t="str">
            <v>Nashik</v>
          </cell>
        </row>
        <row r="8">
          <cell r="A8" t="str">
            <v>Amalnalla</v>
          </cell>
          <cell r="B8" t="str">
            <v>Amalnalla</v>
          </cell>
          <cell r="C8" t="str">
            <v>CIPC Chandrapur</v>
          </cell>
          <cell r="D8" t="str">
            <v>Chandrapur Irrigation Division Chandrapur</v>
          </cell>
          <cell r="E8">
            <v>2</v>
          </cell>
          <cell r="F8">
            <v>1</v>
          </cell>
          <cell r="G8">
            <v>6</v>
          </cell>
          <cell r="H8">
            <v>3</v>
          </cell>
          <cell r="I8" t="str">
            <v>Normal</v>
          </cell>
          <cell r="J8" t="str">
            <v>Medium</v>
          </cell>
          <cell r="K8" t="str">
            <v>Chandrapur</v>
          </cell>
          <cell r="L8" t="str">
            <v>Korpana</v>
          </cell>
        </row>
        <row r="9">
          <cell r="A9" t="str">
            <v>Amba</v>
          </cell>
          <cell r="B9" t="str">
            <v>Amba</v>
          </cell>
          <cell r="C9" t="str">
            <v>TIC Thane</v>
          </cell>
          <cell r="D9" t="str">
            <v>Raigad Irrigation Division Kolad</v>
          </cell>
          <cell r="E9">
            <v>84</v>
          </cell>
          <cell r="F9">
            <v>2</v>
          </cell>
          <cell r="G9">
            <v>22</v>
          </cell>
          <cell r="H9">
            <v>5</v>
          </cell>
          <cell r="I9" t="str">
            <v>Abundant</v>
          </cell>
          <cell r="J9" t="str">
            <v>Medium</v>
          </cell>
          <cell r="K9" t="str">
            <v>Raigad</v>
          </cell>
          <cell r="L9" t="str">
            <v>Roha</v>
          </cell>
        </row>
        <row r="10">
          <cell r="A10" t="str">
            <v>Ambadi</v>
          </cell>
          <cell r="B10" t="str">
            <v>Ambadi</v>
          </cell>
          <cell r="C10" t="str">
            <v>CADA Abad</v>
          </cell>
          <cell r="D10" t="str">
            <v>Aurangabad Irrigation Division Aurangabad</v>
          </cell>
          <cell r="E10">
            <v>156</v>
          </cell>
          <cell r="F10">
            <v>3</v>
          </cell>
          <cell r="G10">
            <v>1</v>
          </cell>
          <cell r="H10">
            <v>3</v>
          </cell>
          <cell r="I10" t="str">
            <v>Normal</v>
          </cell>
          <cell r="J10" t="str">
            <v>Medium</v>
          </cell>
          <cell r="K10" t="str">
            <v>Aurangabad</v>
          </cell>
          <cell r="L10" t="str">
            <v>Kannad</v>
          </cell>
        </row>
        <row r="11">
          <cell r="A11" t="str">
            <v>Andhali</v>
          </cell>
          <cell r="B11" t="str">
            <v>Andhali</v>
          </cell>
          <cell r="C11" t="str">
            <v>PIC Pune</v>
          </cell>
          <cell r="D11" t="str">
            <v>Neera Right Bank Canal Division Phaltan</v>
          </cell>
          <cell r="E11">
            <v>85</v>
          </cell>
          <cell r="F11">
            <v>2</v>
          </cell>
          <cell r="G11">
            <v>18</v>
          </cell>
          <cell r="H11">
            <v>1</v>
          </cell>
          <cell r="I11" t="str">
            <v>Highly Deficit</v>
          </cell>
          <cell r="J11" t="str">
            <v>Medium</v>
          </cell>
          <cell r="K11" t="str">
            <v>Satara</v>
          </cell>
          <cell r="L11" t="str">
            <v>Man</v>
          </cell>
        </row>
        <row r="12">
          <cell r="A12" t="str">
            <v>Aner</v>
          </cell>
          <cell r="B12" t="str">
            <v>Aner</v>
          </cell>
          <cell r="C12" t="str">
            <v>CADA Jalgaon</v>
          </cell>
          <cell r="D12" t="str">
            <v>Dhule Irrigation Division Dhule</v>
          </cell>
          <cell r="E12">
            <v>157</v>
          </cell>
          <cell r="F12">
            <v>3</v>
          </cell>
          <cell r="G12">
            <v>13</v>
          </cell>
          <cell r="H12">
            <v>3</v>
          </cell>
          <cell r="I12" t="str">
            <v>Normal</v>
          </cell>
          <cell r="J12" t="str">
            <v>Medium</v>
          </cell>
          <cell r="K12" t="str">
            <v>Dhule</v>
          </cell>
          <cell r="L12" t="str">
            <v>Shirpur</v>
          </cell>
        </row>
        <row r="13">
          <cell r="A13" t="str">
            <v>Anjana Palashi</v>
          </cell>
          <cell r="B13" t="str">
            <v>Anjana Palashi</v>
          </cell>
          <cell r="C13" t="str">
            <v>AIC Abad</v>
          </cell>
          <cell r="D13" t="str">
            <v>Minor Irrigation Division No.1 Aurangabad</v>
          </cell>
          <cell r="E13">
            <v>158</v>
          </cell>
          <cell r="F13">
            <v>3</v>
          </cell>
          <cell r="G13">
            <v>3</v>
          </cell>
          <cell r="H13">
            <v>2</v>
          </cell>
          <cell r="I13" t="str">
            <v>Deficit</v>
          </cell>
          <cell r="J13" t="str">
            <v>Medium</v>
          </cell>
          <cell r="K13" t="str">
            <v>Aurangabad</v>
          </cell>
          <cell r="L13" t="str">
            <v>Kannad</v>
          </cell>
        </row>
        <row r="14">
          <cell r="A14" t="str">
            <v>Arunavati</v>
          </cell>
          <cell r="B14" t="str">
            <v>Arunawati</v>
          </cell>
          <cell r="C14" t="str">
            <v>AIC Akola</v>
          </cell>
          <cell r="D14" t="str">
            <v>Arunawati Project Division Digras</v>
          </cell>
          <cell r="E14">
            <v>3</v>
          </cell>
          <cell r="F14">
            <v>1</v>
          </cell>
          <cell r="G14">
            <v>6</v>
          </cell>
          <cell r="H14">
            <v>3</v>
          </cell>
          <cell r="I14" t="str">
            <v>Normal</v>
          </cell>
          <cell r="J14" t="str">
            <v>Major</v>
          </cell>
          <cell r="K14" t="str">
            <v>Yavatmal</v>
          </cell>
          <cell r="L14" t="str">
            <v>Digras</v>
          </cell>
        </row>
        <row r="15">
          <cell r="A15" t="str">
            <v>Ashti</v>
          </cell>
          <cell r="B15" t="str">
            <v>Ashti</v>
          </cell>
          <cell r="C15" t="str">
            <v>CADA Solapur</v>
          </cell>
          <cell r="D15" t="str">
            <v>Bhima Development Division  2 Solapur</v>
          </cell>
          <cell r="E15">
            <v>86</v>
          </cell>
          <cell r="F15">
            <v>2</v>
          </cell>
          <cell r="G15">
            <v>18</v>
          </cell>
          <cell r="H15">
            <v>1</v>
          </cell>
          <cell r="I15" t="str">
            <v>Highly Deficit</v>
          </cell>
          <cell r="J15" t="str">
            <v>Medium</v>
          </cell>
          <cell r="K15" t="str">
            <v>Solapur</v>
          </cell>
          <cell r="L15" t="str">
            <v>Mohol</v>
          </cell>
        </row>
        <row r="16">
          <cell r="A16" t="str">
            <v>Asolamendha</v>
          </cell>
          <cell r="B16" t="str">
            <v>Asolamendha</v>
          </cell>
          <cell r="C16" t="str">
            <v>CIPC Chandrapur</v>
          </cell>
          <cell r="D16" t="str">
            <v>Chandrapur Irrigation Division Chandrapur</v>
          </cell>
          <cell r="E16">
            <v>4</v>
          </cell>
          <cell r="F16">
            <v>1</v>
          </cell>
          <cell r="G16">
            <v>9</v>
          </cell>
          <cell r="H16">
            <v>5</v>
          </cell>
          <cell r="I16" t="str">
            <v>Abundant</v>
          </cell>
          <cell r="J16" t="str">
            <v>Major</v>
          </cell>
          <cell r="K16" t="str">
            <v>Chandrapur</v>
          </cell>
          <cell r="L16" t="str">
            <v>Saoli</v>
          </cell>
        </row>
        <row r="17">
          <cell r="A17" t="str">
            <v>Aurad</v>
          </cell>
          <cell r="B17" t="str">
            <v>Aurad KTB</v>
          </cell>
          <cell r="C17" t="str">
            <v>CADA Beed</v>
          </cell>
          <cell r="D17" t="str">
            <v>Jayakwadi Project Drainage Construction Division 2 Latur</v>
          </cell>
          <cell r="E17">
            <v>159</v>
          </cell>
          <cell r="F17">
            <v>3</v>
          </cell>
          <cell r="G17">
            <v>4</v>
          </cell>
          <cell r="H17">
            <v>2</v>
          </cell>
          <cell r="I17" t="str">
            <v>Deficit</v>
          </cell>
          <cell r="J17" t="str">
            <v>Medium</v>
          </cell>
          <cell r="K17" t="str">
            <v>Latur</v>
          </cell>
          <cell r="L17" t="str">
            <v>Nilanga</v>
          </cell>
        </row>
        <row r="18">
          <cell r="A18" t="str">
            <v>Bagheda</v>
          </cell>
          <cell r="B18" t="str">
            <v>Bagheda</v>
          </cell>
          <cell r="C18" t="str">
            <v>CADA Nagpur</v>
          </cell>
          <cell r="D18" t="str">
            <v>Minor Irrigation Division Bhandara</v>
          </cell>
          <cell r="E18">
            <v>9</v>
          </cell>
          <cell r="F18">
            <v>1</v>
          </cell>
          <cell r="G18">
            <v>8</v>
          </cell>
          <cell r="H18">
            <v>4</v>
          </cell>
          <cell r="I18" t="str">
            <v>Surplus</v>
          </cell>
          <cell r="J18" t="str">
            <v>Medium</v>
          </cell>
          <cell r="K18" t="str">
            <v>Bhandara</v>
          </cell>
          <cell r="L18" t="str">
            <v>Tumsar</v>
          </cell>
        </row>
        <row r="19">
          <cell r="A19" t="str">
            <v>Bahula</v>
          </cell>
          <cell r="B19" t="str">
            <v>Bahula</v>
          </cell>
          <cell r="C19" t="str">
            <v>JIPC Jalgaon</v>
          </cell>
          <cell r="D19" t="str">
            <v>Jalgaon Medium Project Division Jalgaon</v>
          </cell>
          <cell r="E19">
            <v>160</v>
          </cell>
          <cell r="F19">
            <v>3</v>
          </cell>
          <cell r="G19">
            <v>13</v>
          </cell>
          <cell r="H19">
            <v>2</v>
          </cell>
          <cell r="I19" t="str">
            <v>Deficit</v>
          </cell>
          <cell r="J19" t="str">
            <v>Medium</v>
          </cell>
          <cell r="K19" t="str">
            <v>Jalgaon</v>
          </cell>
          <cell r="L19" t="str">
            <v>Pachora</v>
          </cell>
        </row>
        <row r="20">
          <cell r="A20" t="str">
            <v>Banganga</v>
          </cell>
          <cell r="B20" t="str">
            <v>Banganga</v>
          </cell>
          <cell r="C20" t="str">
            <v>CADA Beed</v>
          </cell>
          <cell r="D20" t="str">
            <v>Osmanabad Irrigation Division Osmanabad</v>
          </cell>
          <cell r="E20">
            <v>161</v>
          </cell>
          <cell r="F20">
            <v>3</v>
          </cell>
          <cell r="G20">
            <v>19</v>
          </cell>
          <cell r="H20">
            <v>1</v>
          </cell>
          <cell r="I20" t="str">
            <v>Highly Deficit</v>
          </cell>
          <cell r="J20" t="str">
            <v>Medium</v>
          </cell>
          <cell r="K20" t="str">
            <v>Osmanabad</v>
          </cell>
          <cell r="L20" t="str">
            <v>Bhoom</v>
          </cell>
        </row>
        <row r="21">
          <cell r="A21" t="str">
            <v>Basappawadi</v>
          </cell>
          <cell r="B21" t="str">
            <v>Basappawadi</v>
          </cell>
          <cell r="C21" t="str">
            <v>SIC Sangli</v>
          </cell>
          <cell r="D21" t="str">
            <v>Sangli Irrigation Division Sangli</v>
          </cell>
          <cell r="E21">
            <v>87</v>
          </cell>
          <cell r="F21">
            <v>2</v>
          </cell>
          <cell r="G21">
            <v>16</v>
          </cell>
          <cell r="H21">
            <v>1</v>
          </cell>
          <cell r="I21" t="str">
            <v>Highly Deficit</v>
          </cell>
          <cell r="J21" t="str">
            <v>Medium</v>
          </cell>
          <cell r="K21" t="str">
            <v>Sangli</v>
          </cell>
          <cell r="L21" t="str">
            <v>Jath</v>
          </cell>
        </row>
        <row r="22">
          <cell r="A22" t="str">
            <v>Belpara</v>
          </cell>
          <cell r="B22" t="str">
            <v>Belpara</v>
          </cell>
          <cell r="C22" t="str">
            <v>CADA Beed</v>
          </cell>
          <cell r="D22" t="str">
            <v>Jayakwadi Project Drainage Construction Division 3 Beed</v>
          </cell>
          <cell r="E22">
            <v>162</v>
          </cell>
          <cell r="F22">
            <v>3</v>
          </cell>
          <cell r="G22">
            <v>4</v>
          </cell>
          <cell r="H22">
            <v>2</v>
          </cell>
          <cell r="I22" t="str">
            <v>Deficit</v>
          </cell>
          <cell r="J22" t="str">
            <v>Medium</v>
          </cell>
          <cell r="K22" t="str">
            <v>Beed</v>
          </cell>
          <cell r="L22" t="str">
            <v>Shirur (Kasar)</v>
          </cell>
        </row>
        <row r="23">
          <cell r="A23" t="str">
            <v>Benitura</v>
          </cell>
          <cell r="B23" t="str">
            <v>Benitura</v>
          </cell>
          <cell r="C23" t="str">
            <v>CADA Beed</v>
          </cell>
          <cell r="D23" t="str">
            <v>Osmanabad Irrigation Division Osmanabad</v>
          </cell>
          <cell r="E23">
            <v>163</v>
          </cell>
          <cell r="F23">
            <v>3</v>
          </cell>
          <cell r="G23">
            <v>19</v>
          </cell>
          <cell r="H23">
            <v>1</v>
          </cell>
          <cell r="I23" t="str">
            <v>Highly Deficit</v>
          </cell>
          <cell r="J23" t="str">
            <v>Medium</v>
          </cell>
          <cell r="K23" t="str">
            <v>Osmanabad</v>
          </cell>
          <cell r="L23" t="str">
            <v>Tuljapur</v>
          </cell>
        </row>
        <row r="24">
          <cell r="A24" t="str">
            <v>Betekar Bothli</v>
          </cell>
          <cell r="B24" t="str">
            <v>Betekar Bothli</v>
          </cell>
          <cell r="C24" t="str">
            <v>CADA Nagpur</v>
          </cell>
          <cell r="D24" t="str">
            <v>Minor Irrigation Division Bhandara</v>
          </cell>
          <cell r="E24">
            <v>10</v>
          </cell>
          <cell r="F24">
            <v>1</v>
          </cell>
          <cell r="G24">
            <v>8</v>
          </cell>
          <cell r="H24">
            <v>4</v>
          </cell>
          <cell r="I24" t="str">
            <v>Surplus</v>
          </cell>
          <cell r="J24" t="str">
            <v>Medium</v>
          </cell>
          <cell r="K24" t="str">
            <v>Bhandara</v>
          </cell>
          <cell r="L24" t="str">
            <v>Mohadi</v>
          </cell>
        </row>
        <row r="25">
          <cell r="A25" t="str">
            <v>Bhama Askhed</v>
          </cell>
          <cell r="B25" t="str">
            <v>Bhama Askhed</v>
          </cell>
          <cell r="C25" t="str">
            <v>PIC Pune</v>
          </cell>
          <cell r="D25" t="str">
            <v>Pune Irrigation Division Pune</v>
          </cell>
          <cell r="E25">
            <v>88</v>
          </cell>
          <cell r="F25">
            <v>2</v>
          </cell>
          <cell r="G25">
            <v>17</v>
          </cell>
          <cell r="H25">
            <v>3</v>
          </cell>
          <cell r="I25" t="str">
            <v>Normal</v>
          </cell>
          <cell r="J25" t="str">
            <v>Major</v>
          </cell>
          <cell r="K25" t="str">
            <v>Pune</v>
          </cell>
          <cell r="L25" t="str">
            <v>Khed</v>
          </cell>
        </row>
        <row r="26">
          <cell r="A26" t="str">
            <v>Bhandardara</v>
          </cell>
          <cell r="B26" t="str">
            <v>Bhandardara</v>
          </cell>
          <cell r="C26" t="str">
            <v>CADA Nashik</v>
          </cell>
          <cell r="D26" t="str">
            <v>Ahmednagar Irrigation Division Ahmednagar</v>
          </cell>
          <cell r="E26">
            <v>164</v>
          </cell>
          <cell r="F26">
            <v>3</v>
          </cell>
          <cell r="G26">
            <v>1</v>
          </cell>
          <cell r="H26">
            <v>3</v>
          </cell>
          <cell r="I26" t="str">
            <v>Normal</v>
          </cell>
          <cell r="J26" t="str">
            <v>Major</v>
          </cell>
          <cell r="K26" t="str">
            <v>Ahmednagar</v>
          </cell>
          <cell r="L26" t="str">
            <v>Akole</v>
          </cell>
        </row>
        <row r="27">
          <cell r="A27" t="str">
            <v>Bhatghar</v>
          </cell>
          <cell r="B27" t="str">
            <v>NLBC</v>
          </cell>
          <cell r="C27" t="str">
            <v>PIC Pune</v>
          </cell>
          <cell r="D27" t="str">
            <v>Pune Irrigation Division Pune</v>
          </cell>
          <cell r="E27">
            <v>128</v>
          </cell>
          <cell r="F27">
            <v>2</v>
          </cell>
          <cell r="G27">
            <v>18</v>
          </cell>
          <cell r="H27">
            <v>3</v>
          </cell>
          <cell r="I27" t="str">
            <v>Normal</v>
          </cell>
          <cell r="J27" t="str">
            <v>Major</v>
          </cell>
          <cell r="K27" t="str">
            <v>Pune</v>
          </cell>
          <cell r="L27" t="str">
            <v>Bhor</v>
          </cell>
        </row>
        <row r="28">
          <cell r="A28" t="str">
            <v>Bhatsa</v>
          </cell>
          <cell r="B28" t="str">
            <v>Bhatsa</v>
          </cell>
          <cell r="C28" t="str">
            <v>TIC Thane</v>
          </cell>
          <cell r="D28" t="str">
            <v>Bhatsa Dam Division Bhatsanagar</v>
          </cell>
          <cell r="E28">
            <v>89</v>
          </cell>
          <cell r="F28">
            <v>2</v>
          </cell>
          <cell r="G28">
            <v>21</v>
          </cell>
          <cell r="H28">
            <v>5</v>
          </cell>
          <cell r="I28" t="str">
            <v>Abundant</v>
          </cell>
          <cell r="J28" t="str">
            <v>Major</v>
          </cell>
          <cell r="K28" t="str">
            <v>Thane</v>
          </cell>
          <cell r="L28" t="str">
            <v>Shahapur</v>
          </cell>
        </row>
        <row r="29">
          <cell r="A29" t="str">
            <v>Bhima (Ujjani)</v>
          </cell>
          <cell r="B29" t="str">
            <v>Bhima (Ujjani)</v>
          </cell>
          <cell r="C29" t="str">
            <v>CADA Solapur</v>
          </cell>
          <cell r="D29" t="str">
            <v>Ujjani Dam Division Bhimanagar</v>
          </cell>
          <cell r="E29">
            <v>90</v>
          </cell>
          <cell r="F29">
            <v>2</v>
          </cell>
          <cell r="G29">
            <v>18</v>
          </cell>
          <cell r="H29">
            <v>1</v>
          </cell>
          <cell r="I29" t="str">
            <v>Highly Deficit</v>
          </cell>
          <cell r="J29" t="str">
            <v>Major</v>
          </cell>
          <cell r="K29" t="str">
            <v>Solapur</v>
          </cell>
          <cell r="L29" t="str">
            <v>Madha</v>
          </cell>
        </row>
        <row r="30">
          <cell r="A30" t="str">
            <v>Bhojapur</v>
          </cell>
          <cell r="B30" t="str">
            <v>Bhojapur</v>
          </cell>
          <cell r="C30" t="str">
            <v>CADA Nashik</v>
          </cell>
          <cell r="D30" t="str">
            <v>Nashik Irrigation Division Nashik</v>
          </cell>
          <cell r="E30">
            <v>166</v>
          </cell>
          <cell r="F30">
            <v>3</v>
          </cell>
          <cell r="G30">
            <v>1</v>
          </cell>
          <cell r="H30">
            <v>3</v>
          </cell>
          <cell r="I30" t="str">
            <v>Normal</v>
          </cell>
          <cell r="J30" t="str">
            <v>Medium</v>
          </cell>
          <cell r="K30" t="str">
            <v>Nashik</v>
          </cell>
          <cell r="L30" t="str">
            <v>Nashik</v>
          </cell>
        </row>
        <row r="31">
          <cell r="A31" t="str">
            <v>Bhokar (Mangrul)</v>
          </cell>
          <cell r="B31" t="str">
            <v>Bhokar (Mangrul)</v>
          </cell>
          <cell r="C31" t="str">
            <v>JIPC Jalgaon</v>
          </cell>
          <cell r="D31" t="str">
            <v>Jalgaon Medium Project Division Jalgaon</v>
          </cell>
          <cell r="E31">
            <v>167</v>
          </cell>
          <cell r="F31">
            <v>3</v>
          </cell>
          <cell r="G31">
            <v>13</v>
          </cell>
          <cell r="H31">
            <v>3</v>
          </cell>
          <cell r="I31" t="str">
            <v>Normal</v>
          </cell>
          <cell r="J31" t="str">
            <v>Medium</v>
          </cell>
          <cell r="K31" t="str">
            <v>Jalgaon</v>
          </cell>
          <cell r="L31" t="str">
            <v>Raver</v>
          </cell>
        </row>
        <row r="32">
          <cell r="A32" t="str">
            <v>Bhokarbari</v>
          </cell>
          <cell r="B32" t="str">
            <v>Bhokarbari</v>
          </cell>
          <cell r="C32" t="str">
            <v>CADA Jalgaon</v>
          </cell>
          <cell r="D32" t="str">
            <v>Girna Irrigation Division Jalgaon</v>
          </cell>
          <cell r="E32">
            <v>168</v>
          </cell>
          <cell r="F32">
            <v>3</v>
          </cell>
          <cell r="G32">
            <v>13</v>
          </cell>
          <cell r="H32">
            <v>2</v>
          </cell>
          <cell r="I32" t="str">
            <v>Deficit</v>
          </cell>
          <cell r="J32" t="str">
            <v>Medium</v>
          </cell>
          <cell r="K32" t="str">
            <v>Jalgaon</v>
          </cell>
          <cell r="L32" t="str">
            <v>Parola</v>
          </cell>
        </row>
        <row r="33">
          <cell r="A33" t="str">
            <v>Bindusara</v>
          </cell>
          <cell r="B33" t="str">
            <v>Bindusara</v>
          </cell>
          <cell r="C33" t="str">
            <v>CADA Beed</v>
          </cell>
          <cell r="D33" t="str">
            <v>Jayakwadi Project Drainage Construction Division 3 Beed</v>
          </cell>
          <cell r="E33">
            <v>169</v>
          </cell>
          <cell r="F33">
            <v>3</v>
          </cell>
          <cell r="G33">
            <v>2</v>
          </cell>
          <cell r="H33">
            <v>2</v>
          </cell>
          <cell r="I33" t="str">
            <v>Deficit</v>
          </cell>
          <cell r="J33" t="str">
            <v>Medium</v>
          </cell>
          <cell r="K33" t="str">
            <v>Beed</v>
          </cell>
          <cell r="L33" t="str">
            <v>Beed</v>
          </cell>
        </row>
        <row r="34">
          <cell r="A34" t="str">
            <v>Bodalkasa</v>
          </cell>
          <cell r="B34" t="str">
            <v>Bodalkasa</v>
          </cell>
          <cell r="C34" t="str">
            <v>CADA Nagpur</v>
          </cell>
          <cell r="D34" t="str">
            <v>Gondia Irrigation Division Gondia</v>
          </cell>
          <cell r="E34">
            <v>11</v>
          </cell>
          <cell r="F34">
            <v>1</v>
          </cell>
          <cell r="G34">
            <v>8</v>
          </cell>
          <cell r="H34">
            <v>4</v>
          </cell>
          <cell r="I34" t="str">
            <v>Surplus</v>
          </cell>
          <cell r="J34" t="str">
            <v>Medium</v>
          </cell>
          <cell r="K34" t="str">
            <v>Gondia</v>
          </cell>
          <cell r="L34" t="str">
            <v>Tirora</v>
          </cell>
        </row>
        <row r="35">
          <cell r="A35" t="str">
            <v>Bodhegaon</v>
          </cell>
          <cell r="B35" t="str">
            <v>Bodhegaon</v>
          </cell>
          <cell r="C35" t="str">
            <v>CADA Beed</v>
          </cell>
          <cell r="D35" t="str">
            <v>Jayakwadi Project Drainage Construction Division 3 Beed</v>
          </cell>
          <cell r="E35">
            <v>170</v>
          </cell>
          <cell r="F35">
            <v>3</v>
          </cell>
          <cell r="G35">
            <v>2</v>
          </cell>
          <cell r="H35">
            <v>2</v>
          </cell>
          <cell r="I35" t="str">
            <v>Deficit</v>
          </cell>
          <cell r="J35" t="str">
            <v>Medium</v>
          </cell>
          <cell r="K35" t="str">
            <v>Beed</v>
          </cell>
          <cell r="L35" t="str">
            <v>Parli Vaijnath</v>
          </cell>
        </row>
        <row r="36">
          <cell r="A36" t="str">
            <v>Bor</v>
          </cell>
          <cell r="B36" t="str">
            <v>Bor</v>
          </cell>
          <cell r="C36" t="str">
            <v>CIPC Chandrapur</v>
          </cell>
          <cell r="D36" t="str">
            <v>Wardha Irrigation Division Wardha</v>
          </cell>
          <cell r="E36">
            <v>12</v>
          </cell>
          <cell r="F36">
            <v>1</v>
          </cell>
          <cell r="G36">
            <v>7</v>
          </cell>
          <cell r="H36">
            <v>3</v>
          </cell>
          <cell r="I36" t="str">
            <v>Normal</v>
          </cell>
          <cell r="J36" t="str">
            <v>Major</v>
          </cell>
          <cell r="K36" t="str">
            <v>Wardha</v>
          </cell>
          <cell r="L36" t="str">
            <v>Wardha</v>
          </cell>
        </row>
        <row r="37">
          <cell r="A37" t="str">
            <v>Bor Dahegaon</v>
          </cell>
          <cell r="B37" t="str">
            <v>Bor Dahegaon</v>
          </cell>
          <cell r="C37" t="str">
            <v>AIC Abad</v>
          </cell>
          <cell r="D37" t="str">
            <v>Nandur Madhameshwar Canal Division Vaijapur</v>
          </cell>
          <cell r="E37">
            <v>171</v>
          </cell>
          <cell r="F37">
            <v>3</v>
          </cell>
          <cell r="G37">
            <v>1</v>
          </cell>
          <cell r="H37">
            <v>3</v>
          </cell>
          <cell r="I37" t="str">
            <v>Normal</v>
          </cell>
          <cell r="J37" t="str">
            <v>Medium</v>
          </cell>
          <cell r="K37" t="str">
            <v>Aurangabad</v>
          </cell>
          <cell r="L37" t="str">
            <v>Vaijapur</v>
          </cell>
        </row>
        <row r="38">
          <cell r="A38" t="str">
            <v>Borgaon</v>
          </cell>
          <cell r="B38" t="str">
            <v>Borgaon</v>
          </cell>
          <cell r="C38" t="str">
            <v>AIC Akola</v>
          </cell>
          <cell r="D38" t="str">
            <v>Yavatmal irrigation Division Yavatmal</v>
          </cell>
          <cell r="E38">
            <v>13</v>
          </cell>
          <cell r="F38">
            <v>1</v>
          </cell>
          <cell r="G38">
            <v>7</v>
          </cell>
          <cell r="H38">
            <v>3</v>
          </cell>
          <cell r="I38" t="str">
            <v>Normal</v>
          </cell>
          <cell r="J38" t="str">
            <v>Medium</v>
          </cell>
          <cell r="K38" t="str">
            <v>Yavatmal</v>
          </cell>
          <cell r="L38" t="str">
            <v>Yavatmal</v>
          </cell>
        </row>
        <row r="39">
          <cell r="A39" t="str">
            <v>Bori</v>
          </cell>
          <cell r="B39" t="str">
            <v>Bori</v>
          </cell>
          <cell r="C39" t="str">
            <v>CADA Jalgaon</v>
          </cell>
          <cell r="D39" t="str">
            <v>Girna Irrigation Division Jalgaon</v>
          </cell>
          <cell r="E39">
            <v>172</v>
          </cell>
          <cell r="F39">
            <v>3</v>
          </cell>
          <cell r="G39">
            <v>13</v>
          </cell>
          <cell r="H39">
            <v>2</v>
          </cell>
          <cell r="I39" t="str">
            <v>Deficit</v>
          </cell>
          <cell r="J39" t="str">
            <v>Medium</v>
          </cell>
          <cell r="K39" t="str">
            <v>Jalgaon</v>
          </cell>
          <cell r="L39" t="str">
            <v>Parola</v>
          </cell>
        </row>
        <row r="40">
          <cell r="A40" t="str">
            <v>Borna</v>
          </cell>
          <cell r="B40" t="str">
            <v>Borna</v>
          </cell>
          <cell r="C40" t="str">
            <v>CADA Beed</v>
          </cell>
          <cell r="D40" t="str">
            <v>Jayakwadi Project Drainage Construction Division 3 Beed</v>
          </cell>
          <cell r="E40">
            <v>173</v>
          </cell>
          <cell r="F40">
            <v>3</v>
          </cell>
          <cell r="G40">
            <v>2</v>
          </cell>
          <cell r="H40">
            <v>2</v>
          </cell>
          <cell r="I40" t="str">
            <v>Deficit</v>
          </cell>
          <cell r="J40" t="str">
            <v>Medium</v>
          </cell>
          <cell r="K40" t="str">
            <v>Beed</v>
          </cell>
          <cell r="L40" t="str">
            <v>Parli Vaijnath</v>
          </cell>
        </row>
        <row r="41">
          <cell r="A41" t="str">
            <v>Brahmagavan</v>
          </cell>
          <cell r="B41" t="str">
            <v>Brahmagavan LIS</v>
          </cell>
          <cell r="C41" t="str">
            <v>CADA Abad</v>
          </cell>
          <cell r="D41" t="str">
            <v>Aurangabad Irrigation Division Aurangabad</v>
          </cell>
          <cell r="E41">
            <v>174</v>
          </cell>
          <cell r="F41">
            <v>3</v>
          </cell>
          <cell r="G41">
            <v>2</v>
          </cell>
          <cell r="H41">
            <v>2</v>
          </cell>
          <cell r="I41" t="str">
            <v>Deficit</v>
          </cell>
          <cell r="J41" t="str">
            <v>Medium</v>
          </cell>
          <cell r="K41" t="str">
            <v>Aurangabad</v>
          </cell>
          <cell r="L41" t="str">
            <v>Paithan</v>
          </cell>
        </row>
        <row r="42">
          <cell r="A42" t="str">
            <v>Buddhihal</v>
          </cell>
          <cell r="B42" t="str">
            <v>Buddhihal</v>
          </cell>
          <cell r="C42" t="str">
            <v>CADA Solapur</v>
          </cell>
          <cell r="D42" t="str">
            <v>Solapur Irrigation Division Solapur</v>
          </cell>
          <cell r="E42">
            <v>91</v>
          </cell>
          <cell r="F42">
            <v>2</v>
          </cell>
          <cell r="G42">
            <v>18</v>
          </cell>
          <cell r="H42">
            <v>1</v>
          </cell>
          <cell r="I42" t="str">
            <v>Highly Deficit</v>
          </cell>
          <cell r="J42" t="str">
            <v>Medium</v>
          </cell>
          <cell r="K42" t="str">
            <v>Solapur</v>
          </cell>
          <cell r="L42" t="str">
            <v>Sangole</v>
          </cell>
        </row>
        <row r="43">
          <cell r="A43" t="str">
            <v>Burai</v>
          </cell>
          <cell r="B43" t="str">
            <v>Burai</v>
          </cell>
          <cell r="C43" t="str">
            <v>CADA Jalgaon</v>
          </cell>
          <cell r="D43" t="str">
            <v>Dhule Irrigation Division Dhule</v>
          </cell>
          <cell r="E43">
            <v>175</v>
          </cell>
          <cell r="F43">
            <v>3</v>
          </cell>
          <cell r="G43">
            <v>13</v>
          </cell>
          <cell r="H43">
            <v>2</v>
          </cell>
          <cell r="I43" t="str">
            <v>Deficit</v>
          </cell>
          <cell r="J43" t="str">
            <v>Medium</v>
          </cell>
          <cell r="K43" t="str">
            <v>Dhule</v>
          </cell>
          <cell r="L43" t="str">
            <v>Sakri</v>
          </cell>
        </row>
        <row r="44">
          <cell r="A44" t="str">
            <v>Chandai</v>
          </cell>
          <cell r="B44" t="str">
            <v>Chandai</v>
          </cell>
          <cell r="C44" t="str">
            <v>CIPC Chandrapur</v>
          </cell>
          <cell r="D44" t="str">
            <v>Chandrapur Irrigation Division Chandrapur</v>
          </cell>
          <cell r="E44">
            <v>14</v>
          </cell>
          <cell r="F44">
            <v>1</v>
          </cell>
          <cell r="G44">
            <v>8</v>
          </cell>
          <cell r="H44">
            <v>4</v>
          </cell>
          <cell r="I44" t="str">
            <v>Surplus</v>
          </cell>
          <cell r="J44" t="str">
            <v>Medium</v>
          </cell>
          <cell r="K44" t="str">
            <v>Chandrapur</v>
          </cell>
          <cell r="L44" t="str">
            <v>Varora</v>
          </cell>
        </row>
        <row r="45">
          <cell r="A45" t="str">
            <v>Chandani</v>
          </cell>
          <cell r="B45" t="str">
            <v>Chandani</v>
          </cell>
          <cell r="C45" t="str">
            <v>CADA Beed</v>
          </cell>
          <cell r="D45" t="str">
            <v>Osmanabad Irrigation Division Osmanabad</v>
          </cell>
          <cell r="E45">
            <v>176</v>
          </cell>
          <cell r="F45">
            <v>3</v>
          </cell>
          <cell r="G45">
            <v>19</v>
          </cell>
          <cell r="H45">
            <v>1</v>
          </cell>
          <cell r="I45" t="str">
            <v>Highly Deficit</v>
          </cell>
          <cell r="J45" t="str">
            <v>Medium</v>
          </cell>
          <cell r="K45" t="str">
            <v>Osmanabad</v>
          </cell>
          <cell r="L45" t="str">
            <v>Bhoom</v>
          </cell>
        </row>
        <row r="46">
          <cell r="A46" t="str">
            <v>Chandpur</v>
          </cell>
          <cell r="B46" t="str">
            <v>Chandpur</v>
          </cell>
          <cell r="C46" t="str">
            <v>CADA Nagpur</v>
          </cell>
          <cell r="D46" t="str">
            <v>Minor Irrigation Division Bhandara</v>
          </cell>
          <cell r="E46">
            <v>15</v>
          </cell>
          <cell r="F46">
            <v>1</v>
          </cell>
          <cell r="G46">
            <v>8</v>
          </cell>
          <cell r="H46">
            <v>4</v>
          </cell>
          <cell r="I46" t="str">
            <v>Surplus</v>
          </cell>
          <cell r="J46" t="str">
            <v>Medium</v>
          </cell>
          <cell r="K46" t="str">
            <v>Bhandara</v>
          </cell>
          <cell r="L46" t="str">
            <v>Tumsar</v>
          </cell>
        </row>
        <row r="47">
          <cell r="A47" t="str">
            <v>Chandrabhaga (Amravati)</v>
          </cell>
          <cell r="B47" t="str">
            <v>Chandrabhaga (Amravati)</v>
          </cell>
          <cell r="C47" t="str">
            <v>CADA Nagpur</v>
          </cell>
          <cell r="D47" t="str">
            <v>Minor Irrigation Division Nagpur</v>
          </cell>
          <cell r="E47">
            <v>16</v>
          </cell>
          <cell r="F47">
            <v>1</v>
          </cell>
          <cell r="G47">
            <v>10</v>
          </cell>
          <cell r="H47">
            <v>2</v>
          </cell>
          <cell r="I47" t="str">
            <v>Deficit</v>
          </cell>
          <cell r="J47" t="str">
            <v>Medium</v>
          </cell>
          <cell r="K47" t="str">
            <v>Amravati</v>
          </cell>
          <cell r="L47" t="str">
            <v>Achalpur</v>
          </cell>
        </row>
        <row r="48">
          <cell r="A48" t="str">
            <v>Chandrabhaga (Nagpur)</v>
          </cell>
          <cell r="B48" t="str">
            <v>Chandrabhaga (Nagpur)</v>
          </cell>
          <cell r="C48" t="str">
            <v>UWPC Amravati</v>
          </cell>
          <cell r="D48" t="str">
            <v>Purna Project.Division Achalpur</v>
          </cell>
          <cell r="E48">
            <v>17</v>
          </cell>
          <cell r="F48">
            <v>1</v>
          </cell>
          <cell r="G48">
            <v>8</v>
          </cell>
          <cell r="H48">
            <v>4</v>
          </cell>
          <cell r="I48" t="str">
            <v>Surplus</v>
          </cell>
          <cell r="J48" t="str">
            <v>Medium</v>
          </cell>
          <cell r="K48" t="str">
            <v>Nagpur</v>
          </cell>
          <cell r="L48" t="str">
            <v>Katol</v>
          </cell>
        </row>
        <row r="49">
          <cell r="A49" t="str">
            <v>Chankapur</v>
          </cell>
          <cell r="B49" t="str">
            <v>Chankapur</v>
          </cell>
          <cell r="C49" t="str">
            <v>CADA Nashik</v>
          </cell>
          <cell r="D49" t="str">
            <v>Minor Irrigation Division Malegaon</v>
          </cell>
          <cell r="E49">
            <v>177</v>
          </cell>
          <cell r="F49">
            <v>3</v>
          </cell>
          <cell r="G49">
            <v>11</v>
          </cell>
          <cell r="H49">
            <v>2</v>
          </cell>
          <cell r="I49" t="str">
            <v>Deficit</v>
          </cell>
          <cell r="J49" t="str">
            <v>Major</v>
          </cell>
          <cell r="K49" t="str">
            <v>Nashik</v>
          </cell>
          <cell r="L49" t="str">
            <v>Kalvan</v>
          </cell>
        </row>
        <row r="50">
          <cell r="A50" t="str">
            <v>Chargaon</v>
          </cell>
          <cell r="B50" t="str">
            <v>Chargaon</v>
          </cell>
          <cell r="C50" t="str">
            <v>CIPC Chandrapur</v>
          </cell>
          <cell r="D50" t="str">
            <v>Chandrapur Irrigation Division Chandrapur</v>
          </cell>
          <cell r="E50">
            <v>18</v>
          </cell>
          <cell r="F50">
            <v>1</v>
          </cell>
          <cell r="G50">
            <v>8</v>
          </cell>
          <cell r="H50">
            <v>4</v>
          </cell>
          <cell r="I50" t="str">
            <v>Surplus</v>
          </cell>
          <cell r="J50" t="str">
            <v>Medium</v>
          </cell>
          <cell r="K50" t="str">
            <v>Chandrapur</v>
          </cell>
          <cell r="L50" t="str">
            <v>Varora</v>
          </cell>
        </row>
        <row r="51">
          <cell r="A51" t="str">
            <v>Chaskaman</v>
          </cell>
          <cell r="B51" t="str">
            <v>Chaskaman</v>
          </cell>
          <cell r="C51" t="str">
            <v>PIC Pune</v>
          </cell>
          <cell r="D51" t="str">
            <v>Khadakwasla Irrigation Division Pune</v>
          </cell>
          <cell r="E51">
            <v>92</v>
          </cell>
          <cell r="F51">
            <v>2</v>
          </cell>
          <cell r="G51">
            <v>17</v>
          </cell>
          <cell r="H51">
            <v>3</v>
          </cell>
          <cell r="I51" t="str">
            <v>Normal</v>
          </cell>
          <cell r="J51" t="str">
            <v>Major</v>
          </cell>
          <cell r="K51" t="str">
            <v>Pune</v>
          </cell>
          <cell r="L51" t="str">
            <v>Khed</v>
          </cell>
        </row>
        <row r="52">
          <cell r="A52" t="str">
            <v>Chikotra</v>
          </cell>
          <cell r="B52" t="str">
            <v>Chikotra</v>
          </cell>
          <cell r="C52" t="str">
            <v>SIC Sangli</v>
          </cell>
          <cell r="D52" t="str">
            <v>Kolhapur Irrigation Division Kolhapur</v>
          </cell>
          <cell r="E52">
            <v>93</v>
          </cell>
          <cell r="F52">
            <v>2</v>
          </cell>
          <cell r="G52">
            <v>15</v>
          </cell>
          <cell r="H52">
            <v>5</v>
          </cell>
          <cell r="I52" t="str">
            <v>Abundant</v>
          </cell>
          <cell r="J52" t="str">
            <v>Medium</v>
          </cell>
          <cell r="K52" t="str">
            <v>Kolhapur</v>
          </cell>
          <cell r="L52" t="str">
            <v>Bhudargad</v>
          </cell>
        </row>
        <row r="53">
          <cell r="A53" t="str">
            <v>Chitri</v>
          </cell>
          <cell r="B53" t="str">
            <v>Chitri</v>
          </cell>
          <cell r="C53" t="str">
            <v>SIC Sangli</v>
          </cell>
          <cell r="D53" t="str">
            <v>Kolhapur Irrigation Division Kolhapur</v>
          </cell>
          <cell r="E53">
            <v>94</v>
          </cell>
          <cell r="F53">
            <v>2</v>
          </cell>
          <cell r="G53">
            <v>15</v>
          </cell>
          <cell r="H53">
            <v>5</v>
          </cell>
          <cell r="I53" t="str">
            <v>Abundant</v>
          </cell>
          <cell r="J53" t="str">
            <v>Medium</v>
          </cell>
          <cell r="K53" t="str">
            <v>Kolhapur</v>
          </cell>
          <cell r="L53" t="str">
            <v>Ajara</v>
          </cell>
        </row>
        <row r="54">
          <cell r="A54" t="str">
            <v>Chorakhmara</v>
          </cell>
          <cell r="B54" t="str">
            <v>Chorakhmara</v>
          </cell>
          <cell r="C54" t="str">
            <v>CADA Nagpur</v>
          </cell>
          <cell r="D54" t="str">
            <v>Gondia Irrigation Division Gondia</v>
          </cell>
          <cell r="E54">
            <v>19</v>
          </cell>
          <cell r="F54">
            <v>1</v>
          </cell>
          <cell r="G54">
            <v>8</v>
          </cell>
          <cell r="H54">
            <v>4</v>
          </cell>
          <cell r="I54" t="str">
            <v>Surplus</v>
          </cell>
          <cell r="J54" t="str">
            <v>Medium</v>
          </cell>
          <cell r="K54" t="str">
            <v>Gondia</v>
          </cell>
          <cell r="L54" t="str">
            <v>Tirora</v>
          </cell>
        </row>
        <row r="55">
          <cell r="A55" t="str">
            <v>Chulband</v>
          </cell>
          <cell r="B55" t="str">
            <v>Chulband</v>
          </cell>
          <cell r="C55" t="str">
            <v>CADA Nagpur</v>
          </cell>
          <cell r="D55" t="str">
            <v>Gondia Irrigation Division Gondia</v>
          </cell>
          <cell r="E55">
            <v>20</v>
          </cell>
          <cell r="F55">
            <v>1</v>
          </cell>
          <cell r="G55">
            <v>8</v>
          </cell>
          <cell r="H55">
            <v>4</v>
          </cell>
          <cell r="I55" t="str">
            <v>Surplus</v>
          </cell>
          <cell r="J55" t="str">
            <v>Medium</v>
          </cell>
          <cell r="K55" t="str">
            <v>Gondia</v>
          </cell>
          <cell r="L55" t="str">
            <v>Goregaon</v>
          </cell>
        </row>
        <row r="56">
          <cell r="A56" t="str">
            <v>Dahigaon Weir</v>
          </cell>
          <cell r="B56" t="str">
            <v>Girna+Panzan</v>
          </cell>
          <cell r="C56" t="str">
            <v>CADA Jalgaon</v>
          </cell>
          <cell r="D56" t="str">
            <v>Girna Irrigation Division Jalgaon</v>
          </cell>
          <cell r="E56">
            <v>192</v>
          </cell>
          <cell r="F56">
            <v>3</v>
          </cell>
          <cell r="G56">
            <v>11</v>
          </cell>
          <cell r="H56">
            <v>2</v>
          </cell>
          <cell r="I56" t="str">
            <v>Deficit</v>
          </cell>
          <cell r="J56" t="str">
            <v>Major</v>
          </cell>
          <cell r="K56" t="str">
            <v>Jalgaon</v>
          </cell>
          <cell r="L56" t="str">
            <v>Chalisgaon</v>
          </cell>
        </row>
        <row r="57">
          <cell r="A57" t="str">
            <v>Darna</v>
          </cell>
          <cell r="B57" t="str">
            <v>Darna</v>
          </cell>
          <cell r="C57" t="str">
            <v>CADA Nashik</v>
          </cell>
          <cell r="D57" t="str">
            <v>Nashik Irrigation Division Nashik</v>
          </cell>
          <cell r="E57">
            <v>178</v>
          </cell>
          <cell r="F57">
            <v>3</v>
          </cell>
          <cell r="G57">
            <v>1</v>
          </cell>
          <cell r="H57">
            <v>3</v>
          </cell>
          <cell r="I57" t="str">
            <v>Normal</v>
          </cell>
          <cell r="J57" t="str">
            <v>Major</v>
          </cell>
          <cell r="K57" t="str">
            <v>Nashik</v>
          </cell>
          <cell r="L57" t="str">
            <v>Igatpuri</v>
          </cell>
        </row>
        <row r="58">
          <cell r="A58" t="str">
            <v>Devarjan</v>
          </cell>
          <cell r="B58" t="str">
            <v>Devarjan</v>
          </cell>
          <cell r="C58" t="str">
            <v>CADA Beed</v>
          </cell>
          <cell r="D58" t="str">
            <v>Jayakwadi Project Drainage Construction Division 2 Latur</v>
          </cell>
          <cell r="E58">
            <v>179</v>
          </cell>
          <cell r="F58">
            <v>3</v>
          </cell>
          <cell r="G58">
            <v>4</v>
          </cell>
          <cell r="H58">
            <v>2</v>
          </cell>
          <cell r="I58" t="str">
            <v>Deficit</v>
          </cell>
          <cell r="J58" t="str">
            <v>Medium</v>
          </cell>
          <cell r="K58" t="str">
            <v>Latur</v>
          </cell>
          <cell r="L58" t="str">
            <v>Udgir</v>
          </cell>
        </row>
        <row r="59">
          <cell r="A59" t="str">
            <v>Dham</v>
          </cell>
          <cell r="B59" t="str">
            <v>Dham</v>
          </cell>
          <cell r="C59" t="str">
            <v>CIPC Chandrapur</v>
          </cell>
          <cell r="D59" t="str">
            <v>Wardha Irrigation Division Wardha</v>
          </cell>
          <cell r="E59">
            <v>21</v>
          </cell>
          <cell r="F59">
            <v>1</v>
          </cell>
          <cell r="G59">
            <v>7</v>
          </cell>
          <cell r="H59">
            <v>3</v>
          </cell>
          <cell r="I59" t="str">
            <v>Normal</v>
          </cell>
          <cell r="J59" t="str">
            <v>Medium</v>
          </cell>
          <cell r="K59" t="str">
            <v>Chandrapur</v>
          </cell>
          <cell r="L59" t="str">
            <v>Chandrapur</v>
          </cell>
        </row>
        <row r="60">
          <cell r="A60" t="str">
            <v>Dhamna</v>
          </cell>
          <cell r="B60" t="str">
            <v>Dhamna</v>
          </cell>
          <cell r="C60" t="str">
            <v>CADA Abad</v>
          </cell>
          <cell r="D60" t="str">
            <v>Aurangabad Irrigation Division Aurangabad</v>
          </cell>
          <cell r="E60">
            <v>180</v>
          </cell>
          <cell r="F60">
            <v>3</v>
          </cell>
          <cell r="G60">
            <v>3</v>
          </cell>
          <cell r="H60">
            <v>2</v>
          </cell>
          <cell r="I60" t="str">
            <v>Deficit</v>
          </cell>
          <cell r="J60" t="str">
            <v>Medium</v>
          </cell>
          <cell r="K60" t="str">
            <v>Jalna</v>
          </cell>
          <cell r="L60" t="str">
            <v>Bhokardan</v>
          </cell>
        </row>
        <row r="61">
          <cell r="A61" t="str">
            <v>Dheku</v>
          </cell>
          <cell r="B61" t="str">
            <v>Dheku</v>
          </cell>
          <cell r="C61" t="str">
            <v>CADA Abad</v>
          </cell>
          <cell r="D61" t="str">
            <v>Aurangabad Irrigation Division Aurangabad</v>
          </cell>
          <cell r="E61">
            <v>181</v>
          </cell>
          <cell r="F61">
            <v>3</v>
          </cell>
          <cell r="G61">
            <v>1</v>
          </cell>
          <cell r="H61">
            <v>3</v>
          </cell>
          <cell r="I61" t="str">
            <v>Normal</v>
          </cell>
          <cell r="J61" t="str">
            <v>Medium</v>
          </cell>
          <cell r="K61" t="str">
            <v>Aurangabad</v>
          </cell>
          <cell r="L61" t="str">
            <v>Vaijapur</v>
          </cell>
        </row>
        <row r="62">
          <cell r="A62" t="str">
            <v>Dhom</v>
          </cell>
          <cell r="B62" t="str">
            <v>Dhom</v>
          </cell>
          <cell r="C62" t="str">
            <v>CADA Pune</v>
          </cell>
          <cell r="D62" t="str">
            <v>Dhom Irrigation Division Satara</v>
          </cell>
          <cell r="E62">
            <v>95</v>
          </cell>
          <cell r="F62">
            <v>2</v>
          </cell>
          <cell r="G62">
            <v>15</v>
          </cell>
          <cell r="H62">
            <v>5</v>
          </cell>
          <cell r="I62" t="str">
            <v>Abundant</v>
          </cell>
          <cell r="J62" t="str">
            <v>Major</v>
          </cell>
          <cell r="K62" t="str">
            <v>Satara</v>
          </cell>
          <cell r="L62" t="str">
            <v>Wai</v>
          </cell>
        </row>
        <row r="63">
          <cell r="A63" t="str">
            <v>Dimbhe</v>
          </cell>
          <cell r="B63" t="str">
            <v>Kukadi Complex</v>
          </cell>
          <cell r="C63" t="str">
            <v>CADA Pune</v>
          </cell>
          <cell r="D63" t="str">
            <v>Kukadi Irrigation Division No. 1  Narayangaon</v>
          </cell>
          <cell r="E63">
            <v>117</v>
          </cell>
          <cell r="F63">
            <v>2</v>
          </cell>
          <cell r="G63">
            <v>17</v>
          </cell>
          <cell r="H63">
            <v>3</v>
          </cell>
          <cell r="I63" t="str">
            <v>Normal</v>
          </cell>
          <cell r="J63" t="str">
            <v>Major</v>
          </cell>
          <cell r="K63" t="str">
            <v>Pune</v>
          </cell>
          <cell r="L63" t="str">
            <v>Junnar</v>
          </cell>
        </row>
        <row r="64">
          <cell r="A64" t="str">
            <v>Dina</v>
          </cell>
          <cell r="B64" t="str">
            <v>Dina</v>
          </cell>
          <cell r="C64" t="str">
            <v>CIPC Chandrapur</v>
          </cell>
          <cell r="D64" t="str">
            <v>Gadchiroli Irrigation Division Gadchiroli</v>
          </cell>
          <cell r="E64">
            <v>22</v>
          </cell>
          <cell r="F64">
            <v>1</v>
          </cell>
          <cell r="G64">
            <v>9</v>
          </cell>
          <cell r="H64">
            <v>5</v>
          </cell>
          <cell r="I64" t="str">
            <v>Abundant</v>
          </cell>
          <cell r="J64" t="str">
            <v>Major</v>
          </cell>
          <cell r="K64" t="str">
            <v>Gadchiroli</v>
          </cell>
          <cell r="L64" t="str">
            <v>Chamorshi</v>
          </cell>
        </row>
        <row r="65">
          <cell r="A65" t="str">
            <v>Dnyanganga</v>
          </cell>
          <cell r="B65" t="str">
            <v>Dnyanganga</v>
          </cell>
          <cell r="C65" t="str">
            <v>AIC Akola</v>
          </cell>
          <cell r="D65" t="str">
            <v>Buldhana Irrigation Division Buldhana</v>
          </cell>
          <cell r="E65">
            <v>23</v>
          </cell>
          <cell r="F65">
            <v>1</v>
          </cell>
          <cell r="G65">
            <v>10</v>
          </cell>
          <cell r="H65">
            <v>2</v>
          </cell>
          <cell r="I65" t="str">
            <v>Deficit</v>
          </cell>
          <cell r="J65" t="str">
            <v>Medium</v>
          </cell>
          <cell r="K65" t="str">
            <v>Buldhana</v>
          </cell>
          <cell r="L65" t="str">
            <v>Khamgaon</v>
          </cell>
        </row>
        <row r="66">
          <cell r="A66" t="str">
            <v>Dodda Nalla</v>
          </cell>
          <cell r="B66" t="str">
            <v>Dodda Nalla</v>
          </cell>
          <cell r="C66" t="str">
            <v>SIC Sangli</v>
          </cell>
          <cell r="D66" t="str">
            <v>Sangli Irrigation Division Sangli</v>
          </cell>
          <cell r="E66">
            <v>96</v>
          </cell>
          <cell r="F66">
            <v>2</v>
          </cell>
          <cell r="G66">
            <v>18</v>
          </cell>
          <cell r="H66">
            <v>1</v>
          </cell>
          <cell r="I66" t="str">
            <v>Highly Deficit</v>
          </cell>
          <cell r="J66" t="str">
            <v>Medium</v>
          </cell>
          <cell r="K66" t="str">
            <v>Sangli</v>
          </cell>
          <cell r="L66" t="str">
            <v>Jath</v>
          </cell>
        </row>
        <row r="67">
          <cell r="A67" t="str">
            <v>Dongargaon (Chandrapur)</v>
          </cell>
          <cell r="B67" t="str">
            <v>Dongargaon (Chandrapur)</v>
          </cell>
          <cell r="C67" t="str">
            <v>NIC Nagpur</v>
          </cell>
          <cell r="D67" t="str">
            <v>Medium Project Division Chandrapur</v>
          </cell>
          <cell r="E67">
            <v>24</v>
          </cell>
          <cell r="F67">
            <v>1</v>
          </cell>
          <cell r="G67">
            <v>9</v>
          </cell>
          <cell r="H67">
            <v>3</v>
          </cell>
          <cell r="I67" t="str">
            <v>Normal</v>
          </cell>
          <cell r="J67" t="str">
            <v>Medium</v>
          </cell>
          <cell r="K67" t="str">
            <v>Rajura</v>
          </cell>
          <cell r="L67" t="str">
            <v>Chandrapur</v>
          </cell>
        </row>
        <row r="68">
          <cell r="A68" t="str">
            <v>Dongargaon (Nanded)</v>
          </cell>
          <cell r="B68" t="str">
            <v>Dongargaon (Nanded)</v>
          </cell>
          <cell r="C68" t="str">
            <v>NIC Nanded</v>
          </cell>
          <cell r="D68" t="str">
            <v>Nanded Irrigation Division Nanded</v>
          </cell>
          <cell r="E68">
            <v>182</v>
          </cell>
          <cell r="F68">
            <v>3</v>
          </cell>
          <cell r="G68">
            <v>6</v>
          </cell>
          <cell r="H68">
            <v>3</v>
          </cell>
          <cell r="I68" t="str">
            <v>Normal</v>
          </cell>
          <cell r="J68" t="str">
            <v>Medium</v>
          </cell>
          <cell r="K68" t="str">
            <v>Nanded</v>
          </cell>
          <cell r="L68" t="str">
            <v>Kinwat</v>
          </cell>
        </row>
        <row r="69">
          <cell r="A69" t="str">
            <v>Dongargaon (Wardha)</v>
          </cell>
          <cell r="B69" t="str">
            <v>Dongargaon (Wardha)</v>
          </cell>
          <cell r="C69" t="str">
            <v>CIPC Chandrapur</v>
          </cell>
          <cell r="D69" t="str">
            <v>Chandrapur Medium Project Division Chandrapur</v>
          </cell>
          <cell r="E69">
            <v>25</v>
          </cell>
          <cell r="F69">
            <v>1</v>
          </cell>
          <cell r="G69">
            <v>7</v>
          </cell>
          <cell r="H69">
            <v>5</v>
          </cell>
          <cell r="I69" t="str">
            <v>Abundant</v>
          </cell>
          <cell r="J69" t="str">
            <v>Medium</v>
          </cell>
          <cell r="K69" t="str">
            <v>Selu</v>
          </cell>
          <cell r="L69" t="str">
            <v>Wardha</v>
          </cell>
        </row>
        <row r="70">
          <cell r="A70" t="str">
            <v>Dudhganga</v>
          </cell>
          <cell r="B70" t="str">
            <v>Dudhaganga</v>
          </cell>
          <cell r="C70" t="str">
            <v>SIC Sangli</v>
          </cell>
          <cell r="D70" t="str">
            <v>Kolhapur Irrigation Division Kolhapur</v>
          </cell>
          <cell r="E70">
            <v>97</v>
          </cell>
          <cell r="F70">
            <v>2</v>
          </cell>
          <cell r="G70">
            <v>15</v>
          </cell>
          <cell r="H70">
            <v>5</v>
          </cell>
          <cell r="I70" t="str">
            <v>Abundant</v>
          </cell>
          <cell r="J70" t="str">
            <v>Major</v>
          </cell>
          <cell r="K70" t="str">
            <v>Kolhapur</v>
          </cell>
          <cell r="L70" t="str">
            <v>Radhanagari</v>
          </cell>
        </row>
        <row r="71">
          <cell r="A71" t="str">
            <v>Ekburji</v>
          </cell>
          <cell r="B71" t="str">
            <v>Ekbhuji</v>
          </cell>
          <cell r="C71" t="str">
            <v>AIC Akola</v>
          </cell>
          <cell r="D71" t="str">
            <v>Minor Irrigation Division Washim</v>
          </cell>
          <cell r="E71">
            <v>26</v>
          </cell>
          <cell r="F71">
            <v>1</v>
          </cell>
          <cell r="G71">
            <v>6</v>
          </cell>
          <cell r="H71">
            <v>3</v>
          </cell>
          <cell r="I71" t="str">
            <v>Normal</v>
          </cell>
          <cell r="J71" t="str">
            <v>Medium</v>
          </cell>
          <cell r="K71" t="str">
            <v>Washim</v>
          </cell>
          <cell r="L71" t="str">
            <v>Washim</v>
          </cell>
        </row>
        <row r="72">
          <cell r="A72" t="str">
            <v>Ekrukh</v>
          </cell>
          <cell r="B72" t="str">
            <v>Ekrukh</v>
          </cell>
          <cell r="C72" t="str">
            <v>CADA Solapur</v>
          </cell>
          <cell r="D72" t="str">
            <v>Solapur Irrigation Division Solapur</v>
          </cell>
          <cell r="E72">
            <v>98</v>
          </cell>
          <cell r="F72">
            <v>2</v>
          </cell>
          <cell r="G72">
            <v>19</v>
          </cell>
          <cell r="H72">
            <v>1</v>
          </cell>
          <cell r="I72" t="str">
            <v>Highly Deficit</v>
          </cell>
          <cell r="J72" t="str">
            <v>Medium</v>
          </cell>
          <cell r="K72" t="str">
            <v>Solapur</v>
          </cell>
          <cell r="L72" t="str">
            <v>North Solapur</v>
          </cell>
        </row>
        <row r="73">
          <cell r="A73" t="str">
            <v>Gadadgad</v>
          </cell>
          <cell r="B73" t="str">
            <v>Gadadgad</v>
          </cell>
          <cell r="C73" t="str">
            <v>CADA Abad</v>
          </cell>
          <cell r="D73" t="str">
            <v>Aurangabad Irrigation Division Aurangabad</v>
          </cell>
          <cell r="E73">
            <v>183</v>
          </cell>
          <cell r="F73">
            <v>3</v>
          </cell>
          <cell r="G73">
            <v>11</v>
          </cell>
          <cell r="H73">
            <v>2</v>
          </cell>
          <cell r="I73" t="str">
            <v>Deficit</v>
          </cell>
          <cell r="J73" t="str">
            <v>Medium</v>
          </cell>
          <cell r="K73" t="str">
            <v>Aurangabad</v>
          </cell>
          <cell r="L73" t="str">
            <v>Kannad</v>
          </cell>
        </row>
        <row r="74">
          <cell r="A74" t="str">
            <v>Galhati</v>
          </cell>
          <cell r="B74" t="str">
            <v>Galhati</v>
          </cell>
          <cell r="C74" t="str">
            <v>CADA Abad</v>
          </cell>
          <cell r="D74" t="str">
            <v>Jayakwadi Irrigation Division No.1 Paithan</v>
          </cell>
          <cell r="E74">
            <v>184</v>
          </cell>
          <cell r="F74">
            <v>3</v>
          </cell>
          <cell r="G74">
            <v>2</v>
          </cell>
          <cell r="H74">
            <v>2</v>
          </cell>
          <cell r="I74" t="str">
            <v>Deficit</v>
          </cell>
          <cell r="J74" t="str">
            <v>Medium</v>
          </cell>
          <cell r="K74" t="str">
            <v>Jalna</v>
          </cell>
          <cell r="L74" t="str">
            <v>Ambad</v>
          </cell>
        </row>
        <row r="75">
          <cell r="A75" t="str">
            <v>Gangapur</v>
          </cell>
          <cell r="B75" t="str">
            <v>Gangapur</v>
          </cell>
          <cell r="C75" t="str">
            <v>CADA Nashik</v>
          </cell>
          <cell r="D75" t="str">
            <v>Nashik Irrigation Division Nashik</v>
          </cell>
          <cell r="E75">
            <v>185</v>
          </cell>
          <cell r="F75">
            <v>3</v>
          </cell>
          <cell r="G75">
            <v>1</v>
          </cell>
          <cell r="H75">
            <v>3</v>
          </cell>
          <cell r="I75" t="str">
            <v>Normal</v>
          </cell>
          <cell r="J75" t="str">
            <v>Major</v>
          </cell>
          <cell r="K75" t="str">
            <v>Nashik</v>
          </cell>
          <cell r="L75" t="str">
            <v>Igatpuri</v>
          </cell>
        </row>
        <row r="76">
          <cell r="A76" t="str">
            <v>Gharni</v>
          </cell>
          <cell r="B76" t="str">
            <v>Gharni</v>
          </cell>
          <cell r="C76" t="str">
            <v>CADA Beed</v>
          </cell>
          <cell r="D76" t="str">
            <v>Jayakwadi Project Drainage Construction Division 2 Latur</v>
          </cell>
          <cell r="E76">
            <v>186</v>
          </cell>
          <cell r="F76">
            <v>3</v>
          </cell>
          <cell r="G76">
            <v>4</v>
          </cell>
          <cell r="H76">
            <v>2</v>
          </cell>
          <cell r="I76" t="str">
            <v>Deficit</v>
          </cell>
          <cell r="J76" t="str">
            <v>Medium</v>
          </cell>
          <cell r="K76" t="str">
            <v>Latur</v>
          </cell>
          <cell r="L76" t="str">
            <v>Shirur (Anantpal)</v>
          </cell>
        </row>
        <row r="77">
          <cell r="A77" t="str">
            <v>Ghatshil Pargaon</v>
          </cell>
          <cell r="B77" t="str">
            <v>Ghatshil Pargaon</v>
          </cell>
          <cell r="C77" t="str">
            <v>CADA Nashik</v>
          </cell>
          <cell r="D77" t="str">
            <v>Ahmednagar Irrigation Division Ahmednagar</v>
          </cell>
          <cell r="E77">
            <v>187</v>
          </cell>
          <cell r="F77">
            <v>3</v>
          </cell>
          <cell r="G77">
            <v>1</v>
          </cell>
          <cell r="H77">
            <v>3</v>
          </cell>
          <cell r="I77" t="str">
            <v>Normal</v>
          </cell>
          <cell r="J77" t="str">
            <v>Medium</v>
          </cell>
          <cell r="K77" t="str">
            <v>Ahmednagar</v>
          </cell>
          <cell r="L77" t="str">
            <v>Pathardi</v>
          </cell>
        </row>
        <row r="78">
          <cell r="A78" t="str">
            <v>Ghod</v>
          </cell>
          <cell r="B78" t="str">
            <v>Ghod</v>
          </cell>
          <cell r="C78" t="str">
            <v>CADA Pune</v>
          </cell>
          <cell r="D78" t="str">
            <v>Kukadi Irrigation Division No. 2 Shrigonda</v>
          </cell>
          <cell r="E78">
            <v>99</v>
          </cell>
          <cell r="F78">
            <v>2</v>
          </cell>
          <cell r="G78">
            <v>17</v>
          </cell>
          <cell r="H78">
            <v>3</v>
          </cell>
          <cell r="I78" t="str">
            <v>Normal</v>
          </cell>
          <cell r="J78" t="str">
            <v>Major</v>
          </cell>
          <cell r="K78" t="str">
            <v>Pune</v>
          </cell>
          <cell r="L78" t="str">
            <v>Shirur</v>
          </cell>
        </row>
        <row r="79">
          <cell r="A79" t="str">
            <v>Ghorazari</v>
          </cell>
          <cell r="B79" t="str">
            <v>Ghorazari</v>
          </cell>
          <cell r="C79" t="str">
            <v>CIPC Chandrapur</v>
          </cell>
          <cell r="D79" t="str">
            <v>Chandrapur Irrigation Division Chandrapur</v>
          </cell>
          <cell r="E79">
            <v>27</v>
          </cell>
          <cell r="F79">
            <v>1</v>
          </cell>
          <cell r="G79">
            <v>9</v>
          </cell>
          <cell r="H79">
            <v>5</v>
          </cell>
          <cell r="I79" t="str">
            <v>Abundant</v>
          </cell>
          <cell r="J79" t="str">
            <v>Medium</v>
          </cell>
          <cell r="K79" t="str">
            <v>Chandrapur</v>
          </cell>
          <cell r="L79" t="str">
            <v>Nagbhid</v>
          </cell>
        </row>
        <row r="80">
          <cell r="A80" t="str">
            <v>Girakchal</v>
          </cell>
          <cell r="B80" t="str">
            <v>Girakchal KTB</v>
          </cell>
          <cell r="C80" t="str">
            <v>CADA Beed</v>
          </cell>
          <cell r="D80" t="str">
            <v>Jayakwadi Project Drainage Construction Division 2 Latur</v>
          </cell>
          <cell r="E80">
            <v>188</v>
          </cell>
          <cell r="F80">
            <v>3</v>
          </cell>
          <cell r="G80">
            <v>4</v>
          </cell>
          <cell r="H80">
            <v>2</v>
          </cell>
          <cell r="I80" t="str">
            <v>Deficit</v>
          </cell>
          <cell r="J80" t="str">
            <v>Medium</v>
          </cell>
          <cell r="K80" t="str">
            <v>Latur</v>
          </cell>
          <cell r="L80" t="str">
            <v>Nilanga</v>
          </cell>
        </row>
        <row r="81">
          <cell r="A81" t="str">
            <v>Girija</v>
          </cell>
          <cell r="B81" t="str">
            <v>Girja</v>
          </cell>
          <cell r="C81" t="str">
            <v>CADA Abad</v>
          </cell>
          <cell r="D81" t="str">
            <v>Aurangabad Irrigation Division Aurangabad</v>
          </cell>
          <cell r="E81">
            <v>189</v>
          </cell>
          <cell r="F81">
            <v>3</v>
          </cell>
          <cell r="G81">
            <v>3</v>
          </cell>
          <cell r="H81">
            <v>2</v>
          </cell>
          <cell r="I81" t="str">
            <v>Deficit</v>
          </cell>
          <cell r="J81" t="str">
            <v>Medium</v>
          </cell>
          <cell r="K81" t="str">
            <v>Aurangabad</v>
          </cell>
          <cell r="L81" t="str">
            <v>Khultabad</v>
          </cell>
        </row>
        <row r="82">
          <cell r="A82" t="str">
            <v>Girna</v>
          </cell>
          <cell r="B82" t="str">
            <v>Girna+Panzan</v>
          </cell>
          <cell r="C82" t="str">
            <v>CADA Jalgaon</v>
          </cell>
          <cell r="D82" t="str">
            <v>Girna Irrigation Division Jalgaon</v>
          </cell>
          <cell r="E82">
            <v>190</v>
          </cell>
          <cell r="F82">
            <v>3</v>
          </cell>
          <cell r="G82">
            <v>11</v>
          </cell>
          <cell r="H82">
            <v>2</v>
          </cell>
          <cell r="I82" t="str">
            <v>Deficit</v>
          </cell>
          <cell r="J82" t="str">
            <v>Major</v>
          </cell>
          <cell r="K82" t="str">
            <v>Jalgaon</v>
          </cell>
          <cell r="L82" t="str">
            <v>Chalisgaon</v>
          </cell>
        </row>
        <row r="83">
          <cell r="A83" t="str">
            <v>Goki</v>
          </cell>
          <cell r="B83" t="str">
            <v>Goki</v>
          </cell>
          <cell r="C83" t="str">
            <v>AIC Akola</v>
          </cell>
          <cell r="D83" t="str">
            <v>Yavatmal irrigation Division Yavatmal</v>
          </cell>
          <cell r="E83">
            <v>28</v>
          </cell>
          <cell r="F83">
            <v>1</v>
          </cell>
          <cell r="G83">
            <v>6</v>
          </cell>
          <cell r="H83">
            <v>3</v>
          </cell>
          <cell r="I83" t="str">
            <v>Normal</v>
          </cell>
          <cell r="J83" t="str">
            <v>Medium</v>
          </cell>
          <cell r="K83" t="str">
            <v>Yavatmal</v>
          </cell>
          <cell r="L83" t="str">
            <v>Ner</v>
          </cell>
        </row>
        <row r="84">
          <cell r="A84" t="str">
            <v>Haranbari</v>
          </cell>
          <cell r="B84" t="str">
            <v>Haranbari</v>
          </cell>
          <cell r="C84" t="str">
            <v>CADA Nashik</v>
          </cell>
          <cell r="D84" t="str">
            <v>Malegaon Irrigation Division Malegaon</v>
          </cell>
          <cell r="E84">
            <v>193</v>
          </cell>
          <cell r="F84">
            <v>3</v>
          </cell>
          <cell r="G84">
            <v>11</v>
          </cell>
          <cell r="H84">
            <v>2</v>
          </cell>
          <cell r="I84" t="str">
            <v>Deficit</v>
          </cell>
          <cell r="J84" t="str">
            <v>Medium</v>
          </cell>
          <cell r="K84" t="str">
            <v>Nashik</v>
          </cell>
          <cell r="L84" t="str">
            <v>Baglan</v>
          </cell>
        </row>
        <row r="85">
          <cell r="A85" t="str">
            <v>Harni</v>
          </cell>
          <cell r="B85" t="str">
            <v>Harni</v>
          </cell>
          <cell r="C85" t="str">
            <v>CADA Beed</v>
          </cell>
          <cell r="D85" t="str">
            <v>Osmanabad Irrigation Division Osmanabad</v>
          </cell>
          <cell r="E85">
            <v>194</v>
          </cell>
          <cell r="F85">
            <v>3</v>
          </cell>
          <cell r="G85">
            <v>19</v>
          </cell>
          <cell r="H85">
            <v>1</v>
          </cell>
          <cell r="I85" t="str">
            <v>Highly Deficit</v>
          </cell>
          <cell r="J85" t="str">
            <v>Medium</v>
          </cell>
          <cell r="K85" t="str">
            <v>Osmanabad</v>
          </cell>
          <cell r="L85" t="str">
            <v>Tuljapur</v>
          </cell>
        </row>
        <row r="86">
          <cell r="A86" t="str">
            <v>Hatnur</v>
          </cell>
          <cell r="B86" t="str">
            <v>Hatnur</v>
          </cell>
          <cell r="C86" t="str">
            <v>CADA Jalgaon</v>
          </cell>
          <cell r="D86" t="str">
            <v>Jalgaon Irrigation Division Jalgaon</v>
          </cell>
          <cell r="E86">
            <v>195</v>
          </cell>
          <cell r="F86">
            <v>3</v>
          </cell>
          <cell r="G86">
            <v>13</v>
          </cell>
          <cell r="H86">
            <v>3</v>
          </cell>
          <cell r="I86" t="str">
            <v>Normal</v>
          </cell>
          <cell r="J86" t="str">
            <v>Major</v>
          </cell>
          <cell r="K86" t="str">
            <v>Jalgaon</v>
          </cell>
          <cell r="L86" t="str">
            <v>Bhusawal</v>
          </cell>
        </row>
        <row r="87">
          <cell r="A87" t="str">
            <v>Hetwane</v>
          </cell>
          <cell r="B87" t="str">
            <v>Hetwane</v>
          </cell>
          <cell r="C87" t="str">
            <v>NKIPC Thane</v>
          </cell>
          <cell r="D87" t="str">
            <v>Hetwane Medium Project Division Kamarli</v>
          </cell>
          <cell r="E87">
            <v>100</v>
          </cell>
          <cell r="F87">
            <v>2</v>
          </cell>
          <cell r="G87">
            <v>21</v>
          </cell>
          <cell r="H87">
            <v>5</v>
          </cell>
          <cell r="I87" t="str">
            <v>Abundant</v>
          </cell>
          <cell r="J87" t="str">
            <v>Medium</v>
          </cell>
          <cell r="K87" t="str">
            <v>Raigad</v>
          </cell>
          <cell r="L87" t="str">
            <v>Pen</v>
          </cell>
        </row>
        <row r="88">
          <cell r="A88" t="str">
            <v>Hingni (Pangaon)</v>
          </cell>
          <cell r="B88" t="str">
            <v>Hingani (Pangaon)</v>
          </cell>
          <cell r="C88" t="str">
            <v>CADA Solapur</v>
          </cell>
          <cell r="D88" t="str">
            <v>Solapur Irrigation Division Solapur</v>
          </cell>
          <cell r="E88">
            <v>101</v>
          </cell>
          <cell r="F88">
            <v>2</v>
          </cell>
          <cell r="G88">
            <v>19</v>
          </cell>
          <cell r="H88">
            <v>1</v>
          </cell>
          <cell r="I88" t="str">
            <v>Highly Deficit</v>
          </cell>
          <cell r="J88" t="str">
            <v>Medium</v>
          </cell>
          <cell r="K88" t="str">
            <v>Solapur</v>
          </cell>
          <cell r="L88" t="str">
            <v>Barshi</v>
          </cell>
        </row>
        <row r="89">
          <cell r="A89" t="str">
            <v>Hiwara</v>
          </cell>
          <cell r="B89" t="str">
            <v>Hiwara</v>
          </cell>
          <cell r="C89" t="str">
            <v>CADA Jalgaon</v>
          </cell>
          <cell r="D89" t="str">
            <v>Jalgaon Irrigation Division Jalgaon</v>
          </cell>
          <cell r="E89">
            <v>196</v>
          </cell>
          <cell r="F89">
            <v>3</v>
          </cell>
          <cell r="G89">
            <v>11</v>
          </cell>
          <cell r="H89">
            <v>2</v>
          </cell>
          <cell r="I89" t="str">
            <v>Deficit</v>
          </cell>
          <cell r="J89" t="str">
            <v>Medium</v>
          </cell>
          <cell r="K89" t="str">
            <v>Jalgaon</v>
          </cell>
          <cell r="L89" t="str">
            <v>Pachora</v>
          </cell>
        </row>
        <row r="90">
          <cell r="A90" t="str">
            <v>Itiadoh</v>
          </cell>
          <cell r="B90" t="str">
            <v>Itiadoh</v>
          </cell>
          <cell r="C90" t="str">
            <v>CADA Nagpur</v>
          </cell>
          <cell r="D90" t="str">
            <v>Bagh Itiadoh Project Division Gondia</v>
          </cell>
          <cell r="E90">
            <v>29</v>
          </cell>
          <cell r="F90">
            <v>1</v>
          </cell>
          <cell r="G90">
            <v>8</v>
          </cell>
          <cell r="H90">
            <v>4</v>
          </cell>
          <cell r="I90" t="str">
            <v>Surplus</v>
          </cell>
          <cell r="J90" t="str">
            <v>Major</v>
          </cell>
          <cell r="K90" t="str">
            <v>Gondia</v>
          </cell>
          <cell r="L90" t="str">
            <v>Arjuni Morgaon</v>
          </cell>
        </row>
        <row r="91">
          <cell r="A91" t="str">
            <v>Jakapur</v>
          </cell>
          <cell r="B91" t="str">
            <v>Jakapur</v>
          </cell>
          <cell r="C91" t="str">
            <v>CADA Beed</v>
          </cell>
          <cell r="D91" t="str">
            <v>Osmanabad Irrigation Division Osmanabad</v>
          </cell>
          <cell r="E91">
            <v>197</v>
          </cell>
          <cell r="F91">
            <v>3</v>
          </cell>
          <cell r="G91">
            <v>19</v>
          </cell>
          <cell r="H91">
            <v>1</v>
          </cell>
          <cell r="I91" t="str">
            <v>Highly Deficit</v>
          </cell>
          <cell r="J91" t="str">
            <v>Medium</v>
          </cell>
          <cell r="K91" t="str">
            <v>Osmanabad</v>
          </cell>
          <cell r="L91" t="str">
            <v>Tuljapur</v>
          </cell>
        </row>
        <row r="92">
          <cell r="A92" t="str">
            <v>Jam</v>
          </cell>
          <cell r="B92" t="str">
            <v>Jam</v>
          </cell>
          <cell r="C92" t="str">
            <v>NIC Nagpur</v>
          </cell>
          <cell r="D92" t="str">
            <v>Nagpur Medium Project Division Nagpur</v>
          </cell>
          <cell r="E92">
            <v>30</v>
          </cell>
          <cell r="F92">
            <v>1</v>
          </cell>
          <cell r="G92">
            <v>7</v>
          </cell>
          <cell r="H92">
            <v>3</v>
          </cell>
          <cell r="I92" t="str">
            <v>Normal</v>
          </cell>
          <cell r="J92" t="str">
            <v>Medium</v>
          </cell>
          <cell r="K92" t="str">
            <v>Nagpur</v>
          </cell>
          <cell r="L92" t="str">
            <v>Katol</v>
          </cell>
        </row>
        <row r="93">
          <cell r="A93" t="str">
            <v>Jamda Weir</v>
          </cell>
          <cell r="B93" t="str">
            <v>Girna+Panzan</v>
          </cell>
          <cell r="C93" t="str">
            <v>CADA Jalgaon</v>
          </cell>
          <cell r="D93" t="str">
            <v>Girna Irrigation Division Jalgaon</v>
          </cell>
          <cell r="E93">
            <v>191</v>
          </cell>
          <cell r="F93">
            <v>3</v>
          </cell>
          <cell r="G93">
            <v>11</v>
          </cell>
          <cell r="H93">
            <v>2</v>
          </cell>
          <cell r="I93" t="str">
            <v>Deficit</v>
          </cell>
          <cell r="J93" t="str">
            <v>Major</v>
          </cell>
          <cell r="K93" t="str">
            <v>Jalgaon</v>
          </cell>
          <cell r="L93" t="str">
            <v>Chalisgaon</v>
          </cell>
        </row>
        <row r="94">
          <cell r="A94" t="str">
            <v>Jamkhedi</v>
          </cell>
          <cell r="B94" t="str">
            <v>Jamkhedi</v>
          </cell>
          <cell r="C94" t="str">
            <v>CADA Jalgaon</v>
          </cell>
          <cell r="D94" t="str">
            <v>Dhule Irrigation Division Dhule</v>
          </cell>
          <cell r="E94">
            <v>198</v>
          </cell>
          <cell r="F94">
            <v>3</v>
          </cell>
          <cell r="G94">
            <v>13</v>
          </cell>
          <cell r="H94">
            <v>2</v>
          </cell>
          <cell r="I94" t="str">
            <v>Deficit</v>
          </cell>
          <cell r="J94" t="str">
            <v>Medium</v>
          </cell>
          <cell r="K94" t="str">
            <v>Dhule</v>
          </cell>
          <cell r="L94" t="str">
            <v>Sakri</v>
          </cell>
        </row>
        <row r="95">
          <cell r="A95" t="str">
            <v>Jangamhatti</v>
          </cell>
          <cell r="B95" t="str">
            <v>Jangamhatti</v>
          </cell>
          <cell r="C95" t="str">
            <v>SIC Sangli</v>
          </cell>
          <cell r="D95" t="str">
            <v>Kolhapur Irrigation Division Kolhapur</v>
          </cell>
          <cell r="E95">
            <v>102</v>
          </cell>
          <cell r="F95">
            <v>2</v>
          </cell>
          <cell r="G95">
            <v>15</v>
          </cell>
          <cell r="H95">
            <v>5</v>
          </cell>
          <cell r="I95" t="str">
            <v>Abundant</v>
          </cell>
          <cell r="J95" t="str">
            <v>Medium</v>
          </cell>
          <cell r="K95" t="str">
            <v>Kolhapur</v>
          </cell>
          <cell r="L95" t="str">
            <v>Changad</v>
          </cell>
        </row>
        <row r="96">
          <cell r="A96" t="str">
            <v>Jawalgaon</v>
          </cell>
          <cell r="B96" t="str">
            <v>Jawalgaon</v>
          </cell>
          <cell r="C96" t="str">
            <v>CADA Solapur</v>
          </cell>
          <cell r="D96" t="str">
            <v>Solapur Irrigation Division Solapur</v>
          </cell>
          <cell r="E96">
            <v>103</v>
          </cell>
          <cell r="F96">
            <v>2</v>
          </cell>
          <cell r="G96">
            <v>18</v>
          </cell>
          <cell r="H96">
            <v>1</v>
          </cell>
          <cell r="I96" t="str">
            <v>Highly Deficit</v>
          </cell>
          <cell r="J96" t="str">
            <v>Medium</v>
          </cell>
          <cell r="K96" t="str">
            <v>Solapur</v>
          </cell>
          <cell r="L96" t="str">
            <v>Barshi</v>
          </cell>
        </row>
        <row r="97">
          <cell r="A97" t="str">
            <v>Jayakwadi</v>
          </cell>
          <cell r="B97" t="str">
            <v>Jayakwadi Stage I</v>
          </cell>
          <cell r="C97" t="str">
            <v>CADA Abad</v>
          </cell>
          <cell r="D97" t="str">
            <v>Jayakwadi Irrigation Division No.1 Paithan</v>
          </cell>
          <cell r="E97">
            <v>199</v>
          </cell>
          <cell r="F97">
            <v>3</v>
          </cell>
          <cell r="G97">
            <v>2</v>
          </cell>
          <cell r="H97">
            <v>2</v>
          </cell>
          <cell r="I97" t="str">
            <v>Deficit</v>
          </cell>
          <cell r="J97" t="str">
            <v>Major</v>
          </cell>
          <cell r="K97" t="str">
            <v>Aurangabad</v>
          </cell>
          <cell r="L97" t="str">
            <v>Paithan</v>
          </cell>
        </row>
        <row r="98">
          <cell r="A98" t="str">
            <v>Jivrekha</v>
          </cell>
          <cell r="B98" t="str">
            <v>Jivrekha</v>
          </cell>
          <cell r="C98" t="str">
            <v>CADA Abad</v>
          </cell>
          <cell r="D98" t="str">
            <v>Aurangabad Irrigation Division Aurangabad</v>
          </cell>
          <cell r="E98">
            <v>201</v>
          </cell>
          <cell r="F98">
            <v>3</v>
          </cell>
          <cell r="G98">
            <v>3</v>
          </cell>
          <cell r="H98">
            <v>2</v>
          </cell>
          <cell r="I98" t="str">
            <v>Deficit</v>
          </cell>
          <cell r="J98" t="str">
            <v>Medium</v>
          </cell>
          <cell r="K98" t="str">
            <v>Jalna</v>
          </cell>
          <cell r="L98" t="str">
            <v>Jafrabad</v>
          </cell>
        </row>
        <row r="99">
          <cell r="A99" t="str">
            <v>Jui</v>
          </cell>
          <cell r="B99" t="str">
            <v>Jui</v>
          </cell>
          <cell r="C99" t="str">
            <v>CADA Abad</v>
          </cell>
          <cell r="D99" t="str">
            <v>Aurangabad Irrigation Division Aurangabad</v>
          </cell>
          <cell r="E99">
            <v>202</v>
          </cell>
          <cell r="F99">
            <v>3</v>
          </cell>
          <cell r="G99">
            <v>3</v>
          </cell>
          <cell r="H99">
            <v>2</v>
          </cell>
          <cell r="I99" t="str">
            <v>Deficit</v>
          </cell>
          <cell r="J99" t="str">
            <v>Medium</v>
          </cell>
          <cell r="K99" t="str">
            <v>Jalna</v>
          </cell>
          <cell r="L99" t="str">
            <v>Bhokardan</v>
          </cell>
        </row>
        <row r="100">
          <cell r="A100" t="str">
            <v>Kada</v>
          </cell>
          <cell r="B100" t="str">
            <v>Kada</v>
          </cell>
          <cell r="C100" t="str">
            <v>CADA Beed</v>
          </cell>
          <cell r="D100" t="str">
            <v>Jayakwadi Project Drainage Construction Division 3 Beed</v>
          </cell>
          <cell r="E100">
            <v>203</v>
          </cell>
          <cell r="F100">
            <v>3</v>
          </cell>
          <cell r="G100">
            <v>19</v>
          </cell>
          <cell r="H100">
            <v>1</v>
          </cell>
          <cell r="I100" t="str">
            <v>Highly Deficit</v>
          </cell>
          <cell r="J100" t="str">
            <v>Medium</v>
          </cell>
          <cell r="K100" t="str">
            <v>Beed</v>
          </cell>
          <cell r="L100" t="str">
            <v>Ashti</v>
          </cell>
        </row>
        <row r="101">
          <cell r="A101" t="str">
            <v>Kadi</v>
          </cell>
          <cell r="B101" t="str">
            <v>Kadi</v>
          </cell>
          <cell r="C101" t="str">
            <v>CADA Beed</v>
          </cell>
          <cell r="D101" t="str">
            <v>Jayakwadi Project Drainage Construction Division 3 Beed</v>
          </cell>
          <cell r="E101">
            <v>204</v>
          </cell>
          <cell r="F101">
            <v>3</v>
          </cell>
          <cell r="G101">
            <v>19</v>
          </cell>
          <cell r="H101">
            <v>1</v>
          </cell>
          <cell r="I101" t="str">
            <v>Highly Deficit</v>
          </cell>
          <cell r="J101" t="str">
            <v>Medium</v>
          </cell>
          <cell r="K101" t="str">
            <v>Beed</v>
          </cell>
          <cell r="L101" t="str">
            <v>Ashti</v>
          </cell>
        </row>
        <row r="102">
          <cell r="A102" t="str">
            <v>Kadvi</v>
          </cell>
          <cell r="B102" t="str">
            <v>Kadvi</v>
          </cell>
          <cell r="C102" t="str">
            <v>SIC Sangli</v>
          </cell>
          <cell r="D102" t="str">
            <v>Kolhapur Irrigation Division Kolhapur</v>
          </cell>
          <cell r="E102">
            <v>104</v>
          </cell>
          <cell r="F102">
            <v>2</v>
          </cell>
          <cell r="G102">
            <v>15</v>
          </cell>
          <cell r="H102">
            <v>5</v>
          </cell>
          <cell r="I102" t="str">
            <v>Abundant</v>
          </cell>
          <cell r="J102" t="str">
            <v>Medium</v>
          </cell>
          <cell r="K102" t="str">
            <v>Kolhapur</v>
          </cell>
          <cell r="L102" t="str">
            <v>Shahuwadi</v>
          </cell>
        </row>
        <row r="103">
          <cell r="A103" t="str">
            <v>Kadwa</v>
          </cell>
          <cell r="B103" t="str">
            <v>Kadwa</v>
          </cell>
          <cell r="C103" t="str">
            <v>CADA Nashik</v>
          </cell>
          <cell r="D103" t="str">
            <v>Nashik Irrigation Division Nashik</v>
          </cell>
          <cell r="E103">
            <v>205</v>
          </cell>
          <cell r="F103">
            <v>3</v>
          </cell>
          <cell r="G103">
            <v>1</v>
          </cell>
          <cell r="H103">
            <v>3</v>
          </cell>
          <cell r="I103" t="str">
            <v>Normal</v>
          </cell>
          <cell r="J103" t="str">
            <v>Major</v>
          </cell>
          <cell r="K103" t="str">
            <v>Nashik</v>
          </cell>
          <cell r="L103" t="str">
            <v>Nashik</v>
          </cell>
        </row>
        <row r="104">
          <cell r="A104" t="str">
            <v>Kadwas Weir</v>
          </cell>
          <cell r="B104" t="str">
            <v>Surya</v>
          </cell>
          <cell r="C104" t="str">
            <v>TIC Thane</v>
          </cell>
          <cell r="D104" t="str">
            <v>Surya Canal Division Suryanagar</v>
          </cell>
          <cell r="E104">
            <v>140</v>
          </cell>
          <cell r="F104">
            <v>2</v>
          </cell>
          <cell r="G104">
            <v>21</v>
          </cell>
          <cell r="H104">
            <v>5</v>
          </cell>
          <cell r="I104" t="str">
            <v>Abundant</v>
          </cell>
          <cell r="J104" t="str">
            <v>Major</v>
          </cell>
          <cell r="K104" t="str">
            <v>Thane</v>
          </cell>
          <cell r="L104" t="str">
            <v>Dahanu</v>
          </cell>
        </row>
        <row r="105">
          <cell r="A105" t="str">
            <v>Kal-Amba</v>
          </cell>
          <cell r="B105" t="str">
            <v>Kal-Amba</v>
          </cell>
          <cell r="C105" t="str">
            <v>TIC Thane</v>
          </cell>
          <cell r="D105" t="str">
            <v>Raigad Irrigation Division Kolad</v>
          </cell>
          <cell r="E105">
            <v>105</v>
          </cell>
          <cell r="F105">
            <v>2</v>
          </cell>
          <cell r="G105">
            <v>22</v>
          </cell>
          <cell r="H105">
            <v>5</v>
          </cell>
          <cell r="I105" t="str">
            <v>Abundant</v>
          </cell>
          <cell r="J105" t="str">
            <v>Major</v>
          </cell>
          <cell r="K105" t="str">
            <v>Raigad</v>
          </cell>
          <cell r="L105" t="str">
            <v>Roha</v>
          </cell>
        </row>
        <row r="106">
          <cell r="A106" t="str">
            <v>Kalisarar</v>
          </cell>
          <cell r="B106" t="str">
            <v>Bagh</v>
          </cell>
          <cell r="C106" t="str">
            <v>CADA Nagpur</v>
          </cell>
          <cell r="D106" t="str">
            <v>Bagh Itiadoh Project Division Gondia</v>
          </cell>
          <cell r="E106">
            <v>7</v>
          </cell>
          <cell r="F106">
            <v>1</v>
          </cell>
          <cell r="G106">
            <v>8</v>
          </cell>
          <cell r="H106">
            <v>4</v>
          </cell>
          <cell r="I106" t="str">
            <v>Surplus</v>
          </cell>
          <cell r="J106" t="str">
            <v>Major</v>
          </cell>
          <cell r="K106" t="str">
            <v>Gondia</v>
          </cell>
          <cell r="L106" t="str">
            <v>Deori</v>
          </cell>
        </row>
        <row r="107">
          <cell r="A107" t="str">
            <v>Kalyan Girija</v>
          </cell>
          <cell r="B107" t="str">
            <v>Kalyan Girija</v>
          </cell>
          <cell r="C107" t="str">
            <v>CADA Abad</v>
          </cell>
          <cell r="D107" t="str">
            <v>Aurangabad Irrigation Division Aurangabad</v>
          </cell>
          <cell r="E107">
            <v>206</v>
          </cell>
          <cell r="F107">
            <v>3</v>
          </cell>
          <cell r="G107">
            <v>3</v>
          </cell>
          <cell r="H107">
            <v>2</v>
          </cell>
          <cell r="I107" t="str">
            <v>Deficit</v>
          </cell>
          <cell r="J107" t="str">
            <v>Medium</v>
          </cell>
          <cell r="K107" t="str">
            <v>Jalna</v>
          </cell>
          <cell r="L107" t="str">
            <v>Jalna</v>
          </cell>
        </row>
        <row r="108">
          <cell r="A108" t="str">
            <v>Kambli</v>
          </cell>
          <cell r="B108" t="str">
            <v>Kambli</v>
          </cell>
          <cell r="C108" t="str">
            <v>CADA Beed</v>
          </cell>
          <cell r="D108" t="str">
            <v>Jayakwadi Project Drainage Construction Division 3 Beed</v>
          </cell>
          <cell r="E108">
            <v>207</v>
          </cell>
          <cell r="F108">
            <v>3</v>
          </cell>
          <cell r="G108">
            <v>19</v>
          </cell>
          <cell r="H108">
            <v>1</v>
          </cell>
          <cell r="I108" t="str">
            <v>Highly Deficit</v>
          </cell>
          <cell r="J108" t="str">
            <v>Medium</v>
          </cell>
          <cell r="K108" t="str">
            <v>Beed</v>
          </cell>
          <cell r="L108" t="str">
            <v>Ashti</v>
          </cell>
        </row>
        <row r="109">
          <cell r="A109" t="str">
            <v>Kanher</v>
          </cell>
          <cell r="B109" t="str">
            <v>Kanher</v>
          </cell>
          <cell r="C109" t="str">
            <v>CADA Pune</v>
          </cell>
          <cell r="D109" t="str">
            <v>Dhom Irrigation Division Satara</v>
          </cell>
          <cell r="E109">
            <v>106</v>
          </cell>
          <cell r="F109">
            <v>2</v>
          </cell>
          <cell r="G109">
            <v>15</v>
          </cell>
          <cell r="H109">
            <v>5</v>
          </cell>
          <cell r="I109" t="str">
            <v>Abundant</v>
          </cell>
          <cell r="J109" t="str">
            <v>Major</v>
          </cell>
          <cell r="K109" t="str">
            <v>Satara</v>
          </cell>
          <cell r="L109" t="str">
            <v>Satara</v>
          </cell>
        </row>
        <row r="110">
          <cell r="A110" t="str">
            <v>Kanholibara</v>
          </cell>
          <cell r="B110" t="str">
            <v>Kanolibara</v>
          </cell>
          <cell r="C110" t="str">
            <v>CADA Nagpur</v>
          </cell>
          <cell r="D110" t="str">
            <v>Minor Irrigation Division Bhandara</v>
          </cell>
          <cell r="E110">
            <v>31</v>
          </cell>
          <cell r="F110">
            <v>1</v>
          </cell>
          <cell r="G110">
            <v>8</v>
          </cell>
          <cell r="H110">
            <v>4</v>
          </cell>
          <cell r="I110" t="str">
            <v>Surplus</v>
          </cell>
          <cell r="J110" t="str">
            <v>Medium</v>
          </cell>
          <cell r="K110" t="str">
            <v>Nagpur</v>
          </cell>
          <cell r="L110" t="str">
            <v>Hingna</v>
          </cell>
        </row>
        <row r="111">
          <cell r="A111" t="str">
            <v>Kanoli</v>
          </cell>
          <cell r="B111" t="str">
            <v>Kanoli</v>
          </cell>
          <cell r="C111" t="str">
            <v>CADA Jalgaon</v>
          </cell>
          <cell r="D111" t="str">
            <v>Dhule Irrigation Division Dhule</v>
          </cell>
          <cell r="E111">
            <v>208</v>
          </cell>
          <cell r="F111">
            <v>3</v>
          </cell>
          <cell r="G111">
            <v>13</v>
          </cell>
          <cell r="H111">
            <v>2</v>
          </cell>
          <cell r="I111" t="str">
            <v>Deficit</v>
          </cell>
          <cell r="J111" t="str">
            <v>Medium</v>
          </cell>
          <cell r="K111" t="str">
            <v>Dhule</v>
          </cell>
          <cell r="L111" t="str">
            <v>Dhule</v>
          </cell>
        </row>
        <row r="112">
          <cell r="A112" t="str">
            <v>Kar</v>
          </cell>
          <cell r="B112" t="str">
            <v>Kar</v>
          </cell>
          <cell r="C112" t="str">
            <v>NIC Nagpur</v>
          </cell>
          <cell r="D112" t="str">
            <v>Nagpur Medium Project Division Nagpur</v>
          </cell>
          <cell r="E112">
            <v>32</v>
          </cell>
          <cell r="F112">
            <v>1</v>
          </cell>
          <cell r="G112">
            <v>7</v>
          </cell>
          <cell r="H112">
            <v>3</v>
          </cell>
          <cell r="I112" t="str">
            <v>Normal</v>
          </cell>
          <cell r="J112" t="str">
            <v>Medium</v>
          </cell>
          <cell r="K112" t="str">
            <v>Wardha</v>
          </cell>
          <cell r="L112" t="str">
            <v>Karanja</v>
          </cell>
        </row>
        <row r="113">
          <cell r="A113" t="str">
            <v>Karadkhed</v>
          </cell>
          <cell r="B113" t="str">
            <v>Karadkhed</v>
          </cell>
          <cell r="C113" t="str">
            <v>NIC Nanded</v>
          </cell>
          <cell r="D113" t="str">
            <v>Nanded Irrigation Division Nanded</v>
          </cell>
          <cell r="E113">
            <v>209</v>
          </cell>
          <cell r="F113">
            <v>3</v>
          </cell>
          <cell r="G113">
            <v>4</v>
          </cell>
          <cell r="H113">
            <v>2</v>
          </cell>
          <cell r="I113" t="str">
            <v>Deficit</v>
          </cell>
          <cell r="J113" t="str">
            <v>Medium</v>
          </cell>
          <cell r="K113" t="str">
            <v>Nanded</v>
          </cell>
          <cell r="L113" t="str">
            <v>Degloor</v>
          </cell>
        </row>
        <row r="114">
          <cell r="A114" t="str">
            <v>Karanjwan</v>
          </cell>
          <cell r="B114" t="str">
            <v>Upper Godavari Complex</v>
          </cell>
          <cell r="C114" t="str">
            <v>CADA Nashik</v>
          </cell>
          <cell r="D114" t="str">
            <v>Palkhed Irrigation Division Nashik</v>
          </cell>
          <cell r="E114">
            <v>276</v>
          </cell>
          <cell r="F114">
            <v>3</v>
          </cell>
          <cell r="G114">
            <v>1</v>
          </cell>
          <cell r="H114">
            <v>3</v>
          </cell>
          <cell r="I114" t="str">
            <v>Normal</v>
          </cell>
          <cell r="J114" t="str">
            <v>Major</v>
          </cell>
          <cell r="K114" t="str">
            <v>Nashik</v>
          </cell>
          <cell r="L114" t="str">
            <v>Dindori</v>
          </cell>
        </row>
        <row r="115">
          <cell r="A115" t="str">
            <v>Karpara</v>
          </cell>
          <cell r="B115" t="str">
            <v>Karpara</v>
          </cell>
          <cell r="C115" t="str">
            <v>CADA Abad</v>
          </cell>
          <cell r="D115" t="str">
            <v>Aurangabad Irrigation Division Aurangabad</v>
          </cell>
          <cell r="E115">
            <v>210</v>
          </cell>
          <cell r="F115">
            <v>3</v>
          </cell>
          <cell r="G115">
            <v>3</v>
          </cell>
          <cell r="H115">
            <v>2</v>
          </cell>
          <cell r="I115" t="str">
            <v>Deficit</v>
          </cell>
          <cell r="J115" t="str">
            <v>Medium</v>
          </cell>
          <cell r="K115" t="str">
            <v>Parbhani</v>
          </cell>
          <cell r="L115" t="str">
            <v>Jintur</v>
          </cell>
        </row>
        <row r="116">
          <cell r="A116" t="str">
            <v>Karwand</v>
          </cell>
          <cell r="B116" t="str">
            <v>Karwand</v>
          </cell>
          <cell r="C116" t="str">
            <v>CADA Jalgaon</v>
          </cell>
          <cell r="D116" t="str">
            <v>Dhule Irrigation Division Dhule</v>
          </cell>
          <cell r="E116">
            <v>211</v>
          </cell>
          <cell r="F116">
            <v>3</v>
          </cell>
          <cell r="G116">
            <v>13</v>
          </cell>
          <cell r="H116">
            <v>3</v>
          </cell>
          <cell r="I116" t="str">
            <v>Normal</v>
          </cell>
          <cell r="J116" t="str">
            <v>Medium</v>
          </cell>
          <cell r="K116" t="str">
            <v>Dhule</v>
          </cell>
          <cell r="L116" t="str">
            <v>Shirpur</v>
          </cell>
        </row>
        <row r="117">
          <cell r="A117" t="str">
            <v>Kasari</v>
          </cell>
          <cell r="B117" t="str">
            <v>Kasari</v>
          </cell>
          <cell r="C117" t="str">
            <v>SIC Sangli</v>
          </cell>
          <cell r="D117" t="str">
            <v>Kolhapur Irrigation Division Kolhapur</v>
          </cell>
          <cell r="E117">
            <v>107</v>
          </cell>
          <cell r="F117">
            <v>2</v>
          </cell>
          <cell r="G117">
            <v>15</v>
          </cell>
          <cell r="H117">
            <v>5</v>
          </cell>
          <cell r="I117" t="str">
            <v>Abundant</v>
          </cell>
          <cell r="J117" t="str">
            <v>Medium</v>
          </cell>
          <cell r="K117" t="str">
            <v>Kolhapur</v>
          </cell>
          <cell r="L117" t="str">
            <v>Shahuwadi</v>
          </cell>
        </row>
        <row r="118">
          <cell r="A118" t="str">
            <v>Kasarsai</v>
          </cell>
          <cell r="B118" t="str">
            <v>Kasarsai</v>
          </cell>
          <cell r="C118" t="str">
            <v>PIC Pune</v>
          </cell>
          <cell r="D118" t="str">
            <v>Pune Irrigation Division Pune</v>
          </cell>
          <cell r="E118">
            <v>108</v>
          </cell>
          <cell r="F118">
            <v>2</v>
          </cell>
          <cell r="G118">
            <v>17</v>
          </cell>
          <cell r="H118">
            <v>3</v>
          </cell>
          <cell r="I118" t="str">
            <v>Normal</v>
          </cell>
          <cell r="J118" t="str">
            <v>Medium</v>
          </cell>
          <cell r="K118" t="str">
            <v>Pune</v>
          </cell>
          <cell r="L118" t="str">
            <v>Mulshi</v>
          </cell>
        </row>
        <row r="119">
          <cell r="A119" t="str">
            <v>Kashyapi</v>
          </cell>
          <cell r="B119" t="str">
            <v>Kashyapi</v>
          </cell>
          <cell r="C119" t="str">
            <v>CADA Nashik</v>
          </cell>
          <cell r="D119" t="str">
            <v>Nashik Irrigation Division Nashik</v>
          </cell>
          <cell r="E119">
            <v>212</v>
          </cell>
          <cell r="F119">
            <v>3</v>
          </cell>
          <cell r="G119">
            <v>1</v>
          </cell>
          <cell r="H119">
            <v>3</v>
          </cell>
          <cell r="I119" t="str">
            <v>Normal</v>
          </cell>
          <cell r="J119" t="str">
            <v>Major</v>
          </cell>
          <cell r="K119" t="str">
            <v>Nashik</v>
          </cell>
          <cell r="L119" t="str">
            <v>Igatpuri</v>
          </cell>
        </row>
        <row r="120">
          <cell r="A120" t="str">
            <v>Katangi</v>
          </cell>
          <cell r="B120" t="str">
            <v>Katangi</v>
          </cell>
          <cell r="C120" t="str">
            <v>GKLIS Bhandara</v>
          </cell>
          <cell r="D120" t="str">
            <v>Gondia Medium Project Division Gondia</v>
          </cell>
          <cell r="E120">
            <v>33</v>
          </cell>
          <cell r="F120">
            <v>1</v>
          </cell>
          <cell r="G120">
            <v>8</v>
          </cell>
          <cell r="H120">
            <v>4</v>
          </cell>
          <cell r="I120" t="str">
            <v>Surplus</v>
          </cell>
          <cell r="J120" t="str">
            <v>Medium</v>
          </cell>
          <cell r="K120" t="str">
            <v>Gondia</v>
          </cell>
          <cell r="L120" t="str">
            <v>Goregaon</v>
          </cell>
        </row>
        <row r="121">
          <cell r="A121" t="str">
            <v>Katepurna</v>
          </cell>
          <cell r="B121" t="str">
            <v>Katepurna</v>
          </cell>
          <cell r="C121" t="str">
            <v>AIC Akola</v>
          </cell>
          <cell r="D121" t="str">
            <v>Akola Irrigation Division Akola</v>
          </cell>
          <cell r="E121">
            <v>34</v>
          </cell>
          <cell r="F121">
            <v>1</v>
          </cell>
          <cell r="G121">
            <v>10</v>
          </cell>
          <cell r="H121">
            <v>2</v>
          </cell>
          <cell r="I121" t="str">
            <v>Deficit</v>
          </cell>
          <cell r="J121" t="str">
            <v>Major</v>
          </cell>
          <cell r="K121" t="str">
            <v>Akola</v>
          </cell>
          <cell r="L121" t="str">
            <v>Barshi Takali</v>
          </cell>
        </row>
        <row r="122">
          <cell r="A122" t="str">
            <v>Kelzar</v>
          </cell>
          <cell r="B122" t="str">
            <v>Kelzar</v>
          </cell>
          <cell r="C122" t="str">
            <v>CADA Nashik</v>
          </cell>
          <cell r="D122" t="str">
            <v>Malegaon Irrigation Division Malegaon</v>
          </cell>
          <cell r="E122">
            <v>213</v>
          </cell>
          <cell r="F122">
            <v>3</v>
          </cell>
          <cell r="G122">
            <v>11</v>
          </cell>
          <cell r="H122">
            <v>2</v>
          </cell>
          <cell r="I122" t="str">
            <v>Deficit</v>
          </cell>
          <cell r="J122" t="str">
            <v>Medium</v>
          </cell>
          <cell r="K122" t="str">
            <v>Nashik</v>
          </cell>
          <cell r="L122" t="str">
            <v>Baglan</v>
          </cell>
        </row>
        <row r="123">
          <cell r="A123" t="str">
            <v>Kesarnala</v>
          </cell>
          <cell r="B123" t="str">
            <v>Kesarnala</v>
          </cell>
          <cell r="C123" t="str">
            <v>CADA Nagpur</v>
          </cell>
          <cell r="D123" t="str">
            <v>Minor Irrigation Division Nagpur</v>
          </cell>
          <cell r="E123">
            <v>35</v>
          </cell>
          <cell r="F123">
            <v>1</v>
          </cell>
          <cell r="G123">
            <v>8</v>
          </cell>
          <cell r="H123">
            <v>4</v>
          </cell>
          <cell r="I123" t="str">
            <v>Surplus</v>
          </cell>
          <cell r="J123" t="str">
            <v>Medium</v>
          </cell>
          <cell r="K123" t="str">
            <v>Nagpur</v>
          </cell>
          <cell r="L123" t="str">
            <v>Kalmeshwar</v>
          </cell>
        </row>
        <row r="124">
          <cell r="A124" t="str">
            <v>Khadakwasla</v>
          </cell>
          <cell r="B124" t="str">
            <v>Khadakwasla</v>
          </cell>
          <cell r="C124" t="str">
            <v>PIC Pune</v>
          </cell>
          <cell r="D124" t="str">
            <v>Khadakwasla Irrigation Division Pune</v>
          </cell>
          <cell r="E124">
            <v>109</v>
          </cell>
          <cell r="F124">
            <v>2</v>
          </cell>
          <cell r="G124">
            <v>17</v>
          </cell>
          <cell r="H124">
            <v>3</v>
          </cell>
          <cell r="I124" t="str">
            <v>Normal</v>
          </cell>
          <cell r="J124" t="str">
            <v>Major</v>
          </cell>
          <cell r="K124" t="str">
            <v>Pune</v>
          </cell>
          <cell r="L124" t="str">
            <v>Haveli</v>
          </cell>
        </row>
        <row r="125">
          <cell r="A125" t="str">
            <v>Khairbanda</v>
          </cell>
          <cell r="B125" t="str">
            <v>Khairbanda</v>
          </cell>
          <cell r="C125" t="str">
            <v>CADA Nagpur</v>
          </cell>
          <cell r="D125" t="str">
            <v>Gondia Irrigation Division Gondia</v>
          </cell>
          <cell r="E125">
            <v>36</v>
          </cell>
          <cell r="F125">
            <v>1</v>
          </cell>
          <cell r="G125">
            <v>8</v>
          </cell>
          <cell r="H125">
            <v>4</v>
          </cell>
          <cell r="I125" t="str">
            <v>Surplus</v>
          </cell>
          <cell r="J125" t="str">
            <v>Medium</v>
          </cell>
          <cell r="K125" t="str">
            <v>Gondia</v>
          </cell>
          <cell r="L125" t="str">
            <v>Gondia</v>
          </cell>
        </row>
        <row r="126">
          <cell r="A126" t="str">
            <v>Khairy</v>
          </cell>
          <cell r="B126" t="str">
            <v>Khairy</v>
          </cell>
          <cell r="C126" t="str">
            <v>PIC Pune</v>
          </cell>
          <cell r="D126" t="str">
            <v>Minor Irrigation Division 1 Ahmednagar</v>
          </cell>
          <cell r="E126">
            <v>113</v>
          </cell>
          <cell r="F126">
            <v>2</v>
          </cell>
          <cell r="G126">
            <v>19</v>
          </cell>
          <cell r="H126">
            <v>1</v>
          </cell>
          <cell r="I126" t="str">
            <v>Highly Deficit</v>
          </cell>
          <cell r="J126" t="str">
            <v>Medium</v>
          </cell>
          <cell r="K126" t="str">
            <v>Ahmednagar</v>
          </cell>
          <cell r="L126" t="str">
            <v>Jamkhed</v>
          </cell>
        </row>
        <row r="127">
          <cell r="A127" t="str">
            <v>Khandala</v>
          </cell>
          <cell r="B127" t="str">
            <v>Khandala</v>
          </cell>
          <cell r="C127" t="str">
            <v>CADA Beed</v>
          </cell>
          <cell r="D127" t="str">
            <v>Osmanabad Irrigation Division Osmanabad</v>
          </cell>
          <cell r="E127">
            <v>214</v>
          </cell>
          <cell r="F127">
            <v>3</v>
          </cell>
          <cell r="G127">
            <v>19</v>
          </cell>
          <cell r="H127">
            <v>1</v>
          </cell>
          <cell r="I127" t="str">
            <v>Highly Deficit</v>
          </cell>
          <cell r="J127" t="str">
            <v>Medium</v>
          </cell>
          <cell r="K127" t="str">
            <v>Osmanabad</v>
          </cell>
          <cell r="L127" t="str">
            <v>Tuljapur</v>
          </cell>
        </row>
        <row r="128">
          <cell r="A128" t="str">
            <v>Khandeshwar</v>
          </cell>
          <cell r="B128" t="str">
            <v>Khandeshwar</v>
          </cell>
          <cell r="C128" t="str">
            <v>CADA Beed</v>
          </cell>
          <cell r="D128" t="str">
            <v>Osmanabad Irrigation Division Osmanabad</v>
          </cell>
          <cell r="E128">
            <v>215</v>
          </cell>
          <cell r="F128">
            <v>3</v>
          </cell>
          <cell r="G128">
            <v>19</v>
          </cell>
          <cell r="H128">
            <v>1</v>
          </cell>
          <cell r="I128" t="str">
            <v>Highly Deficit</v>
          </cell>
          <cell r="J128" t="str">
            <v>Medium</v>
          </cell>
          <cell r="K128" t="str">
            <v>Osmanabad</v>
          </cell>
          <cell r="L128" t="str">
            <v>Paranda</v>
          </cell>
        </row>
        <row r="129">
          <cell r="A129" t="str">
            <v>Khasapur</v>
          </cell>
          <cell r="B129" t="str">
            <v>Khasapur</v>
          </cell>
          <cell r="C129" t="str">
            <v>CADA Beed</v>
          </cell>
          <cell r="D129" t="str">
            <v>Osmanabad Irrigation Division Osmanabad</v>
          </cell>
          <cell r="E129">
            <v>216</v>
          </cell>
          <cell r="F129">
            <v>3</v>
          </cell>
          <cell r="G129">
            <v>19</v>
          </cell>
          <cell r="H129">
            <v>1</v>
          </cell>
          <cell r="I129" t="str">
            <v>Highly Deficit</v>
          </cell>
          <cell r="J129" t="str">
            <v>Medium</v>
          </cell>
          <cell r="K129" t="str">
            <v>Osmanabad</v>
          </cell>
          <cell r="L129" t="str">
            <v>Omerga</v>
          </cell>
        </row>
        <row r="130">
          <cell r="A130" t="str">
            <v>Khekara Nalla</v>
          </cell>
          <cell r="B130" t="str">
            <v>Khekara Nalla</v>
          </cell>
          <cell r="C130" t="str">
            <v>CADA Nagpur</v>
          </cell>
          <cell r="D130" t="str">
            <v>Minor Irrigation Division Nagpur</v>
          </cell>
          <cell r="E130">
            <v>37</v>
          </cell>
          <cell r="F130">
            <v>1</v>
          </cell>
          <cell r="G130">
            <v>8</v>
          </cell>
          <cell r="H130">
            <v>4</v>
          </cell>
          <cell r="I130" t="str">
            <v>Surplus</v>
          </cell>
          <cell r="J130" t="str">
            <v>Medium</v>
          </cell>
          <cell r="K130" t="str">
            <v>Nagpur</v>
          </cell>
          <cell r="L130" t="str">
            <v>Savner</v>
          </cell>
        </row>
        <row r="131">
          <cell r="A131" t="str">
            <v>Khelna</v>
          </cell>
          <cell r="B131" t="str">
            <v>Khelna</v>
          </cell>
          <cell r="C131" t="str">
            <v>CADA Abad</v>
          </cell>
          <cell r="D131" t="str">
            <v>Aurangabad Irrigation Division Aurangabad</v>
          </cell>
          <cell r="E131">
            <v>217</v>
          </cell>
          <cell r="F131">
            <v>3</v>
          </cell>
          <cell r="G131">
            <v>3</v>
          </cell>
          <cell r="H131">
            <v>2</v>
          </cell>
          <cell r="I131" t="str">
            <v>Deficit</v>
          </cell>
          <cell r="J131" t="str">
            <v>Medium</v>
          </cell>
          <cell r="K131" t="str">
            <v>Aurangabad</v>
          </cell>
          <cell r="L131" t="str">
            <v>Sillod</v>
          </cell>
        </row>
        <row r="132">
          <cell r="A132" t="str">
            <v>Khindsi</v>
          </cell>
          <cell r="B132" t="str">
            <v>Pench</v>
          </cell>
          <cell r="C132" t="str">
            <v>CADA Nagpur</v>
          </cell>
          <cell r="D132" t="str">
            <v>Water &amp; Land Management Pilot Project Division Nagpur</v>
          </cell>
          <cell r="E132">
            <v>63</v>
          </cell>
          <cell r="F132">
            <v>1</v>
          </cell>
          <cell r="G132">
            <v>8</v>
          </cell>
          <cell r="H132">
            <v>4</v>
          </cell>
          <cell r="I132" t="str">
            <v>Surplus</v>
          </cell>
          <cell r="J132" t="str">
            <v>Major</v>
          </cell>
          <cell r="K132" t="str">
            <v>Nagpur</v>
          </cell>
          <cell r="L132" t="str">
            <v>Nagpur</v>
          </cell>
        </row>
        <row r="133">
          <cell r="A133" t="str">
            <v>Khodshi Weir</v>
          </cell>
          <cell r="B133" t="str">
            <v>Krishna Canal &amp; Khodshi Backwater</v>
          </cell>
          <cell r="C133" t="str">
            <v>SIC Sangli</v>
          </cell>
          <cell r="D133" t="str">
            <v>Sangli Irrigation Division Sangli</v>
          </cell>
          <cell r="E133">
            <v>114</v>
          </cell>
          <cell r="F133">
            <v>2</v>
          </cell>
          <cell r="G133">
            <v>15</v>
          </cell>
          <cell r="H133">
            <v>5</v>
          </cell>
          <cell r="I133" t="str">
            <v>Abundant</v>
          </cell>
          <cell r="J133" t="str">
            <v>Medium</v>
          </cell>
          <cell r="K133" t="str">
            <v>Sangli</v>
          </cell>
          <cell r="L133" t="str">
            <v>Miraj</v>
          </cell>
        </row>
        <row r="134">
          <cell r="A134" t="str">
            <v>Kolar</v>
          </cell>
          <cell r="B134" t="str">
            <v>Kolar</v>
          </cell>
          <cell r="C134" t="str">
            <v>CADA Nagpur</v>
          </cell>
          <cell r="D134" t="str">
            <v>Minor Irrigation Division Nagpur</v>
          </cell>
          <cell r="E134">
            <v>38</v>
          </cell>
          <cell r="F134">
            <v>1</v>
          </cell>
          <cell r="G134">
            <v>8</v>
          </cell>
          <cell r="H134">
            <v>4</v>
          </cell>
          <cell r="I134" t="str">
            <v>Surplus</v>
          </cell>
          <cell r="J134" t="str">
            <v>Medium</v>
          </cell>
          <cell r="K134" t="str">
            <v>Nagpur</v>
          </cell>
          <cell r="L134" t="str">
            <v>Savner</v>
          </cell>
        </row>
        <row r="135">
          <cell r="A135" t="str">
            <v>Kolhi</v>
          </cell>
          <cell r="B135" t="str">
            <v>Kolhi</v>
          </cell>
          <cell r="C135" t="str">
            <v>CADA Abad</v>
          </cell>
          <cell r="D135" t="str">
            <v>Aurangabad Irrigation Division Aurangabad</v>
          </cell>
          <cell r="E135">
            <v>218</v>
          </cell>
          <cell r="F135">
            <v>3</v>
          </cell>
          <cell r="G135">
            <v>1</v>
          </cell>
          <cell r="H135">
            <v>3</v>
          </cell>
          <cell r="I135" t="str">
            <v>Normal</v>
          </cell>
          <cell r="J135" t="str">
            <v>Medium</v>
          </cell>
          <cell r="K135" t="str">
            <v>Aurangabad</v>
          </cell>
          <cell r="L135" t="str">
            <v>Vaijapur</v>
          </cell>
        </row>
        <row r="136">
          <cell r="A136" t="str">
            <v>Koradi</v>
          </cell>
          <cell r="B136" t="str">
            <v>Koradi</v>
          </cell>
          <cell r="C136" t="str">
            <v>AIC Akola</v>
          </cell>
          <cell r="D136" t="str">
            <v>Buldhana Irrigation Division Buldhana</v>
          </cell>
          <cell r="E136">
            <v>39</v>
          </cell>
          <cell r="F136">
            <v>1</v>
          </cell>
          <cell r="G136">
            <v>6</v>
          </cell>
          <cell r="H136">
            <v>3</v>
          </cell>
          <cell r="I136" t="str">
            <v>Normal</v>
          </cell>
          <cell r="J136" t="str">
            <v>Medium</v>
          </cell>
          <cell r="K136" t="str">
            <v>Buldhana</v>
          </cell>
          <cell r="L136" t="str">
            <v>Mehkar</v>
          </cell>
        </row>
        <row r="137">
          <cell r="A137" t="str">
            <v>Krishna LIS</v>
          </cell>
          <cell r="B137" t="str">
            <v>Krishna LIS</v>
          </cell>
          <cell r="C137" t="str">
            <v>SIC Sangli</v>
          </cell>
          <cell r="D137" t="str">
            <v>Sangli Irrigation Division Sangli</v>
          </cell>
          <cell r="E137">
            <v>115</v>
          </cell>
          <cell r="F137">
            <v>2</v>
          </cell>
          <cell r="G137">
            <v>15</v>
          </cell>
          <cell r="H137">
            <v>5</v>
          </cell>
          <cell r="I137" t="str">
            <v>Abundant</v>
          </cell>
          <cell r="J137" t="str">
            <v>Major</v>
          </cell>
          <cell r="K137" t="str">
            <v>Satara</v>
          </cell>
          <cell r="L137" t="str">
            <v>Patan</v>
          </cell>
        </row>
        <row r="138">
          <cell r="A138" t="str">
            <v>Kudala</v>
          </cell>
          <cell r="B138" t="str">
            <v>Kudala</v>
          </cell>
          <cell r="C138" t="str">
            <v>NIC Nanded</v>
          </cell>
          <cell r="D138" t="str">
            <v>Nanded Irrigation Division Nanded</v>
          </cell>
          <cell r="E138">
            <v>219</v>
          </cell>
          <cell r="F138">
            <v>3</v>
          </cell>
          <cell r="G138">
            <v>2</v>
          </cell>
          <cell r="H138">
            <v>2</v>
          </cell>
          <cell r="I138" t="str">
            <v>Deficit</v>
          </cell>
          <cell r="J138" t="str">
            <v>Medium</v>
          </cell>
          <cell r="K138" t="str">
            <v>Nanded</v>
          </cell>
          <cell r="L138" t="str">
            <v>Umri</v>
          </cell>
        </row>
        <row r="139">
          <cell r="A139" t="str">
            <v>Kumbhi</v>
          </cell>
          <cell r="B139" t="str">
            <v>Kumbhi</v>
          </cell>
          <cell r="C139" t="str">
            <v>SIC Sangli</v>
          </cell>
          <cell r="D139" t="str">
            <v>Kolhapur Irrigation Division Kolhapur</v>
          </cell>
          <cell r="E139">
            <v>121</v>
          </cell>
          <cell r="F139">
            <v>2</v>
          </cell>
          <cell r="G139">
            <v>15</v>
          </cell>
          <cell r="H139">
            <v>5</v>
          </cell>
          <cell r="I139" t="str">
            <v>Abundant</v>
          </cell>
          <cell r="J139" t="str">
            <v>Medium</v>
          </cell>
          <cell r="K139" t="str">
            <v>Kolhapur</v>
          </cell>
          <cell r="L139" t="str">
            <v>Karvir</v>
          </cell>
        </row>
        <row r="140">
          <cell r="A140" t="str">
            <v>Kundalika</v>
          </cell>
          <cell r="B140" t="str">
            <v>Kundalika</v>
          </cell>
          <cell r="C140" t="str">
            <v>CADA Beed</v>
          </cell>
          <cell r="D140" t="str">
            <v>Jayakwadi Project Drainage Construction Division 3 Beed</v>
          </cell>
          <cell r="E140">
            <v>220</v>
          </cell>
          <cell r="F140">
            <v>3</v>
          </cell>
          <cell r="G140">
            <v>2</v>
          </cell>
          <cell r="H140">
            <v>2</v>
          </cell>
          <cell r="I140" t="str">
            <v>Deficit</v>
          </cell>
          <cell r="J140" t="str">
            <v>Medium</v>
          </cell>
          <cell r="K140" t="str">
            <v>Beed</v>
          </cell>
          <cell r="L140" t="str">
            <v>Wadavani</v>
          </cell>
        </row>
        <row r="141">
          <cell r="A141" t="str">
            <v>Kundrala</v>
          </cell>
          <cell r="B141" t="str">
            <v>Kundrala</v>
          </cell>
          <cell r="C141" t="str">
            <v>NIC Nanded</v>
          </cell>
          <cell r="D141" t="str">
            <v>Nanded Irrigation Division Nanded</v>
          </cell>
          <cell r="E141">
            <v>221</v>
          </cell>
          <cell r="F141">
            <v>3</v>
          </cell>
          <cell r="G141">
            <v>4</v>
          </cell>
          <cell r="H141">
            <v>2</v>
          </cell>
          <cell r="I141" t="str">
            <v>Deficit</v>
          </cell>
          <cell r="J141" t="str">
            <v>Medium</v>
          </cell>
          <cell r="K141" t="str">
            <v>Nanded</v>
          </cell>
          <cell r="L141" t="str">
            <v>Mukhed</v>
          </cell>
        </row>
        <row r="142">
          <cell r="A142" t="str">
            <v>Kurnoor</v>
          </cell>
          <cell r="B142" t="str">
            <v>Kurnoor</v>
          </cell>
          <cell r="C142" t="str">
            <v>CADA Beed</v>
          </cell>
          <cell r="D142" t="str">
            <v>Osmanabad Irrigation Division Osmanabad</v>
          </cell>
          <cell r="E142">
            <v>222</v>
          </cell>
          <cell r="F142">
            <v>3</v>
          </cell>
          <cell r="G142">
            <v>19</v>
          </cell>
          <cell r="H142">
            <v>1</v>
          </cell>
          <cell r="I142" t="str">
            <v>Highly Deficit</v>
          </cell>
          <cell r="J142" t="str">
            <v>Vaijapur</v>
          </cell>
          <cell r="K142" t="str">
            <v>Osmanabad</v>
          </cell>
          <cell r="L142" t="str">
            <v>Tuljapur</v>
          </cell>
        </row>
        <row r="143">
          <cell r="A143" t="str">
            <v>Labhansarad</v>
          </cell>
          <cell r="B143" t="str">
            <v>Labhansarad</v>
          </cell>
          <cell r="C143" t="str">
            <v>CIPC Chandrapur</v>
          </cell>
          <cell r="D143" t="str">
            <v>Chandrapur Irrigation Division Chandrapur</v>
          </cell>
          <cell r="E143">
            <v>40</v>
          </cell>
          <cell r="F143">
            <v>1</v>
          </cell>
          <cell r="G143">
            <v>8</v>
          </cell>
          <cell r="H143">
            <v>4</v>
          </cell>
          <cell r="I143" t="str">
            <v>Surplus</v>
          </cell>
          <cell r="J143" t="str">
            <v>Medium</v>
          </cell>
          <cell r="K143" t="str">
            <v>Chandrapur</v>
          </cell>
          <cell r="L143" t="str">
            <v>Varora</v>
          </cell>
        </row>
        <row r="144">
          <cell r="A144" t="str">
            <v>Lahuki</v>
          </cell>
          <cell r="B144" t="str">
            <v>Lahuki</v>
          </cell>
          <cell r="C144" t="str">
            <v>CADA Abad</v>
          </cell>
          <cell r="D144" t="str">
            <v>Aurangabad Irrigation Division Aurangabad</v>
          </cell>
          <cell r="E144">
            <v>223</v>
          </cell>
          <cell r="F144">
            <v>3</v>
          </cell>
          <cell r="G144">
            <v>3</v>
          </cell>
          <cell r="H144">
            <v>2</v>
          </cell>
          <cell r="I144" t="str">
            <v>Deficit</v>
          </cell>
          <cell r="J144" t="str">
            <v>Medium</v>
          </cell>
          <cell r="K144" t="str">
            <v>Aurangabad</v>
          </cell>
          <cell r="L144" t="str">
            <v>Aurangabad</v>
          </cell>
        </row>
        <row r="145">
          <cell r="A145" t="str">
            <v>Lal Nalla</v>
          </cell>
          <cell r="B145" t="str">
            <v>Pothra</v>
          </cell>
          <cell r="C145" t="str">
            <v>CIPC Chandrapur</v>
          </cell>
          <cell r="D145" t="str">
            <v>Wardha Irrigation Division Wardha</v>
          </cell>
          <cell r="E145">
            <v>66</v>
          </cell>
          <cell r="F145">
            <v>1</v>
          </cell>
          <cell r="G145">
            <v>7</v>
          </cell>
          <cell r="H145">
            <v>3</v>
          </cell>
          <cell r="I145" t="str">
            <v>Normal</v>
          </cell>
          <cell r="J145" t="str">
            <v>Medium</v>
          </cell>
          <cell r="K145" t="str">
            <v>Chandrapur</v>
          </cell>
          <cell r="L145" t="str">
            <v>Chandrapur</v>
          </cell>
        </row>
        <row r="146">
          <cell r="A146" t="str">
            <v>Loni</v>
          </cell>
          <cell r="B146" t="str">
            <v>Loni</v>
          </cell>
          <cell r="C146" t="str">
            <v>NIC Nanded</v>
          </cell>
          <cell r="D146" t="str">
            <v>Nanded Irrigation Division Nanded</v>
          </cell>
          <cell r="E146">
            <v>224</v>
          </cell>
          <cell r="F146">
            <v>3</v>
          </cell>
          <cell r="G146">
            <v>6</v>
          </cell>
          <cell r="H146">
            <v>3</v>
          </cell>
          <cell r="I146" t="str">
            <v>Normal</v>
          </cell>
          <cell r="J146" t="str">
            <v>Medium</v>
          </cell>
          <cell r="K146" t="str">
            <v>Nanded</v>
          </cell>
          <cell r="L146" t="str">
            <v>Kinwat</v>
          </cell>
        </row>
        <row r="147">
          <cell r="A147" t="str">
            <v>Lower Pus</v>
          </cell>
          <cell r="B147" t="str">
            <v>Lower Pus</v>
          </cell>
          <cell r="C147" t="str">
            <v>AIC Akola</v>
          </cell>
          <cell r="D147" t="str">
            <v>Yavatmal irrigation Division Yavatmal</v>
          </cell>
          <cell r="E147">
            <v>41</v>
          </cell>
          <cell r="F147">
            <v>1</v>
          </cell>
          <cell r="G147">
            <v>6</v>
          </cell>
          <cell r="H147">
            <v>3</v>
          </cell>
          <cell r="I147" t="str">
            <v>Normal</v>
          </cell>
          <cell r="J147" t="str">
            <v>Medium</v>
          </cell>
          <cell r="K147" t="str">
            <v>Yavatmal</v>
          </cell>
          <cell r="L147" t="str">
            <v>Mahagaon</v>
          </cell>
        </row>
        <row r="148">
          <cell r="A148" t="str">
            <v>Lower Terna</v>
          </cell>
          <cell r="B148" t="str">
            <v>Lower Terna</v>
          </cell>
          <cell r="C148" t="str">
            <v>CADA Beed</v>
          </cell>
          <cell r="D148" t="str">
            <v>Jayakwadi Project Drainage Construction Division 2 Latur</v>
          </cell>
          <cell r="E148">
            <v>225</v>
          </cell>
          <cell r="F148">
            <v>3</v>
          </cell>
          <cell r="G148">
            <v>4</v>
          </cell>
          <cell r="H148">
            <v>2</v>
          </cell>
          <cell r="I148" t="str">
            <v>Deficit</v>
          </cell>
          <cell r="J148" t="str">
            <v>Major</v>
          </cell>
          <cell r="K148" t="str">
            <v>Osmanabad</v>
          </cell>
          <cell r="L148" t="str">
            <v>Navin Lohara</v>
          </cell>
        </row>
        <row r="149">
          <cell r="A149" t="str">
            <v>Mahalingi</v>
          </cell>
          <cell r="B149" t="str">
            <v>Mahalingi</v>
          </cell>
          <cell r="C149" t="str">
            <v>NIC Nanded</v>
          </cell>
          <cell r="D149" t="str">
            <v>Nanded Irrigation Division Nanded</v>
          </cell>
          <cell r="E149">
            <v>226</v>
          </cell>
          <cell r="F149">
            <v>3</v>
          </cell>
          <cell r="G149">
            <v>4</v>
          </cell>
          <cell r="H149">
            <v>2</v>
          </cell>
          <cell r="I149" t="str">
            <v>Deficit</v>
          </cell>
          <cell r="J149" t="str">
            <v>Medium</v>
          </cell>
          <cell r="K149" t="str">
            <v>Nanded</v>
          </cell>
          <cell r="L149" t="str">
            <v>Kandhar</v>
          </cell>
        </row>
        <row r="150">
          <cell r="A150" t="str">
            <v>Mahasangvi</v>
          </cell>
          <cell r="B150" t="str">
            <v>Mahasangvi</v>
          </cell>
          <cell r="C150" t="str">
            <v>CADA Beed</v>
          </cell>
          <cell r="D150" t="str">
            <v>Jayakwadi Project Drainage Construction Division 3 Beed</v>
          </cell>
          <cell r="E150">
            <v>227</v>
          </cell>
          <cell r="F150">
            <v>3</v>
          </cell>
          <cell r="G150">
            <v>4</v>
          </cell>
          <cell r="H150">
            <v>2</v>
          </cell>
          <cell r="I150" t="str">
            <v>Deficit</v>
          </cell>
          <cell r="J150" t="str">
            <v>Medium</v>
          </cell>
          <cell r="K150" t="str">
            <v>Beed</v>
          </cell>
          <cell r="L150" t="str">
            <v>Patoda</v>
          </cell>
        </row>
        <row r="151">
          <cell r="A151" t="str">
            <v>Majalgaon</v>
          </cell>
          <cell r="B151" t="str">
            <v>Jayakwadi Stage II (Majalgaon)</v>
          </cell>
          <cell r="C151" t="str">
            <v>CADA Beed</v>
          </cell>
          <cell r="D151" t="str">
            <v>Field Channel Lining Division No.1 Parli Vaijnath</v>
          </cell>
          <cell r="E151">
            <v>200</v>
          </cell>
          <cell r="F151">
            <v>3</v>
          </cell>
          <cell r="G151">
            <v>2</v>
          </cell>
          <cell r="H151">
            <v>2</v>
          </cell>
          <cell r="I151" t="str">
            <v>Deficit</v>
          </cell>
          <cell r="J151" t="str">
            <v>Major</v>
          </cell>
          <cell r="K151" t="str">
            <v>Beed</v>
          </cell>
          <cell r="L151" t="str">
            <v>Majalgaon</v>
          </cell>
        </row>
        <row r="152">
          <cell r="A152" t="str">
            <v>Makardhokada</v>
          </cell>
          <cell r="B152" t="str">
            <v>Makardhokada-Saiki</v>
          </cell>
          <cell r="C152" t="str">
            <v>CADA Nagpur</v>
          </cell>
          <cell r="D152" t="str">
            <v>Minor Irrigation Division Nagpur</v>
          </cell>
          <cell r="E152">
            <v>44</v>
          </cell>
          <cell r="F152">
            <v>1</v>
          </cell>
          <cell r="G152">
            <v>8</v>
          </cell>
          <cell r="H152">
            <v>4</v>
          </cell>
          <cell r="I152" t="str">
            <v>Surplus</v>
          </cell>
          <cell r="J152" t="str">
            <v>Medium</v>
          </cell>
          <cell r="K152" t="str">
            <v>Nagpur</v>
          </cell>
          <cell r="L152" t="str">
            <v>Umred</v>
          </cell>
        </row>
        <row r="153">
          <cell r="A153" t="str">
            <v>Malangaon</v>
          </cell>
          <cell r="B153" t="str">
            <v>Malangaon</v>
          </cell>
          <cell r="C153" t="str">
            <v>CADA Jalgaon</v>
          </cell>
          <cell r="D153" t="str">
            <v>Dhule Irrigation Division Dhule</v>
          </cell>
          <cell r="E153">
            <v>228</v>
          </cell>
          <cell r="F153">
            <v>3</v>
          </cell>
          <cell r="G153">
            <v>12</v>
          </cell>
          <cell r="H153">
            <v>3</v>
          </cell>
          <cell r="I153" t="str">
            <v>Normal</v>
          </cell>
          <cell r="J153" t="str">
            <v>Medium</v>
          </cell>
          <cell r="K153" t="str">
            <v>Dhule</v>
          </cell>
          <cell r="L153" t="str">
            <v>Sakri</v>
          </cell>
        </row>
        <row r="154">
          <cell r="A154" t="str">
            <v>Managadh</v>
          </cell>
          <cell r="B154" t="str">
            <v>Managadh</v>
          </cell>
          <cell r="C154" t="str">
            <v>CADA Nagpur</v>
          </cell>
          <cell r="D154" t="str">
            <v>Gondia Irrigation Division Gondia</v>
          </cell>
          <cell r="E154">
            <v>46</v>
          </cell>
          <cell r="F154">
            <v>1</v>
          </cell>
          <cell r="G154">
            <v>8</v>
          </cell>
          <cell r="H154">
            <v>4</v>
          </cell>
          <cell r="I154" t="str">
            <v>Surplus</v>
          </cell>
          <cell r="J154" t="str">
            <v>Medium</v>
          </cell>
          <cell r="K154" t="str">
            <v>Gondia</v>
          </cell>
          <cell r="L154" t="str">
            <v>Salekasa</v>
          </cell>
        </row>
        <row r="155">
          <cell r="A155" t="str">
            <v>Manar</v>
          </cell>
          <cell r="B155" t="str">
            <v>Manar</v>
          </cell>
          <cell r="C155" t="str">
            <v>NIC Nanded</v>
          </cell>
          <cell r="D155" t="str">
            <v>Nanded Irrigation Division Nanded</v>
          </cell>
          <cell r="E155">
            <v>229</v>
          </cell>
          <cell r="F155">
            <v>3</v>
          </cell>
          <cell r="G155">
            <v>4</v>
          </cell>
          <cell r="H155">
            <v>2</v>
          </cell>
          <cell r="I155" t="str">
            <v>Deficit</v>
          </cell>
          <cell r="J155" t="str">
            <v>Major</v>
          </cell>
          <cell r="K155" t="str">
            <v>Nanded</v>
          </cell>
          <cell r="L155" t="str">
            <v>Kandhar</v>
          </cell>
        </row>
        <row r="156">
          <cell r="A156" t="str">
            <v>Mandohol</v>
          </cell>
          <cell r="B156" t="str">
            <v>Mandohol</v>
          </cell>
          <cell r="C156" t="str">
            <v>CADA Nashik</v>
          </cell>
          <cell r="D156" t="str">
            <v>Ahmednagar Irrigation Division Ahmednagar</v>
          </cell>
          <cell r="E156">
            <v>230</v>
          </cell>
          <cell r="F156">
            <v>3</v>
          </cell>
          <cell r="G156">
            <v>1</v>
          </cell>
          <cell r="H156">
            <v>3</v>
          </cell>
          <cell r="I156" t="str">
            <v>Normal</v>
          </cell>
          <cell r="J156" t="str">
            <v>Medium</v>
          </cell>
          <cell r="K156" t="str">
            <v>Ahmednagar</v>
          </cell>
          <cell r="L156" t="str">
            <v>Parner</v>
          </cell>
        </row>
        <row r="157">
          <cell r="A157" t="str">
            <v>Mangi</v>
          </cell>
          <cell r="B157" t="str">
            <v>Mangi</v>
          </cell>
          <cell r="C157" t="str">
            <v>CADA Solapur</v>
          </cell>
          <cell r="D157" t="str">
            <v>Solapur Irrigation Division Solapur</v>
          </cell>
          <cell r="E157">
            <v>122</v>
          </cell>
          <cell r="F157">
            <v>2</v>
          </cell>
          <cell r="G157">
            <v>19</v>
          </cell>
          <cell r="H157">
            <v>1</v>
          </cell>
          <cell r="I157" t="str">
            <v>Highly Deficit</v>
          </cell>
          <cell r="J157" t="str">
            <v>Medium</v>
          </cell>
          <cell r="K157" t="str">
            <v>Solapur</v>
          </cell>
          <cell r="L157" t="str">
            <v>Karmala</v>
          </cell>
        </row>
        <row r="158">
          <cell r="A158" t="str">
            <v>Manikdoh</v>
          </cell>
          <cell r="B158" t="str">
            <v>Kukadi Complex</v>
          </cell>
          <cell r="C158" t="str">
            <v>CADA Pune</v>
          </cell>
          <cell r="D158" t="str">
            <v>Kukadi Irrigation Division No. 1  Narayangaon</v>
          </cell>
          <cell r="E158">
            <v>119</v>
          </cell>
          <cell r="F158">
            <v>2</v>
          </cell>
          <cell r="G158">
            <v>17</v>
          </cell>
          <cell r="H158">
            <v>3</v>
          </cell>
          <cell r="I158" t="str">
            <v>Normal</v>
          </cell>
          <cell r="J158" t="str">
            <v>Major</v>
          </cell>
          <cell r="K158" t="str">
            <v>Pune</v>
          </cell>
          <cell r="L158" t="str">
            <v>Junnar</v>
          </cell>
        </row>
        <row r="159">
          <cell r="A159" t="str">
            <v>Manjra</v>
          </cell>
          <cell r="B159" t="str">
            <v>Manjra</v>
          </cell>
          <cell r="C159" t="str">
            <v>CADA Beed</v>
          </cell>
          <cell r="D159" t="str">
            <v>Jayakwadi Project Drainage Construction Division 2 Latur</v>
          </cell>
          <cell r="E159">
            <v>231</v>
          </cell>
          <cell r="F159">
            <v>3</v>
          </cell>
          <cell r="G159">
            <v>4</v>
          </cell>
          <cell r="H159">
            <v>2</v>
          </cell>
          <cell r="I159" t="str">
            <v>Deficit</v>
          </cell>
          <cell r="J159" t="str">
            <v>Major</v>
          </cell>
          <cell r="K159" t="str">
            <v>Beed</v>
          </cell>
          <cell r="L159" t="str">
            <v>Kaij</v>
          </cell>
        </row>
        <row r="160">
          <cell r="A160" t="str">
            <v>Manyad</v>
          </cell>
          <cell r="B160" t="str">
            <v>Manyad</v>
          </cell>
          <cell r="C160" t="str">
            <v>CADA Jalgaon</v>
          </cell>
          <cell r="D160" t="str">
            <v>Girna Irrigation Division Jalgaon</v>
          </cell>
          <cell r="E160">
            <v>232</v>
          </cell>
          <cell r="F160">
            <v>3</v>
          </cell>
          <cell r="G160">
            <v>11</v>
          </cell>
          <cell r="H160">
            <v>2</v>
          </cell>
          <cell r="I160" t="str">
            <v>Deficit</v>
          </cell>
          <cell r="J160" t="str">
            <v>Medium</v>
          </cell>
          <cell r="K160" t="str">
            <v>Jalgaon</v>
          </cell>
          <cell r="L160" t="str">
            <v>Chalisgaon</v>
          </cell>
        </row>
        <row r="161">
          <cell r="A161" t="str">
            <v>Mas</v>
          </cell>
          <cell r="B161" t="str">
            <v>Mas</v>
          </cell>
          <cell r="C161" t="str">
            <v>AIC Akola</v>
          </cell>
          <cell r="D161" t="str">
            <v>Buldhana Irrigation Division Buldhana</v>
          </cell>
          <cell r="E161">
            <v>47</v>
          </cell>
          <cell r="F161">
            <v>1</v>
          </cell>
          <cell r="G161">
            <v>10</v>
          </cell>
          <cell r="H161">
            <v>2</v>
          </cell>
          <cell r="I161" t="str">
            <v>Deficit</v>
          </cell>
          <cell r="J161" t="str">
            <v>Medium</v>
          </cell>
          <cell r="K161" t="str">
            <v>Buldhana</v>
          </cell>
          <cell r="L161" t="str">
            <v>Khamgaon</v>
          </cell>
        </row>
        <row r="162">
          <cell r="A162" t="str">
            <v>Masalga</v>
          </cell>
          <cell r="B162" t="str">
            <v>Masalga</v>
          </cell>
          <cell r="C162" t="str">
            <v>CADA Beed</v>
          </cell>
          <cell r="D162" t="str">
            <v>Jayakwadi Project Drainage Construction Division 2 Latur</v>
          </cell>
          <cell r="E162">
            <v>233</v>
          </cell>
          <cell r="F162">
            <v>3</v>
          </cell>
          <cell r="G162">
            <v>4</v>
          </cell>
          <cell r="H162">
            <v>2</v>
          </cell>
          <cell r="I162" t="str">
            <v>Deficit</v>
          </cell>
          <cell r="J162" t="str">
            <v>Medium</v>
          </cell>
          <cell r="K162" t="str">
            <v>Latur</v>
          </cell>
          <cell r="L162" t="str">
            <v>Nilanga</v>
          </cell>
        </row>
        <row r="163">
          <cell r="A163" t="str">
            <v>Masoli</v>
          </cell>
          <cell r="B163" t="str">
            <v>Masoli</v>
          </cell>
          <cell r="C163" t="str">
            <v>CADA Abad</v>
          </cell>
          <cell r="D163" t="str">
            <v>Aurangabad Irrigation Division Aurangabad</v>
          </cell>
          <cell r="E163">
            <v>234</v>
          </cell>
          <cell r="F163">
            <v>3</v>
          </cell>
          <cell r="G163">
            <v>2</v>
          </cell>
          <cell r="H163">
            <v>2</v>
          </cell>
          <cell r="I163" t="str">
            <v>Deficit</v>
          </cell>
          <cell r="J163" t="str">
            <v>Medium</v>
          </cell>
          <cell r="K163" t="str">
            <v>Parbhani</v>
          </cell>
          <cell r="L163" t="str">
            <v>Gangakhed</v>
          </cell>
        </row>
        <row r="164">
          <cell r="A164" t="str">
            <v>Mehkari</v>
          </cell>
          <cell r="B164" t="str">
            <v>Mehkari</v>
          </cell>
          <cell r="C164" t="str">
            <v>CADA Beed</v>
          </cell>
          <cell r="D164" t="str">
            <v>Jayakwadi Project Drainage Construction Division 3 Beed</v>
          </cell>
          <cell r="E164">
            <v>235</v>
          </cell>
          <cell r="F164">
            <v>3</v>
          </cell>
          <cell r="G164">
            <v>19</v>
          </cell>
          <cell r="H164">
            <v>1</v>
          </cell>
          <cell r="I164" t="str">
            <v>Highly Deficit</v>
          </cell>
          <cell r="J164" t="str">
            <v>Medium</v>
          </cell>
          <cell r="K164" t="str">
            <v>Beed</v>
          </cell>
          <cell r="L164" t="str">
            <v>Ashti</v>
          </cell>
        </row>
        <row r="165">
          <cell r="A165" t="str">
            <v>Mhaswad</v>
          </cell>
          <cell r="B165" t="str">
            <v>Mhaswad</v>
          </cell>
          <cell r="C165" t="str">
            <v>PIC Pune</v>
          </cell>
          <cell r="D165" t="str">
            <v>Neera Right Bank Canal Division Phaltan</v>
          </cell>
          <cell r="E165">
            <v>123</v>
          </cell>
          <cell r="F165">
            <v>2</v>
          </cell>
          <cell r="G165">
            <v>18</v>
          </cell>
          <cell r="H165">
            <v>1</v>
          </cell>
          <cell r="I165" t="str">
            <v>Highly Deficit</v>
          </cell>
          <cell r="J165" t="str">
            <v>Medium</v>
          </cell>
          <cell r="K165" t="str">
            <v>Satara</v>
          </cell>
          <cell r="L165" t="str">
            <v>Man</v>
          </cell>
        </row>
        <row r="166">
          <cell r="A166" t="str">
            <v>Mor</v>
          </cell>
          <cell r="B166" t="str">
            <v>Mor</v>
          </cell>
          <cell r="C166" t="str">
            <v>JIPC Jalgaon</v>
          </cell>
          <cell r="D166" t="str">
            <v>Jalgaon Medium Project Division Jalgaon</v>
          </cell>
          <cell r="E166">
            <v>236</v>
          </cell>
          <cell r="F166">
            <v>3</v>
          </cell>
          <cell r="G166">
            <v>13</v>
          </cell>
          <cell r="H166">
            <v>3</v>
          </cell>
          <cell r="I166" t="str">
            <v>Normal</v>
          </cell>
          <cell r="J166" t="str">
            <v>Medium</v>
          </cell>
          <cell r="K166" t="str">
            <v>Jalgaon</v>
          </cell>
          <cell r="L166" t="str">
            <v>Yaval</v>
          </cell>
        </row>
        <row r="167">
          <cell r="A167" t="str">
            <v>Mordham</v>
          </cell>
          <cell r="B167" t="str">
            <v>Mordham</v>
          </cell>
          <cell r="C167" t="str">
            <v>CADA Nagpur</v>
          </cell>
          <cell r="D167" t="str">
            <v>Minor Irrigation Division Nagpur</v>
          </cell>
          <cell r="E167">
            <v>48</v>
          </cell>
          <cell r="F167">
            <v>1</v>
          </cell>
          <cell r="G167">
            <v>8</v>
          </cell>
          <cell r="H167">
            <v>4</v>
          </cell>
          <cell r="I167" t="str">
            <v>Surplus</v>
          </cell>
          <cell r="J167" t="str">
            <v>Medium</v>
          </cell>
          <cell r="K167" t="str">
            <v>Nagpur</v>
          </cell>
          <cell r="L167" t="str">
            <v>Kalmeshwar</v>
          </cell>
        </row>
        <row r="168">
          <cell r="A168" t="str">
            <v>Morna (Akola)</v>
          </cell>
          <cell r="B168" t="str">
            <v>Morna (Akola)</v>
          </cell>
          <cell r="C168" t="str">
            <v>AIC Akola</v>
          </cell>
          <cell r="D168" t="str">
            <v>Akola Irrigation Division Akola</v>
          </cell>
          <cell r="E168">
            <v>49</v>
          </cell>
          <cell r="F168">
            <v>1</v>
          </cell>
          <cell r="G168">
            <v>10</v>
          </cell>
          <cell r="H168">
            <v>2</v>
          </cell>
          <cell r="I168" t="str">
            <v>Deficit</v>
          </cell>
          <cell r="J168" t="str">
            <v>Medium</v>
          </cell>
          <cell r="K168" t="str">
            <v>Akola</v>
          </cell>
          <cell r="L168" t="str">
            <v>Patur</v>
          </cell>
        </row>
        <row r="169">
          <cell r="A169" t="str">
            <v>Morna (Sangli)</v>
          </cell>
          <cell r="B169" t="str">
            <v>Morna (Sangli)</v>
          </cell>
          <cell r="C169" t="str">
            <v>SIC Sangli</v>
          </cell>
          <cell r="D169" t="str">
            <v>Sangli Irrigation Division Sangli</v>
          </cell>
          <cell r="E169">
            <v>124</v>
          </cell>
          <cell r="F169">
            <v>2</v>
          </cell>
          <cell r="G169">
            <v>15</v>
          </cell>
          <cell r="H169">
            <v>5</v>
          </cell>
          <cell r="I169" t="str">
            <v>Abundant</v>
          </cell>
          <cell r="J169" t="str">
            <v>Medium</v>
          </cell>
          <cell r="K169" t="str">
            <v>Sangli</v>
          </cell>
          <cell r="L169" t="str">
            <v>Shirala</v>
          </cell>
        </row>
        <row r="170">
          <cell r="A170" t="str">
            <v>Mukane</v>
          </cell>
          <cell r="B170" t="str">
            <v>Mukane</v>
          </cell>
          <cell r="C170" t="str">
            <v>CADA Nashik</v>
          </cell>
          <cell r="D170" t="str">
            <v>Nashik Irrigation Division Nashik</v>
          </cell>
          <cell r="E170">
            <v>237</v>
          </cell>
          <cell r="F170">
            <v>3</v>
          </cell>
          <cell r="G170">
            <v>1</v>
          </cell>
          <cell r="H170">
            <v>3</v>
          </cell>
          <cell r="I170" t="str">
            <v>Normal</v>
          </cell>
          <cell r="J170" t="str">
            <v>Major</v>
          </cell>
          <cell r="K170" t="str">
            <v>Nashik</v>
          </cell>
          <cell r="L170" t="str">
            <v>Igatpuri</v>
          </cell>
        </row>
        <row r="171">
          <cell r="A171" t="str">
            <v>Mula</v>
          </cell>
          <cell r="B171" t="str">
            <v>Mula</v>
          </cell>
          <cell r="C171" t="str">
            <v>CADA Nashik</v>
          </cell>
          <cell r="D171" t="str">
            <v>Mula Irrigation Division Ahmednagar</v>
          </cell>
          <cell r="E171">
            <v>238</v>
          </cell>
          <cell r="F171">
            <v>3</v>
          </cell>
          <cell r="G171">
            <v>1</v>
          </cell>
          <cell r="H171">
            <v>3</v>
          </cell>
          <cell r="I171" t="str">
            <v>Normal</v>
          </cell>
          <cell r="J171" t="str">
            <v>Major</v>
          </cell>
          <cell r="K171" t="str">
            <v>Ahmednagar</v>
          </cell>
          <cell r="L171" t="str">
            <v>Rahuri</v>
          </cell>
        </row>
        <row r="172">
          <cell r="A172" t="str">
            <v>Mun</v>
          </cell>
          <cell r="B172" t="str">
            <v>Mun</v>
          </cell>
          <cell r="C172" t="str">
            <v>BIPC Buldhana</v>
          </cell>
          <cell r="D172" t="str">
            <v>Man Project Division Khamgaon</v>
          </cell>
          <cell r="E172">
            <v>50</v>
          </cell>
          <cell r="F172">
            <v>1</v>
          </cell>
          <cell r="G172">
            <v>10</v>
          </cell>
          <cell r="H172">
            <v>2</v>
          </cell>
          <cell r="I172" t="str">
            <v>Deficit</v>
          </cell>
          <cell r="J172" t="str">
            <v>Medium</v>
          </cell>
          <cell r="K172" t="str">
            <v>Buldhana</v>
          </cell>
          <cell r="L172" t="str">
            <v>Khamgaon</v>
          </cell>
        </row>
        <row r="173">
          <cell r="A173" t="str">
            <v>Nagya Sakya</v>
          </cell>
          <cell r="B173" t="str">
            <v>Nagya Sakya</v>
          </cell>
          <cell r="C173" t="str">
            <v>CADA Nashik</v>
          </cell>
          <cell r="D173" t="str">
            <v>Malegaon Irrigation Division Malegaon</v>
          </cell>
          <cell r="E173">
            <v>239</v>
          </cell>
          <cell r="F173">
            <v>3</v>
          </cell>
          <cell r="G173">
            <v>11</v>
          </cell>
          <cell r="H173">
            <v>2</v>
          </cell>
          <cell r="I173" t="str">
            <v>Deficit</v>
          </cell>
          <cell r="J173" t="str">
            <v>Medium</v>
          </cell>
          <cell r="K173" t="str">
            <v>Nashik</v>
          </cell>
          <cell r="L173" t="str">
            <v>Nandgaon</v>
          </cell>
        </row>
        <row r="174">
          <cell r="A174" t="str">
            <v>Nagzari</v>
          </cell>
          <cell r="B174" t="str">
            <v>Nagzari</v>
          </cell>
          <cell r="C174" t="str">
            <v>NIC Nanded</v>
          </cell>
          <cell r="D174" t="str">
            <v>Nanded Irrigation Division Nanded</v>
          </cell>
          <cell r="E174">
            <v>240</v>
          </cell>
          <cell r="F174">
            <v>3</v>
          </cell>
          <cell r="G174">
            <v>6</v>
          </cell>
          <cell r="H174">
            <v>3</v>
          </cell>
          <cell r="I174" t="str">
            <v>Normal</v>
          </cell>
          <cell r="J174" t="str">
            <v>Medium</v>
          </cell>
          <cell r="K174" t="str">
            <v>Nanded</v>
          </cell>
          <cell r="L174" t="str">
            <v>Kinwat</v>
          </cell>
        </row>
        <row r="175">
          <cell r="A175" t="str">
            <v>Naleshwar</v>
          </cell>
          <cell r="B175" t="str">
            <v>Naleshwar</v>
          </cell>
          <cell r="C175" t="str">
            <v>CIPC Chandrapur</v>
          </cell>
          <cell r="D175" t="str">
            <v>Chandrapur Irrigation Division Chandrapur</v>
          </cell>
          <cell r="E175">
            <v>51</v>
          </cell>
          <cell r="F175">
            <v>1</v>
          </cell>
          <cell r="G175">
            <v>9</v>
          </cell>
          <cell r="H175">
            <v>5</v>
          </cell>
          <cell r="I175" t="str">
            <v>Abundant</v>
          </cell>
          <cell r="J175" t="str">
            <v>Medium</v>
          </cell>
          <cell r="K175" t="str">
            <v>Chandrapur</v>
          </cell>
          <cell r="L175" t="str">
            <v>Sindhewahi</v>
          </cell>
        </row>
        <row r="176">
          <cell r="A176" t="str">
            <v>Nalganga</v>
          </cell>
          <cell r="B176" t="str">
            <v>Nalganga</v>
          </cell>
          <cell r="C176" t="str">
            <v>AIC Akola</v>
          </cell>
          <cell r="D176" t="str">
            <v>Buldhana Irrigation Division Buldhana</v>
          </cell>
          <cell r="E176">
            <v>52</v>
          </cell>
          <cell r="F176">
            <v>1</v>
          </cell>
          <cell r="G176">
            <v>10</v>
          </cell>
          <cell r="H176">
            <v>2</v>
          </cell>
          <cell r="I176" t="str">
            <v>Deficit</v>
          </cell>
          <cell r="J176" t="str">
            <v>Major</v>
          </cell>
          <cell r="K176" t="str">
            <v>Buldhana</v>
          </cell>
          <cell r="L176" t="str">
            <v>Mothala</v>
          </cell>
        </row>
        <row r="177">
          <cell r="A177" t="str">
            <v>Nand</v>
          </cell>
          <cell r="B177" t="str">
            <v>Lower Wunna</v>
          </cell>
          <cell r="C177" t="str">
            <v>CADA Nagpur</v>
          </cell>
          <cell r="D177" t="str">
            <v>Minor Irrigation Division Nagpur</v>
          </cell>
          <cell r="E177">
            <v>43</v>
          </cell>
          <cell r="F177">
            <v>1</v>
          </cell>
          <cell r="G177">
            <v>8</v>
          </cell>
          <cell r="H177">
            <v>4</v>
          </cell>
          <cell r="I177" t="str">
            <v>Surplus</v>
          </cell>
          <cell r="J177" t="str">
            <v>Major</v>
          </cell>
          <cell r="K177" t="str">
            <v>Nagpur</v>
          </cell>
          <cell r="L177" t="str">
            <v>Umred</v>
          </cell>
        </row>
        <row r="178">
          <cell r="A178" t="str">
            <v>Narangi</v>
          </cell>
          <cell r="B178" t="str">
            <v>Narangi</v>
          </cell>
          <cell r="C178" t="str">
            <v>AIC Abad</v>
          </cell>
          <cell r="D178" t="str">
            <v>Nandur Madhameshwar Canal Division Vaijapur</v>
          </cell>
          <cell r="E178">
            <v>241</v>
          </cell>
          <cell r="F178">
            <v>3</v>
          </cell>
          <cell r="G178">
            <v>1</v>
          </cell>
          <cell r="H178">
            <v>3</v>
          </cell>
          <cell r="I178" t="str">
            <v>Normal</v>
          </cell>
          <cell r="J178" t="str">
            <v>Medium</v>
          </cell>
          <cell r="K178" t="str">
            <v>Aurangabad</v>
          </cell>
          <cell r="L178" t="str">
            <v>Vaijapur</v>
          </cell>
        </row>
        <row r="179">
          <cell r="A179" t="str">
            <v>Natuwadi</v>
          </cell>
          <cell r="B179" t="str">
            <v>Natuwadi</v>
          </cell>
          <cell r="C179" t="str">
            <v>KIC Ratnagiri</v>
          </cell>
          <cell r="D179" t="str">
            <v>Ratnagiri Irrigatin Division Ratnagiri (South)</v>
          </cell>
          <cell r="E179">
            <v>125</v>
          </cell>
          <cell r="F179">
            <v>2</v>
          </cell>
          <cell r="G179">
            <v>23</v>
          </cell>
          <cell r="H179">
            <v>5</v>
          </cell>
          <cell r="I179" t="str">
            <v>Abundant</v>
          </cell>
          <cell r="J179" t="str">
            <v>Medium</v>
          </cell>
          <cell r="K179" t="str">
            <v>Ratnagiri</v>
          </cell>
          <cell r="L179" t="str">
            <v>Khed</v>
          </cell>
        </row>
        <row r="180">
          <cell r="A180" t="str">
            <v>Navegaon Khairy</v>
          </cell>
          <cell r="B180" t="str">
            <v>Pench</v>
          </cell>
          <cell r="C180" t="str">
            <v>CADA Nagpur</v>
          </cell>
          <cell r="D180" t="str">
            <v>Water &amp; Land Management Pilot Project Division Nagpur</v>
          </cell>
          <cell r="E180">
            <v>62</v>
          </cell>
          <cell r="F180">
            <v>1</v>
          </cell>
          <cell r="G180">
            <v>8</v>
          </cell>
          <cell r="H180">
            <v>4</v>
          </cell>
          <cell r="I180" t="str">
            <v>Surplus</v>
          </cell>
          <cell r="J180" t="str">
            <v>Major</v>
          </cell>
          <cell r="K180" t="str">
            <v>Nagpur</v>
          </cell>
          <cell r="L180" t="str">
            <v>Nagpur</v>
          </cell>
        </row>
        <row r="181">
          <cell r="A181" t="str">
            <v>Nawargaon</v>
          </cell>
          <cell r="B181" t="str">
            <v>Nawargaon</v>
          </cell>
          <cell r="C181" t="str">
            <v>BIPC Buldhana</v>
          </cell>
          <cell r="D181" t="str">
            <v>Minor Irrigation Division Pusad</v>
          </cell>
          <cell r="E181">
            <v>53</v>
          </cell>
          <cell r="F181">
            <v>1</v>
          </cell>
          <cell r="G181">
            <v>7</v>
          </cell>
          <cell r="H181">
            <v>3</v>
          </cell>
          <cell r="I181" t="str">
            <v>Normal</v>
          </cell>
          <cell r="J181" t="str">
            <v>Medium</v>
          </cell>
          <cell r="K181" t="str">
            <v>Yavatmal</v>
          </cell>
          <cell r="L181" t="str">
            <v>Morgaon</v>
          </cell>
        </row>
        <row r="182">
          <cell r="A182" t="str">
            <v>Nazare</v>
          </cell>
          <cell r="B182" t="str">
            <v>Nazare</v>
          </cell>
          <cell r="C182" t="str">
            <v>PIC Pune</v>
          </cell>
          <cell r="D182" t="str">
            <v>Pune Irrigation Division Pune</v>
          </cell>
          <cell r="E182">
            <v>126</v>
          </cell>
          <cell r="F182">
            <v>2</v>
          </cell>
          <cell r="G182">
            <v>18</v>
          </cell>
          <cell r="H182">
            <v>3</v>
          </cell>
          <cell r="I182" t="str">
            <v>Normal</v>
          </cell>
          <cell r="J182" t="str">
            <v>Medium</v>
          </cell>
          <cell r="K182" t="str">
            <v>Pune</v>
          </cell>
          <cell r="L182" t="str">
            <v>Purandar</v>
          </cell>
        </row>
        <row r="183">
          <cell r="A183" t="str">
            <v>Neera Devdhar</v>
          </cell>
          <cell r="B183" t="str">
            <v>Neera Devdhar</v>
          </cell>
          <cell r="C183" t="str">
            <v>PIC Pune</v>
          </cell>
          <cell r="D183" t="str">
            <v>Neera Right Bank Canal Division Phaltan</v>
          </cell>
          <cell r="E183">
            <v>129</v>
          </cell>
          <cell r="F183">
            <v>2</v>
          </cell>
          <cell r="G183">
            <v>18</v>
          </cell>
          <cell r="H183">
            <v>3</v>
          </cell>
          <cell r="I183" t="str">
            <v>Normal</v>
          </cell>
          <cell r="J183" t="str">
            <v>Major</v>
          </cell>
          <cell r="K183" t="str">
            <v>Satara</v>
          </cell>
          <cell r="L183" t="str">
            <v>Phaltan</v>
          </cell>
        </row>
        <row r="184">
          <cell r="A184" t="str">
            <v>Nher</v>
          </cell>
          <cell r="B184" t="str">
            <v>Nher</v>
          </cell>
          <cell r="C184" t="str">
            <v>PIC Pune</v>
          </cell>
          <cell r="D184" t="str">
            <v>Neera Right Bank Canal Division Phaltan</v>
          </cell>
          <cell r="E184">
            <v>127</v>
          </cell>
          <cell r="F184">
            <v>2</v>
          </cell>
          <cell r="G184">
            <v>16</v>
          </cell>
          <cell r="H184">
            <v>1</v>
          </cell>
          <cell r="I184" t="str">
            <v>Highly Deficit</v>
          </cell>
          <cell r="J184" t="str">
            <v>Medium</v>
          </cell>
          <cell r="K184" t="str">
            <v>Satara</v>
          </cell>
          <cell r="L184" t="str">
            <v>Khatav</v>
          </cell>
        </row>
        <row r="185">
          <cell r="A185" t="str">
            <v>Nirguna</v>
          </cell>
          <cell r="B185" t="str">
            <v>Nirguna</v>
          </cell>
          <cell r="C185" t="str">
            <v>AIC Akola</v>
          </cell>
          <cell r="D185" t="str">
            <v>Akola Irrigation Division Akola</v>
          </cell>
          <cell r="E185">
            <v>54</v>
          </cell>
          <cell r="F185">
            <v>1</v>
          </cell>
          <cell r="G185">
            <v>10</v>
          </cell>
          <cell r="H185">
            <v>2</v>
          </cell>
          <cell r="I185" t="str">
            <v>Deficit</v>
          </cell>
          <cell r="J185" t="str">
            <v>Medium</v>
          </cell>
          <cell r="K185" t="str">
            <v>Akola</v>
          </cell>
          <cell r="L185" t="str">
            <v>Patur</v>
          </cell>
        </row>
        <row r="186">
          <cell r="A186" t="str">
            <v>NMWeir</v>
          </cell>
          <cell r="B186" t="str">
            <v>NMWeir</v>
          </cell>
          <cell r="C186" t="str">
            <v>CADA Nashik</v>
          </cell>
          <cell r="D186" t="str">
            <v>Palkhed Irrigation Division Nashik</v>
          </cell>
          <cell r="E186">
            <v>242</v>
          </cell>
          <cell r="F186">
            <v>3</v>
          </cell>
          <cell r="G186">
            <v>1</v>
          </cell>
          <cell r="H186">
            <v>3</v>
          </cell>
          <cell r="I186" t="str">
            <v>Normal</v>
          </cell>
          <cell r="J186" t="str">
            <v>Major</v>
          </cell>
          <cell r="K186" t="str">
            <v>Nashik</v>
          </cell>
          <cell r="L186" t="str">
            <v>Igatpuri</v>
          </cell>
        </row>
        <row r="187">
          <cell r="A187" t="str">
            <v>Ozer Weir</v>
          </cell>
          <cell r="B187" t="str">
            <v>Bhandardara</v>
          </cell>
          <cell r="C187" t="str">
            <v>CADA Nashik</v>
          </cell>
          <cell r="D187" t="str">
            <v>Ahmednagar Irrigation Division Ahmednagar</v>
          </cell>
          <cell r="E187">
            <v>165</v>
          </cell>
          <cell r="F187">
            <v>3</v>
          </cell>
          <cell r="G187">
            <v>1</v>
          </cell>
          <cell r="H187">
            <v>3</v>
          </cell>
          <cell r="I187" t="str">
            <v>Normal</v>
          </cell>
          <cell r="J187" t="str">
            <v>Major</v>
          </cell>
          <cell r="K187" t="str">
            <v>Ahmednagar</v>
          </cell>
          <cell r="L187" t="str">
            <v>Akole</v>
          </cell>
        </row>
        <row r="188">
          <cell r="A188" t="str">
            <v>Ozerkhed</v>
          </cell>
          <cell r="B188" t="str">
            <v>Upper Godavari Complex</v>
          </cell>
          <cell r="C188" t="str">
            <v>CADA Nashik</v>
          </cell>
          <cell r="D188" t="str">
            <v>Palkhed Irrigation Division Nashik</v>
          </cell>
          <cell r="E188">
            <v>273</v>
          </cell>
          <cell r="F188">
            <v>3</v>
          </cell>
          <cell r="G188">
            <v>1</v>
          </cell>
          <cell r="H188">
            <v>3</v>
          </cell>
          <cell r="I188" t="str">
            <v>Normal</v>
          </cell>
          <cell r="J188" t="str">
            <v>Major</v>
          </cell>
          <cell r="K188" t="str">
            <v>Nashik</v>
          </cell>
          <cell r="L188" t="str">
            <v>Dindori</v>
          </cell>
        </row>
        <row r="189">
          <cell r="A189" t="str">
            <v>Pakadigundam</v>
          </cell>
          <cell r="B189" t="str">
            <v>Pakadigundam</v>
          </cell>
          <cell r="C189" t="str">
            <v>CIPC Chandrapur</v>
          </cell>
          <cell r="D189" t="str">
            <v>Chandrapur Irrigation Division Chandrapur</v>
          </cell>
          <cell r="E189">
            <v>55</v>
          </cell>
          <cell r="F189">
            <v>1</v>
          </cell>
          <cell r="G189">
            <v>8</v>
          </cell>
          <cell r="H189">
            <v>4</v>
          </cell>
          <cell r="I189" t="str">
            <v>Surplus</v>
          </cell>
          <cell r="J189" t="str">
            <v>Medium</v>
          </cell>
          <cell r="K189" t="str">
            <v>Chandrapur</v>
          </cell>
          <cell r="L189" t="str">
            <v>Korpana</v>
          </cell>
        </row>
        <row r="190">
          <cell r="A190" t="str">
            <v>Paldhag</v>
          </cell>
          <cell r="B190" t="str">
            <v>Paldhag</v>
          </cell>
          <cell r="C190" t="str">
            <v>AIC Akola</v>
          </cell>
          <cell r="D190" t="str">
            <v>Buldhana Irrigation Division Buldhana</v>
          </cell>
          <cell r="E190">
            <v>56</v>
          </cell>
          <cell r="F190">
            <v>1</v>
          </cell>
          <cell r="G190">
            <v>10</v>
          </cell>
          <cell r="H190">
            <v>2</v>
          </cell>
          <cell r="I190" t="str">
            <v>Deficit</v>
          </cell>
          <cell r="J190" t="str">
            <v>Medium</v>
          </cell>
          <cell r="K190" t="str">
            <v>Buldhana</v>
          </cell>
          <cell r="L190" t="str">
            <v>Mothala</v>
          </cell>
        </row>
        <row r="191">
          <cell r="A191" t="str">
            <v>Palkhed</v>
          </cell>
          <cell r="B191" t="str">
            <v>Upper Godavari Complex</v>
          </cell>
          <cell r="C191" t="str">
            <v>CADA Nashik</v>
          </cell>
          <cell r="D191" t="str">
            <v>Palkhed Irrigation Division Nashik</v>
          </cell>
          <cell r="E191">
            <v>272</v>
          </cell>
          <cell r="F191">
            <v>3</v>
          </cell>
          <cell r="G191">
            <v>1</v>
          </cell>
          <cell r="H191">
            <v>3</v>
          </cell>
          <cell r="I191" t="str">
            <v>Normal</v>
          </cell>
          <cell r="J191" t="str">
            <v>Major</v>
          </cell>
          <cell r="K191" t="str">
            <v>Nashik</v>
          </cell>
          <cell r="L191" t="str">
            <v>Dindori</v>
          </cell>
        </row>
        <row r="192">
          <cell r="A192" t="str">
            <v>Panchdhara</v>
          </cell>
          <cell r="B192" t="str">
            <v>Panchdhara</v>
          </cell>
          <cell r="C192" t="str">
            <v>CIPC Chandrapur</v>
          </cell>
          <cell r="D192" t="str">
            <v>Wardha Irrigation Division Wardha</v>
          </cell>
          <cell r="E192">
            <v>58</v>
          </cell>
          <cell r="F192">
            <v>1</v>
          </cell>
          <cell r="G192">
            <v>8</v>
          </cell>
          <cell r="H192">
            <v>4</v>
          </cell>
          <cell r="I192" t="str">
            <v>Surplus</v>
          </cell>
          <cell r="J192" t="str">
            <v>Medium</v>
          </cell>
          <cell r="K192" t="str">
            <v>Chandrapur</v>
          </cell>
          <cell r="L192" t="str">
            <v>Chandrapur</v>
          </cell>
        </row>
        <row r="193">
          <cell r="A193" t="str">
            <v>Pandharbodi</v>
          </cell>
          <cell r="B193" t="str">
            <v>Pandharbodi</v>
          </cell>
          <cell r="C193" t="str">
            <v>CADA Nagpur</v>
          </cell>
          <cell r="D193" t="str">
            <v>Minor Irrigation Division Nagpur</v>
          </cell>
          <cell r="E193">
            <v>59</v>
          </cell>
          <cell r="F193">
            <v>1</v>
          </cell>
          <cell r="G193">
            <v>8</v>
          </cell>
          <cell r="H193">
            <v>4</v>
          </cell>
          <cell r="I193" t="str">
            <v>Surplus</v>
          </cell>
          <cell r="J193" t="str">
            <v>Medium</v>
          </cell>
          <cell r="K193" t="str">
            <v>Nagpur</v>
          </cell>
          <cell r="L193" t="str">
            <v>Umred</v>
          </cell>
        </row>
        <row r="194">
          <cell r="A194" t="str">
            <v>Panshet</v>
          </cell>
          <cell r="B194" t="str">
            <v>Khadakwasla</v>
          </cell>
          <cell r="C194" t="str">
            <v>PIC Pune</v>
          </cell>
          <cell r="D194" t="str">
            <v>Khadakwasla Irrigation Division Pune</v>
          </cell>
          <cell r="E194">
            <v>110</v>
          </cell>
          <cell r="F194">
            <v>2</v>
          </cell>
          <cell r="G194">
            <v>17</v>
          </cell>
          <cell r="H194">
            <v>3</v>
          </cell>
          <cell r="I194" t="str">
            <v>Normal</v>
          </cell>
          <cell r="J194" t="str">
            <v>Major</v>
          </cell>
          <cell r="K194" t="str">
            <v>Pune</v>
          </cell>
          <cell r="L194" t="str">
            <v>Haveli</v>
          </cell>
        </row>
        <row r="195">
          <cell r="A195" t="str">
            <v>Panzara</v>
          </cell>
          <cell r="B195" t="str">
            <v>Panzara</v>
          </cell>
          <cell r="C195" t="str">
            <v>CADA Jalgaon</v>
          </cell>
          <cell r="D195" t="str">
            <v>Dhule Irrigation Division Dhule</v>
          </cell>
          <cell r="E195">
            <v>243</v>
          </cell>
          <cell r="F195">
            <v>3</v>
          </cell>
          <cell r="G195">
            <v>12</v>
          </cell>
          <cell r="H195">
            <v>3</v>
          </cell>
          <cell r="I195" t="str">
            <v>Normal</v>
          </cell>
          <cell r="J195" t="str">
            <v>Medium</v>
          </cell>
          <cell r="K195" t="str">
            <v>Dhule</v>
          </cell>
          <cell r="L195" t="str">
            <v>Sakri</v>
          </cell>
        </row>
        <row r="196">
          <cell r="A196" t="str">
            <v>Patgaon</v>
          </cell>
          <cell r="B196" t="str">
            <v>Patgaon</v>
          </cell>
          <cell r="C196" t="str">
            <v>SIC Sangli</v>
          </cell>
          <cell r="D196" t="str">
            <v>Kolhapur Irrigation Division Kolhapur</v>
          </cell>
          <cell r="E196">
            <v>131</v>
          </cell>
          <cell r="F196">
            <v>2</v>
          </cell>
          <cell r="G196">
            <v>15</v>
          </cell>
          <cell r="H196">
            <v>5</v>
          </cell>
          <cell r="I196" t="str">
            <v>Abundant</v>
          </cell>
          <cell r="J196" t="str">
            <v>Medium</v>
          </cell>
          <cell r="K196" t="str">
            <v>Kolhapur</v>
          </cell>
          <cell r="L196" t="str">
            <v>Bhudargad</v>
          </cell>
        </row>
        <row r="197">
          <cell r="A197" t="str">
            <v>Pawana</v>
          </cell>
          <cell r="B197" t="str">
            <v>Pawana</v>
          </cell>
          <cell r="C197" t="str">
            <v>PIC Pune</v>
          </cell>
          <cell r="D197" t="str">
            <v>Khadakwasla Irrigation Division Pune</v>
          </cell>
          <cell r="E197">
            <v>132</v>
          </cell>
          <cell r="F197">
            <v>2</v>
          </cell>
          <cell r="G197">
            <v>17</v>
          </cell>
          <cell r="H197">
            <v>3</v>
          </cell>
          <cell r="I197" t="str">
            <v>Normal</v>
          </cell>
          <cell r="J197" t="str">
            <v>Major</v>
          </cell>
          <cell r="K197" t="str">
            <v>Pune</v>
          </cell>
          <cell r="L197" t="str">
            <v>Maval</v>
          </cell>
        </row>
        <row r="198">
          <cell r="A198" t="str">
            <v>Pen Takli</v>
          </cell>
          <cell r="B198" t="str">
            <v>Pen Takli</v>
          </cell>
          <cell r="C198" t="str">
            <v>BIPC Buldhana</v>
          </cell>
          <cell r="D198" t="str">
            <v>Minor Irrigation Division Chikhali</v>
          </cell>
          <cell r="E198">
            <v>60</v>
          </cell>
          <cell r="F198">
            <v>1</v>
          </cell>
          <cell r="G198">
            <v>6</v>
          </cell>
          <cell r="H198">
            <v>3</v>
          </cell>
          <cell r="I198" t="str">
            <v>Normal</v>
          </cell>
          <cell r="J198" t="str">
            <v>Medium</v>
          </cell>
          <cell r="K198" t="str">
            <v>Buldhana</v>
          </cell>
          <cell r="L198" t="str">
            <v>Mehkar</v>
          </cell>
        </row>
        <row r="199">
          <cell r="A199" t="str">
            <v>Pethwadaj</v>
          </cell>
          <cell r="B199" t="str">
            <v>Pethwadaj</v>
          </cell>
          <cell r="C199" t="str">
            <v>NIC Nanded</v>
          </cell>
          <cell r="D199" t="str">
            <v>Nanded Irrigation Division Nanded</v>
          </cell>
          <cell r="E199">
            <v>244</v>
          </cell>
          <cell r="F199">
            <v>3</v>
          </cell>
          <cell r="G199">
            <v>4</v>
          </cell>
          <cell r="H199">
            <v>2</v>
          </cell>
          <cell r="I199" t="str">
            <v>Deficit</v>
          </cell>
          <cell r="J199" t="str">
            <v>Medium</v>
          </cell>
          <cell r="K199" t="str">
            <v>Nanded</v>
          </cell>
          <cell r="L199" t="str">
            <v>Kandhar</v>
          </cell>
        </row>
        <row r="200">
          <cell r="A200" t="str">
            <v>Pimpalgaon Joge</v>
          </cell>
          <cell r="B200" t="str">
            <v>Kukadi Complex</v>
          </cell>
          <cell r="C200" t="str">
            <v>CADA Pune</v>
          </cell>
          <cell r="D200" t="str">
            <v>Kukadi Irrigation Division No. 1  Narayangaon</v>
          </cell>
          <cell r="E200">
            <v>120</v>
          </cell>
          <cell r="F200">
            <v>2</v>
          </cell>
          <cell r="G200">
            <v>17</v>
          </cell>
          <cell r="H200">
            <v>3</v>
          </cell>
          <cell r="I200" t="str">
            <v>Normal</v>
          </cell>
          <cell r="J200" t="str">
            <v>Major</v>
          </cell>
          <cell r="K200" t="str">
            <v>Pune</v>
          </cell>
          <cell r="L200" t="str">
            <v>Junnar</v>
          </cell>
        </row>
        <row r="201">
          <cell r="A201" t="str">
            <v>Pir Kalyan</v>
          </cell>
          <cell r="B201" t="str">
            <v>Pir Kalyan</v>
          </cell>
          <cell r="C201" t="str">
            <v>CADA Abad</v>
          </cell>
          <cell r="D201" t="str">
            <v>Aurangabad Irrigation Division Aurangabad</v>
          </cell>
          <cell r="E201">
            <v>245</v>
          </cell>
          <cell r="F201">
            <v>3</v>
          </cell>
          <cell r="G201">
            <v>3</v>
          </cell>
          <cell r="H201">
            <v>2</v>
          </cell>
          <cell r="I201" t="str">
            <v>Deficit</v>
          </cell>
          <cell r="J201" t="str">
            <v>Medium</v>
          </cell>
          <cell r="K201" t="str">
            <v>Jalna</v>
          </cell>
          <cell r="L201" t="str">
            <v>Jalna</v>
          </cell>
        </row>
        <row r="202">
          <cell r="A202" t="str">
            <v>Pothara</v>
          </cell>
          <cell r="B202" t="str">
            <v>Pothra</v>
          </cell>
          <cell r="C202" t="str">
            <v>CIPC Chandrapur</v>
          </cell>
          <cell r="D202" t="str">
            <v>Wardha Irrigation Division Wardha</v>
          </cell>
          <cell r="E202">
            <v>65</v>
          </cell>
          <cell r="F202">
            <v>1</v>
          </cell>
          <cell r="G202">
            <v>7</v>
          </cell>
          <cell r="H202">
            <v>3</v>
          </cell>
          <cell r="I202" t="str">
            <v>Normal</v>
          </cell>
          <cell r="J202" t="str">
            <v>Medium</v>
          </cell>
          <cell r="K202" t="str">
            <v>Chandrapur</v>
          </cell>
          <cell r="L202" t="str">
            <v>Chandrapur</v>
          </cell>
        </row>
        <row r="203">
          <cell r="A203" t="str">
            <v>Pujaritola</v>
          </cell>
          <cell r="B203" t="str">
            <v>Bagh</v>
          </cell>
          <cell r="C203" t="str">
            <v>CADA Nagpur</v>
          </cell>
          <cell r="D203" t="str">
            <v>Bagh Itiadoh Project Division Gondia</v>
          </cell>
          <cell r="E203">
            <v>8</v>
          </cell>
          <cell r="F203">
            <v>1</v>
          </cell>
          <cell r="G203">
            <v>8</v>
          </cell>
          <cell r="H203">
            <v>4</v>
          </cell>
          <cell r="I203" t="str">
            <v>Surplus</v>
          </cell>
          <cell r="J203" t="str">
            <v>Major</v>
          </cell>
          <cell r="K203" t="str">
            <v>Gondia</v>
          </cell>
          <cell r="L203" t="str">
            <v>Deori</v>
          </cell>
        </row>
        <row r="204">
          <cell r="A204" t="str">
            <v>Punegaon</v>
          </cell>
          <cell r="B204" t="str">
            <v>Upper Godavari Complex</v>
          </cell>
          <cell r="C204" t="str">
            <v>CADA Nashik</v>
          </cell>
          <cell r="D204" t="str">
            <v>Palkhed Irrigation Division Nashik</v>
          </cell>
          <cell r="E204">
            <v>277</v>
          </cell>
          <cell r="F204">
            <v>3</v>
          </cell>
          <cell r="G204">
            <v>1</v>
          </cell>
          <cell r="H204">
            <v>3</v>
          </cell>
          <cell r="I204" t="str">
            <v>Normal</v>
          </cell>
          <cell r="J204" t="str">
            <v>Major</v>
          </cell>
          <cell r="K204" t="str">
            <v>Nashik</v>
          </cell>
          <cell r="L204" t="str">
            <v>Dindori</v>
          </cell>
        </row>
        <row r="205">
          <cell r="A205" t="str">
            <v>Purna Nevpur</v>
          </cell>
          <cell r="B205" t="str">
            <v>Purna Nevpur</v>
          </cell>
          <cell r="C205" t="str">
            <v>AIC Abad</v>
          </cell>
          <cell r="D205" t="str">
            <v>Minor Irrigation Division No.1 Aurangabad</v>
          </cell>
          <cell r="E205">
            <v>248</v>
          </cell>
          <cell r="F205">
            <v>3</v>
          </cell>
          <cell r="G205">
            <v>3</v>
          </cell>
          <cell r="H205">
            <v>2</v>
          </cell>
          <cell r="I205" t="str">
            <v>Deficit</v>
          </cell>
          <cell r="J205" t="str">
            <v>Medium</v>
          </cell>
          <cell r="K205" t="str">
            <v>Aurangabad</v>
          </cell>
          <cell r="L205" t="str">
            <v>Kannad</v>
          </cell>
        </row>
        <row r="206">
          <cell r="A206" t="str">
            <v>Pus</v>
          </cell>
          <cell r="B206" t="str">
            <v>Pus</v>
          </cell>
          <cell r="C206" t="str">
            <v>AIC Akola</v>
          </cell>
          <cell r="D206" t="str">
            <v>Yavatmal irrigation Division Yavatmal</v>
          </cell>
          <cell r="E206">
            <v>67</v>
          </cell>
          <cell r="F206">
            <v>1</v>
          </cell>
          <cell r="G206">
            <v>6</v>
          </cell>
          <cell r="H206">
            <v>3</v>
          </cell>
          <cell r="I206" t="str">
            <v>Normal</v>
          </cell>
          <cell r="J206" t="str">
            <v>Major</v>
          </cell>
          <cell r="K206" t="str">
            <v>Yavatmal</v>
          </cell>
          <cell r="L206" t="str">
            <v>Pusad</v>
          </cell>
        </row>
        <row r="207">
          <cell r="A207" t="str">
            <v>Radhanagri</v>
          </cell>
          <cell r="B207" t="str">
            <v>Radhanagari</v>
          </cell>
          <cell r="C207" t="str">
            <v>SIC Sangli</v>
          </cell>
          <cell r="D207" t="str">
            <v>Kolhapur Irrigation Division Kolhapur</v>
          </cell>
          <cell r="E207">
            <v>133</v>
          </cell>
          <cell r="F207">
            <v>2</v>
          </cell>
          <cell r="G207">
            <v>15</v>
          </cell>
          <cell r="H207">
            <v>5</v>
          </cell>
          <cell r="I207" t="str">
            <v>Abundant</v>
          </cell>
          <cell r="J207" t="str">
            <v>Major</v>
          </cell>
          <cell r="K207" t="str">
            <v>Kolhapur</v>
          </cell>
          <cell r="L207" t="str">
            <v>Radhanagari</v>
          </cell>
        </row>
        <row r="208">
          <cell r="A208" t="str">
            <v>Raigavan</v>
          </cell>
          <cell r="B208" t="str">
            <v>Raigavan</v>
          </cell>
          <cell r="C208" t="str">
            <v>CADA Beed</v>
          </cell>
          <cell r="D208" t="str">
            <v>Osmanabad Irrigation Division Osmanabad</v>
          </cell>
          <cell r="E208">
            <v>249</v>
          </cell>
          <cell r="F208">
            <v>3</v>
          </cell>
          <cell r="G208">
            <v>4</v>
          </cell>
          <cell r="H208">
            <v>2</v>
          </cell>
          <cell r="I208" t="str">
            <v>Deficit</v>
          </cell>
          <cell r="J208" t="str">
            <v>Medium</v>
          </cell>
          <cell r="K208" t="str">
            <v>Osmanabad</v>
          </cell>
          <cell r="L208" t="str">
            <v>Kalam</v>
          </cell>
        </row>
        <row r="209">
          <cell r="A209" t="str">
            <v>Rajanalla Complex</v>
          </cell>
          <cell r="B209" t="str">
            <v>Rajanalla Complex</v>
          </cell>
          <cell r="C209" t="str">
            <v>TIC Thane</v>
          </cell>
          <cell r="D209" t="str">
            <v>Raigad Irrigation Division Kolad</v>
          </cell>
          <cell r="E209">
            <v>134</v>
          </cell>
          <cell r="F209">
            <v>2</v>
          </cell>
          <cell r="G209">
            <v>21</v>
          </cell>
          <cell r="H209">
            <v>5</v>
          </cell>
          <cell r="I209" t="str">
            <v>Abundant</v>
          </cell>
          <cell r="J209" t="str">
            <v>Medium</v>
          </cell>
          <cell r="K209" t="str">
            <v>Raigad</v>
          </cell>
          <cell r="L209" t="str">
            <v>Roha</v>
          </cell>
        </row>
        <row r="210">
          <cell r="A210" t="str">
            <v>Ramganga</v>
          </cell>
          <cell r="B210" t="str">
            <v>Ramganga</v>
          </cell>
          <cell r="C210" t="str">
            <v>CADA Beed</v>
          </cell>
          <cell r="D210" t="str">
            <v>Osmanabad Irrigation Division Osmanabad</v>
          </cell>
          <cell r="E210">
            <v>250</v>
          </cell>
          <cell r="F210">
            <v>3</v>
          </cell>
          <cell r="G210">
            <v>19</v>
          </cell>
          <cell r="H210">
            <v>1</v>
          </cell>
          <cell r="I210" t="str">
            <v>Highly Deficit</v>
          </cell>
          <cell r="J210" t="str">
            <v>Medium</v>
          </cell>
          <cell r="K210" t="str">
            <v>Osmanabad</v>
          </cell>
          <cell r="L210" t="str">
            <v>Bhoom</v>
          </cell>
        </row>
        <row r="211">
          <cell r="A211" t="str">
            <v>Ranand</v>
          </cell>
          <cell r="B211" t="str">
            <v>Ranand</v>
          </cell>
          <cell r="C211" t="str">
            <v>PIC Pune</v>
          </cell>
          <cell r="D211" t="str">
            <v>Neera Right Bank Canal Division Phaltan</v>
          </cell>
          <cell r="E211">
            <v>135</v>
          </cell>
          <cell r="F211">
            <v>2</v>
          </cell>
          <cell r="G211">
            <v>18</v>
          </cell>
          <cell r="H211">
            <v>1</v>
          </cell>
          <cell r="I211" t="str">
            <v>Highly Deficit</v>
          </cell>
          <cell r="J211" t="str">
            <v>Medium</v>
          </cell>
          <cell r="K211" t="str">
            <v>Satara</v>
          </cell>
          <cell r="L211" t="str">
            <v>Man</v>
          </cell>
        </row>
        <row r="212">
          <cell r="A212" t="str">
            <v>Rangawali</v>
          </cell>
          <cell r="B212" t="str">
            <v>Rangawali</v>
          </cell>
          <cell r="C212" t="str">
            <v>CADA Jalgaon</v>
          </cell>
          <cell r="D212" t="str">
            <v>Dhule Irrigation Division Dhule</v>
          </cell>
          <cell r="E212">
            <v>251</v>
          </cell>
          <cell r="F212">
            <v>3</v>
          </cell>
          <cell r="G212">
            <v>13</v>
          </cell>
          <cell r="H212">
            <v>2</v>
          </cell>
          <cell r="I212" t="str">
            <v>Deficit</v>
          </cell>
          <cell r="J212" t="str">
            <v>Medium</v>
          </cell>
          <cell r="K212" t="str">
            <v>Dhule</v>
          </cell>
          <cell r="L212" t="str">
            <v>Sakri</v>
          </cell>
        </row>
        <row r="213">
          <cell r="A213" t="str">
            <v>Renapur</v>
          </cell>
          <cell r="B213" t="str">
            <v>Renapur</v>
          </cell>
          <cell r="C213" t="str">
            <v>CADA Beed</v>
          </cell>
          <cell r="D213" t="str">
            <v>Jayakwadi Project Drainage Construction Division 2 Latur</v>
          </cell>
          <cell r="E213">
            <v>252</v>
          </cell>
          <cell r="F213">
            <v>3</v>
          </cell>
          <cell r="G213">
            <v>4</v>
          </cell>
          <cell r="H213">
            <v>2</v>
          </cell>
          <cell r="I213" t="str">
            <v>Deficit</v>
          </cell>
          <cell r="J213" t="str">
            <v>Medium</v>
          </cell>
          <cell r="K213" t="str">
            <v>Latur</v>
          </cell>
          <cell r="L213" t="str">
            <v>Renapur</v>
          </cell>
        </row>
        <row r="214">
          <cell r="A214" t="str">
            <v>Rengepar</v>
          </cell>
          <cell r="B214" t="str">
            <v>Rengepar</v>
          </cell>
          <cell r="C214" t="str">
            <v>CADA Nagpur</v>
          </cell>
          <cell r="D214" t="str">
            <v>Gondia Irrigation Division Gondia</v>
          </cell>
          <cell r="E214">
            <v>68</v>
          </cell>
          <cell r="F214">
            <v>1</v>
          </cell>
          <cell r="G214">
            <v>8</v>
          </cell>
          <cell r="H214">
            <v>4</v>
          </cell>
          <cell r="I214" t="str">
            <v>Surplus</v>
          </cell>
          <cell r="J214" t="str">
            <v>Medium</v>
          </cell>
          <cell r="K214" t="str">
            <v>Gondia</v>
          </cell>
          <cell r="L214" t="str">
            <v>Sadak Arjuni</v>
          </cell>
        </row>
        <row r="215">
          <cell r="A215" t="str">
            <v>Rui</v>
          </cell>
          <cell r="B215" t="str">
            <v>Rui</v>
          </cell>
          <cell r="C215" t="str">
            <v>CADA Beed</v>
          </cell>
          <cell r="D215" t="str">
            <v>Osmanabad Irrigation Division Osmanabad</v>
          </cell>
          <cell r="E215">
            <v>253</v>
          </cell>
          <cell r="F215">
            <v>3</v>
          </cell>
          <cell r="G215">
            <v>4</v>
          </cell>
          <cell r="H215">
            <v>2</v>
          </cell>
          <cell r="I215" t="str">
            <v>Deficit</v>
          </cell>
          <cell r="J215" t="str">
            <v>Medium</v>
          </cell>
          <cell r="K215" t="str">
            <v>Osmanabad</v>
          </cell>
          <cell r="L215" t="str">
            <v>Osmanabad</v>
          </cell>
        </row>
        <row r="216">
          <cell r="A216" t="str">
            <v>Ruti</v>
          </cell>
          <cell r="B216" t="str">
            <v>Ruti</v>
          </cell>
          <cell r="C216" t="str">
            <v>CADA Beed</v>
          </cell>
          <cell r="D216" t="str">
            <v>Jayakwadi Project Drainage Construction Division 3 Beed</v>
          </cell>
          <cell r="E216">
            <v>254</v>
          </cell>
          <cell r="F216">
            <v>3</v>
          </cell>
          <cell r="G216">
            <v>19</v>
          </cell>
          <cell r="H216">
            <v>1</v>
          </cell>
          <cell r="I216" t="str">
            <v>Highly Deficit</v>
          </cell>
          <cell r="J216" t="str">
            <v>Medium</v>
          </cell>
          <cell r="K216" t="str">
            <v>Beed</v>
          </cell>
          <cell r="L216" t="str">
            <v>Ashti</v>
          </cell>
        </row>
        <row r="217">
          <cell r="A217" t="str">
            <v>Saikheda</v>
          </cell>
          <cell r="B217" t="str">
            <v>Saikheda</v>
          </cell>
          <cell r="C217" t="str">
            <v>AIC Akola</v>
          </cell>
          <cell r="D217" t="str">
            <v>Yavatmal irrigation Division Yavatmal</v>
          </cell>
          <cell r="E217">
            <v>69</v>
          </cell>
          <cell r="F217">
            <v>1</v>
          </cell>
          <cell r="G217">
            <v>6</v>
          </cell>
          <cell r="H217">
            <v>3</v>
          </cell>
          <cell r="I217" t="str">
            <v>Normal</v>
          </cell>
          <cell r="J217" t="str">
            <v>Medium</v>
          </cell>
          <cell r="K217" t="str">
            <v>Yavatmal</v>
          </cell>
          <cell r="L217" t="str">
            <v>Kelapur</v>
          </cell>
        </row>
        <row r="218">
          <cell r="A218" t="str">
            <v>Saiki</v>
          </cell>
          <cell r="B218" t="str">
            <v>Makardhokala-Saiki</v>
          </cell>
          <cell r="C218" t="str">
            <v>CADA Nagpur</v>
          </cell>
          <cell r="D218" t="str">
            <v>Minor Irrigation Division Nagpur</v>
          </cell>
          <cell r="E218">
            <v>45</v>
          </cell>
          <cell r="F218">
            <v>1</v>
          </cell>
          <cell r="G218">
            <v>8</v>
          </cell>
          <cell r="H218">
            <v>4</v>
          </cell>
          <cell r="I218" t="str">
            <v>Surplus</v>
          </cell>
          <cell r="J218" t="str">
            <v>Medium</v>
          </cell>
          <cell r="K218" t="str">
            <v>Nagpur</v>
          </cell>
          <cell r="L218" t="str">
            <v>Umred</v>
          </cell>
        </row>
        <row r="219">
          <cell r="A219" t="str">
            <v>Sakat</v>
          </cell>
          <cell r="B219" t="str">
            <v>Sakat</v>
          </cell>
          <cell r="C219" t="str">
            <v>CADA Beed</v>
          </cell>
          <cell r="D219" t="str">
            <v>Osmanabad Irrigation Division Osmanabad</v>
          </cell>
          <cell r="E219">
            <v>255</v>
          </cell>
          <cell r="F219">
            <v>3</v>
          </cell>
          <cell r="G219">
            <v>19</v>
          </cell>
          <cell r="H219">
            <v>1</v>
          </cell>
          <cell r="I219" t="str">
            <v>Highly Deficit</v>
          </cell>
          <cell r="J219" t="str">
            <v>Medium</v>
          </cell>
          <cell r="K219" t="str">
            <v>Osmanabad</v>
          </cell>
          <cell r="L219" t="str">
            <v>Paranda</v>
          </cell>
        </row>
        <row r="220">
          <cell r="A220" t="str">
            <v>Sakol</v>
          </cell>
          <cell r="B220" t="str">
            <v>Sakol</v>
          </cell>
          <cell r="C220" t="str">
            <v>CADA Beed</v>
          </cell>
          <cell r="D220" t="str">
            <v>Jayakwadi Project Drainage Construction Division 2 Latur</v>
          </cell>
          <cell r="E220">
            <v>256</v>
          </cell>
          <cell r="F220">
            <v>3</v>
          </cell>
          <cell r="G220">
            <v>4</v>
          </cell>
          <cell r="H220">
            <v>2</v>
          </cell>
          <cell r="I220" t="str">
            <v>Deficit</v>
          </cell>
          <cell r="J220" t="str">
            <v>Medium</v>
          </cell>
          <cell r="K220" t="str">
            <v>Latur</v>
          </cell>
          <cell r="L220" t="str">
            <v>Deoni</v>
          </cell>
        </row>
        <row r="221">
          <cell r="A221" t="str">
            <v>Sangameshwar</v>
          </cell>
          <cell r="B221" t="str">
            <v>Sangameshwar (Dokewadi)</v>
          </cell>
          <cell r="C221" t="str">
            <v>CADA Beed</v>
          </cell>
          <cell r="D221" t="str">
            <v>Osmanabad Irrigation Division Osmanabad</v>
          </cell>
          <cell r="E221">
            <v>257</v>
          </cell>
          <cell r="F221">
            <v>3</v>
          </cell>
          <cell r="G221">
            <v>4</v>
          </cell>
          <cell r="H221">
            <v>2</v>
          </cell>
          <cell r="I221" t="str">
            <v>Deficit</v>
          </cell>
          <cell r="J221" t="str">
            <v>Medium</v>
          </cell>
          <cell r="K221" t="str">
            <v>Osmanabad</v>
          </cell>
          <cell r="L221" t="str">
            <v>Bhoom</v>
          </cell>
        </row>
        <row r="222">
          <cell r="A222" t="str">
            <v>Sangrampur</v>
          </cell>
          <cell r="B222" t="str">
            <v>Sangrampur</v>
          </cell>
          <cell r="C222" t="str">
            <v>CADA Nagpur</v>
          </cell>
          <cell r="D222" t="str">
            <v>Gondia Irrigation Division Gondia</v>
          </cell>
          <cell r="E222">
            <v>70</v>
          </cell>
          <cell r="F222">
            <v>1</v>
          </cell>
          <cell r="G222">
            <v>8</v>
          </cell>
          <cell r="H222">
            <v>4</v>
          </cell>
          <cell r="I222" t="str">
            <v>Surplus</v>
          </cell>
          <cell r="J222" t="str">
            <v>Medium</v>
          </cell>
          <cell r="K222" t="str">
            <v>Gondia</v>
          </cell>
          <cell r="L222" t="str">
            <v>Gondia</v>
          </cell>
        </row>
        <row r="223">
          <cell r="A223" t="str">
            <v>Sankh</v>
          </cell>
          <cell r="B223" t="str">
            <v>Sankh</v>
          </cell>
          <cell r="C223" t="str">
            <v>SIC Sangli</v>
          </cell>
          <cell r="D223" t="str">
            <v>Sangli Irrigation Division Sangli</v>
          </cell>
          <cell r="E223">
            <v>136</v>
          </cell>
          <cell r="F223">
            <v>2</v>
          </cell>
          <cell r="G223">
            <v>18</v>
          </cell>
          <cell r="H223">
            <v>1</v>
          </cell>
          <cell r="I223" t="str">
            <v>Highly Deficit</v>
          </cell>
          <cell r="J223" t="str">
            <v>Medium</v>
          </cell>
          <cell r="K223" t="str">
            <v>Sangli</v>
          </cell>
          <cell r="L223" t="str">
            <v>Jath</v>
          </cell>
        </row>
        <row r="224">
          <cell r="A224" t="str">
            <v>Saraswati</v>
          </cell>
          <cell r="B224" t="str">
            <v>Saraswati</v>
          </cell>
          <cell r="C224" t="str">
            <v>CADA Beed</v>
          </cell>
          <cell r="D224" t="str">
            <v>Jayakwadi Project Drainage Construction Division 3 Beed</v>
          </cell>
          <cell r="E224">
            <v>258</v>
          </cell>
          <cell r="F224">
            <v>3</v>
          </cell>
          <cell r="G224">
            <v>2</v>
          </cell>
          <cell r="H224">
            <v>2</v>
          </cell>
          <cell r="I224" t="str">
            <v>Deficit</v>
          </cell>
          <cell r="J224" t="str">
            <v>Medium</v>
          </cell>
          <cell r="K224" t="str">
            <v>Beed</v>
          </cell>
          <cell r="L224" t="str">
            <v>Wadavani</v>
          </cell>
        </row>
        <row r="225">
          <cell r="A225" t="str">
            <v>Shahnoor</v>
          </cell>
          <cell r="B225" t="str">
            <v>Shahnoor</v>
          </cell>
          <cell r="C225" t="str">
            <v>AIC Akola</v>
          </cell>
          <cell r="D225" t="str">
            <v>Amravati Irrigation Division.Amravati</v>
          </cell>
          <cell r="E225">
            <v>71</v>
          </cell>
          <cell r="F225">
            <v>1</v>
          </cell>
          <cell r="G225">
            <v>10</v>
          </cell>
          <cell r="H225">
            <v>2</v>
          </cell>
          <cell r="I225" t="str">
            <v>Deficit</v>
          </cell>
          <cell r="J225" t="str">
            <v>Medium</v>
          </cell>
          <cell r="K225" t="str">
            <v>Amravati</v>
          </cell>
          <cell r="L225" t="str">
            <v>Achalpur</v>
          </cell>
        </row>
        <row r="226">
          <cell r="A226" t="str">
            <v>Shivna Takali</v>
          </cell>
          <cell r="B226" t="str">
            <v>Shivna Takali</v>
          </cell>
          <cell r="C226" t="str">
            <v>AIC Abad</v>
          </cell>
          <cell r="D226" t="str">
            <v>Minor Irrigation Division No.1 Aurangabad</v>
          </cell>
          <cell r="E226">
            <v>259</v>
          </cell>
          <cell r="F226">
            <v>3</v>
          </cell>
          <cell r="G226">
            <v>1</v>
          </cell>
          <cell r="H226">
            <v>3</v>
          </cell>
          <cell r="I226" t="str">
            <v>Normal</v>
          </cell>
          <cell r="J226" t="str">
            <v>Medium</v>
          </cell>
          <cell r="K226" t="str">
            <v>Aurangabad</v>
          </cell>
          <cell r="L226" t="str">
            <v>Kannad</v>
          </cell>
        </row>
        <row r="227">
          <cell r="A227" t="str">
            <v>Siddheshwar</v>
          </cell>
          <cell r="B227" t="str">
            <v>Purna</v>
          </cell>
          <cell r="C227" t="str">
            <v>NIC Nanded</v>
          </cell>
          <cell r="D227" t="str">
            <v>Purna Irrigation Division Basmatnagar</v>
          </cell>
          <cell r="E227">
            <v>247</v>
          </cell>
          <cell r="F227">
            <v>3</v>
          </cell>
          <cell r="G227">
            <v>3</v>
          </cell>
          <cell r="H227">
            <v>2</v>
          </cell>
          <cell r="I227" t="str">
            <v>Deficit</v>
          </cell>
          <cell r="J227" t="str">
            <v>Major</v>
          </cell>
          <cell r="K227" t="str">
            <v>Hingoli</v>
          </cell>
          <cell r="L227" t="str">
            <v>Aundha Nagnath</v>
          </cell>
        </row>
        <row r="228">
          <cell r="A228" t="str">
            <v>Siddhewadi</v>
          </cell>
          <cell r="B228" t="str">
            <v>Siddhewadi</v>
          </cell>
          <cell r="C228" t="str">
            <v>SIC Sangli</v>
          </cell>
          <cell r="D228" t="str">
            <v>Sangli Irrigation Division Sangli</v>
          </cell>
          <cell r="E228">
            <v>137</v>
          </cell>
          <cell r="F228">
            <v>2</v>
          </cell>
          <cell r="G228">
            <v>16</v>
          </cell>
          <cell r="H228">
            <v>1</v>
          </cell>
          <cell r="I228" t="str">
            <v>Highly Deficit</v>
          </cell>
          <cell r="J228" t="str">
            <v>Medium</v>
          </cell>
          <cell r="K228" t="str">
            <v>Sangli</v>
          </cell>
          <cell r="L228" t="str">
            <v>Kavathe Mahankal</v>
          </cell>
        </row>
        <row r="229">
          <cell r="A229" t="str">
            <v>Sina</v>
          </cell>
          <cell r="B229" t="str">
            <v>Sina</v>
          </cell>
          <cell r="C229" t="str">
            <v>PIC Pune</v>
          </cell>
          <cell r="D229" t="str">
            <v>Minor Irrigation Division 1 Ahmednagar</v>
          </cell>
          <cell r="E229">
            <v>138</v>
          </cell>
          <cell r="F229">
            <v>2</v>
          </cell>
          <cell r="G229">
            <v>19</v>
          </cell>
          <cell r="H229">
            <v>1</v>
          </cell>
          <cell r="I229" t="str">
            <v>Highly Deficit</v>
          </cell>
          <cell r="J229" t="str">
            <v>Medium</v>
          </cell>
          <cell r="K229" t="str">
            <v>Ahmednagar</v>
          </cell>
          <cell r="L229" t="str">
            <v>Karjat</v>
          </cell>
        </row>
        <row r="230">
          <cell r="A230" t="str">
            <v>Sindhaphana</v>
          </cell>
          <cell r="B230" t="str">
            <v>Sindphana</v>
          </cell>
          <cell r="C230" t="str">
            <v>CADA Beed</v>
          </cell>
          <cell r="D230" t="str">
            <v>Jayakwadi Project Drainage Construction Division 3 Beed</v>
          </cell>
          <cell r="E230">
            <v>260</v>
          </cell>
          <cell r="F230">
            <v>3</v>
          </cell>
          <cell r="G230">
            <v>2</v>
          </cell>
          <cell r="H230">
            <v>2</v>
          </cell>
          <cell r="I230" t="str">
            <v>Deficit</v>
          </cell>
          <cell r="J230" t="str">
            <v>Medium</v>
          </cell>
          <cell r="K230" t="str">
            <v>Beed</v>
          </cell>
          <cell r="L230" t="str">
            <v>Shirur (Kasar)</v>
          </cell>
        </row>
        <row r="231">
          <cell r="A231" t="str">
            <v>Sirpur</v>
          </cell>
          <cell r="B231" t="str">
            <v>Bagh</v>
          </cell>
          <cell r="C231" t="str">
            <v>CADA Nagpur</v>
          </cell>
          <cell r="D231" t="str">
            <v>Bagh Itiadoh Project Division Gondia</v>
          </cell>
          <cell r="E231">
            <v>6</v>
          </cell>
          <cell r="F231">
            <v>1</v>
          </cell>
          <cell r="G231">
            <v>8</v>
          </cell>
          <cell r="H231">
            <v>4</v>
          </cell>
          <cell r="I231" t="str">
            <v>Surplus</v>
          </cell>
          <cell r="J231" t="str">
            <v>Major</v>
          </cell>
          <cell r="K231" t="str">
            <v>Gondia</v>
          </cell>
          <cell r="L231" t="str">
            <v>Deori</v>
          </cell>
        </row>
        <row r="232">
          <cell r="A232" t="str">
            <v>Sonal</v>
          </cell>
          <cell r="B232" t="str">
            <v>Sonal</v>
          </cell>
          <cell r="C232" t="str">
            <v>AIC Akola</v>
          </cell>
          <cell r="D232" t="str">
            <v>Minor Irrigation Division Washim</v>
          </cell>
          <cell r="E232">
            <v>72</v>
          </cell>
          <cell r="F232">
            <v>1</v>
          </cell>
          <cell r="G232">
            <v>6</v>
          </cell>
          <cell r="H232">
            <v>3</v>
          </cell>
          <cell r="I232" t="str">
            <v>Normal</v>
          </cell>
          <cell r="J232" t="str">
            <v>Medium</v>
          </cell>
          <cell r="K232" t="str">
            <v>Washim</v>
          </cell>
          <cell r="L232" t="str">
            <v>Malegaon</v>
          </cell>
        </row>
        <row r="233">
          <cell r="A233" t="str">
            <v>Sonwad</v>
          </cell>
          <cell r="B233" t="str">
            <v>Sonwad</v>
          </cell>
          <cell r="C233" t="str">
            <v>CADA Jalgaon</v>
          </cell>
          <cell r="D233" t="str">
            <v>Dhule Irrigation Division Dhule</v>
          </cell>
          <cell r="E233">
            <v>261</v>
          </cell>
          <cell r="F233">
            <v>3</v>
          </cell>
          <cell r="G233">
            <v>12</v>
          </cell>
          <cell r="H233">
            <v>3</v>
          </cell>
          <cell r="I233" t="str">
            <v>Normal</v>
          </cell>
          <cell r="J233" t="str">
            <v>Medium</v>
          </cell>
          <cell r="K233" t="str">
            <v>Dhule</v>
          </cell>
          <cell r="L233" t="str">
            <v>Shindkheda</v>
          </cell>
        </row>
        <row r="234">
          <cell r="A234" t="str">
            <v>Sorana</v>
          </cell>
          <cell r="B234" t="str">
            <v>Sorna</v>
          </cell>
          <cell r="C234" t="str">
            <v>CADA Nagpur</v>
          </cell>
          <cell r="D234" t="str">
            <v>Minor Irrigation Division Bhandara</v>
          </cell>
          <cell r="E234">
            <v>73</v>
          </cell>
          <cell r="F234">
            <v>1</v>
          </cell>
          <cell r="G234">
            <v>8</v>
          </cell>
          <cell r="H234">
            <v>4</v>
          </cell>
          <cell r="I234" t="str">
            <v>Surplus</v>
          </cell>
          <cell r="J234" t="str">
            <v>Medium</v>
          </cell>
          <cell r="K234" t="str">
            <v>Bhandara</v>
          </cell>
          <cell r="L234" t="str">
            <v>Mohadi</v>
          </cell>
        </row>
        <row r="235">
          <cell r="A235" t="str">
            <v>Sukhana</v>
          </cell>
          <cell r="B235" t="str">
            <v>Sukhana</v>
          </cell>
          <cell r="C235" t="str">
            <v>CADA Abad</v>
          </cell>
          <cell r="D235" t="str">
            <v>Aurangabad Irrigation Division Aurangabad</v>
          </cell>
          <cell r="E235">
            <v>262</v>
          </cell>
          <cell r="F235">
            <v>3</v>
          </cell>
          <cell r="G235">
            <v>3</v>
          </cell>
          <cell r="H235">
            <v>2</v>
          </cell>
          <cell r="I235" t="str">
            <v>Deficit</v>
          </cell>
          <cell r="J235" t="str">
            <v>Medium</v>
          </cell>
          <cell r="K235" t="str">
            <v>Aurangabad</v>
          </cell>
          <cell r="L235" t="str">
            <v>Paithan</v>
          </cell>
        </row>
        <row r="236">
          <cell r="A236" t="str">
            <v>Suki</v>
          </cell>
          <cell r="B236" t="str">
            <v>Suki</v>
          </cell>
          <cell r="C236" t="str">
            <v>CADA Jalgaon</v>
          </cell>
          <cell r="D236" t="str">
            <v>Jalgaon Irrigation Division Jalgaon</v>
          </cell>
          <cell r="E236">
            <v>263</v>
          </cell>
          <cell r="F236">
            <v>3</v>
          </cell>
          <cell r="G236">
            <v>13</v>
          </cell>
          <cell r="H236">
            <v>3</v>
          </cell>
          <cell r="I236" t="str">
            <v>Normal</v>
          </cell>
          <cell r="J236" t="str">
            <v>Medium</v>
          </cell>
          <cell r="K236" t="str">
            <v>Jalgaon</v>
          </cell>
          <cell r="L236" t="str">
            <v>Raver</v>
          </cell>
        </row>
        <row r="237">
          <cell r="A237" t="str">
            <v>Surya</v>
          </cell>
          <cell r="B237" t="str">
            <v>Surya</v>
          </cell>
          <cell r="C237" t="str">
            <v>TIC Thane</v>
          </cell>
          <cell r="D237" t="str">
            <v>Surya Canal Division Suryanagar</v>
          </cell>
          <cell r="E237">
            <v>139</v>
          </cell>
          <cell r="F237">
            <v>2</v>
          </cell>
          <cell r="G237">
            <v>21</v>
          </cell>
          <cell r="H237">
            <v>5</v>
          </cell>
          <cell r="I237" t="str">
            <v>Abundant</v>
          </cell>
          <cell r="J237" t="str">
            <v>Major</v>
          </cell>
          <cell r="K237" t="str">
            <v>Thane</v>
          </cell>
          <cell r="L237" t="str">
            <v>Dahanu</v>
          </cell>
        </row>
        <row r="238">
          <cell r="A238" t="str">
            <v>Takli Borkhedi</v>
          </cell>
          <cell r="B238" t="str">
            <v>Panchadhara</v>
          </cell>
          <cell r="C238" t="str">
            <v>AIC Akola</v>
          </cell>
          <cell r="D238" t="str">
            <v>Buldhana Irrigation Division Buldhana</v>
          </cell>
          <cell r="E238">
            <v>57</v>
          </cell>
          <cell r="F238">
            <v>1</v>
          </cell>
          <cell r="G238">
            <v>10</v>
          </cell>
          <cell r="H238">
            <v>2</v>
          </cell>
          <cell r="I238" t="str">
            <v>Deficit</v>
          </cell>
          <cell r="J238" t="str">
            <v>Medium</v>
          </cell>
          <cell r="K238" t="str">
            <v>Buldhana</v>
          </cell>
          <cell r="L238" t="str">
            <v>Mothala</v>
          </cell>
        </row>
        <row r="239">
          <cell r="A239" t="str">
            <v>Talwar</v>
          </cell>
          <cell r="B239" t="str">
            <v>Talwar</v>
          </cell>
          <cell r="C239" t="str">
            <v>CADA Beed</v>
          </cell>
          <cell r="D239" t="str">
            <v>Jayakwadi Project Drainage Construction Division 3 Beed</v>
          </cell>
          <cell r="E239">
            <v>264</v>
          </cell>
          <cell r="F239">
            <v>3</v>
          </cell>
          <cell r="G239">
            <v>19</v>
          </cell>
          <cell r="H239">
            <v>1</v>
          </cell>
          <cell r="I239" t="str">
            <v>Highly Deficit</v>
          </cell>
          <cell r="J239" t="str">
            <v>Medium</v>
          </cell>
          <cell r="K239" t="str">
            <v>Beed</v>
          </cell>
          <cell r="L239" t="str">
            <v>Ashti</v>
          </cell>
        </row>
        <row r="240">
          <cell r="A240" t="str">
            <v>Tawarja</v>
          </cell>
          <cell r="B240" t="str">
            <v>Tawarja</v>
          </cell>
          <cell r="C240" t="str">
            <v>CADA Beed</v>
          </cell>
          <cell r="D240" t="str">
            <v>Jayakwadi Project Drainage Construction Division 2 Latur</v>
          </cell>
          <cell r="E240">
            <v>265</v>
          </cell>
          <cell r="F240">
            <v>3</v>
          </cell>
          <cell r="G240">
            <v>4</v>
          </cell>
          <cell r="H240">
            <v>2</v>
          </cell>
          <cell r="I240" t="str">
            <v>Deficit</v>
          </cell>
          <cell r="J240" t="str">
            <v>Medium</v>
          </cell>
          <cell r="K240" t="str">
            <v>Latur</v>
          </cell>
          <cell r="L240" t="str">
            <v>Latur</v>
          </cell>
        </row>
        <row r="241">
          <cell r="A241" t="str">
            <v>Tekepar LIS</v>
          </cell>
          <cell r="B241" t="str">
            <v>Tekepar LIS</v>
          </cell>
          <cell r="C241" t="str">
            <v>CADA Nagpur</v>
          </cell>
          <cell r="D241" t="str">
            <v>Minor Irrigation Division Bhandara</v>
          </cell>
          <cell r="E241">
            <v>74</v>
          </cell>
          <cell r="F241">
            <v>1</v>
          </cell>
          <cell r="G241">
            <v>8</v>
          </cell>
          <cell r="H241">
            <v>4</v>
          </cell>
          <cell r="I241" t="str">
            <v>Surplus</v>
          </cell>
          <cell r="J241" t="str">
            <v>Medium</v>
          </cell>
          <cell r="K241" t="str">
            <v>Bhandara</v>
          </cell>
          <cell r="L241" t="str">
            <v>Bhandara</v>
          </cell>
        </row>
        <row r="242">
          <cell r="A242" t="str">
            <v>Tembhapuri</v>
          </cell>
          <cell r="B242" t="str">
            <v>Tembhapuri</v>
          </cell>
          <cell r="C242" t="str">
            <v>AIC Abad</v>
          </cell>
          <cell r="D242" t="str">
            <v>Minor Irrigation Division No.1 Aurangabad</v>
          </cell>
          <cell r="E242">
            <v>266</v>
          </cell>
          <cell r="F242">
            <v>3</v>
          </cell>
          <cell r="G242">
            <v>1</v>
          </cell>
          <cell r="H242">
            <v>3</v>
          </cell>
          <cell r="I242" t="str">
            <v>Normal</v>
          </cell>
          <cell r="J242" t="str">
            <v>Medium</v>
          </cell>
          <cell r="K242" t="str">
            <v>Aurangabad</v>
          </cell>
          <cell r="L242" t="str">
            <v>Gangapur</v>
          </cell>
        </row>
        <row r="243">
          <cell r="A243" t="str">
            <v>Temghar</v>
          </cell>
          <cell r="B243" t="str">
            <v>Khadakwasla</v>
          </cell>
          <cell r="C243" t="str">
            <v>PIC Pune</v>
          </cell>
          <cell r="D243" t="str">
            <v>Khadakwasla Irrigation Division Pune</v>
          </cell>
          <cell r="E243">
            <v>112</v>
          </cell>
          <cell r="F243">
            <v>2</v>
          </cell>
          <cell r="G243">
            <v>17</v>
          </cell>
          <cell r="H243">
            <v>3</v>
          </cell>
          <cell r="I243" t="str">
            <v>Normal</v>
          </cell>
          <cell r="J243" t="str">
            <v>Major</v>
          </cell>
          <cell r="K243" t="str">
            <v>Pune</v>
          </cell>
          <cell r="L243" t="str">
            <v>Haveli</v>
          </cell>
        </row>
        <row r="244">
          <cell r="A244" t="str">
            <v>Terna</v>
          </cell>
          <cell r="B244" t="str">
            <v>Terna</v>
          </cell>
          <cell r="C244" t="str">
            <v>CADA Beed</v>
          </cell>
          <cell r="D244" t="str">
            <v>Osmanabad Irrigation Division Osmanabad</v>
          </cell>
          <cell r="E244">
            <v>267</v>
          </cell>
          <cell r="F244">
            <v>3</v>
          </cell>
          <cell r="G244">
            <v>4</v>
          </cell>
          <cell r="H244">
            <v>2</v>
          </cell>
          <cell r="I244" t="str">
            <v>Deficit</v>
          </cell>
          <cell r="J244" t="str">
            <v>Medium</v>
          </cell>
          <cell r="K244" t="str">
            <v>Osmanabad</v>
          </cell>
          <cell r="L244" t="str">
            <v>Osmanabad</v>
          </cell>
        </row>
        <row r="245">
          <cell r="A245" t="str">
            <v>Tiru</v>
          </cell>
          <cell r="B245" t="str">
            <v>Tiru</v>
          </cell>
          <cell r="C245" t="str">
            <v>CADA Beed</v>
          </cell>
          <cell r="D245" t="str">
            <v>Jayakwadi Project Drainage Construction Division 2 Latur</v>
          </cell>
          <cell r="E245">
            <v>268</v>
          </cell>
          <cell r="F245">
            <v>3</v>
          </cell>
          <cell r="G245">
            <v>4</v>
          </cell>
          <cell r="H245">
            <v>2</v>
          </cell>
          <cell r="I245" t="str">
            <v>Deficit</v>
          </cell>
          <cell r="J245" t="str">
            <v>Medium</v>
          </cell>
          <cell r="K245" t="str">
            <v>Latur</v>
          </cell>
          <cell r="L245" t="str">
            <v>Udgir</v>
          </cell>
        </row>
        <row r="246">
          <cell r="A246" t="str">
            <v>Tisangi</v>
          </cell>
          <cell r="B246" t="str">
            <v>Tisangi</v>
          </cell>
          <cell r="C246" t="str">
            <v>PIC Pune</v>
          </cell>
          <cell r="D246" t="str">
            <v>Neera Right Bank Canal Division Phaltan</v>
          </cell>
          <cell r="E246">
            <v>141</v>
          </cell>
          <cell r="F246">
            <v>2</v>
          </cell>
          <cell r="G246">
            <v>18</v>
          </cell>
          <cell r="H246">
            <v>1</v>
          </cell>
          <cell r="I246" t="str">
            <v>Highly Deficit</v>
          </cell>
          <cell r="J246" t="str">
            <v>Medium</v>
          </cell>
          <cell r="K246" t="str">
            <v>Solapur</v>
          </cell>
          <cell r="L246" t="str">
            <v>Pandharpur</v>
          </cell>
        </row>
        <row r="247">
          <cell r="A247" t="str">
            <v>Tisgaon</v>
          </cell>
          <cell r="B247" t="str">
            <v>Upper Godavari Complex</v>
          </cell>
          <cell r="C247" t="str">
            <v>CADA Nashik</v>
          </cell>
          <cell r="D247" t="str">
            <v>Palkhed Irrigation Division Nashik</v>
          </cell>
          <cell r="E247">
            <v>275</v>
          </cell>
          <cell r="F247">
            <v>3</v>
          </cell>
          <cell r="G247">
            <v>1</v>
          </cell>
          <cell r="H247">
            <v>3</v>
          </cell>
          <cell r="I247" t="str">
            <v>Normal</v>
          </cell>
          <cell r="J247" t="str">
            <v>Major</v>
          </cell>
          <cell r="K247" t="str">
            <v>Nashik</v>
          </cell>
          <cell r="L247" t="str">
            <v>Dindori</v>
          </cell>
        </row>
        <row r="248">
          <cell r="A248" t="str">
            <v>Tondapur</v>
          </cell>
          <cell r="B248" t="str">
            <v>Tondapur</v>
          </cell>
          <cell r="C248" t="str">
            <v>CADA Jalgaon</v>
          </cell>
          <cell r="D248" t="str">
            <v>Jalgaon Irrigation Division Jalgaon</v>
          </cell>
          <cell r="E248">
            <v>269</v>
          </cell>
          <cell r="F248">
            <v>3</v>
          </cell>
          <cell r="G248">
            <v>13</v>
          </cell>
          <cell r="H248">
            <v>2</v>
          </cell>
          <cell r="I248" t="str">
            <v>Deficit</v>
          </cell>
          <cell r="J248" t="str">
            <v>Medium</v>
          </cell>
          <cell r="K248" t="str">
            <v>Jalgaon</v>
          </cell>
          <cell r="L248" t="str">
            <v>Jamner</v>
          </cell>
        </row>
        <row r="249">
          <cell r="A249" t="str">
            <v>Torna</v>
          </cell>
          <cell r="B249" t="str">
            <v>Torna</v>
          </cell>
          <cell r="C249" t="str">
            <v>BIPC Buldhana</v>
          </cell>
          <cell r="D249" t="str">
            <v>Man Project Division Khamgaon</v>
          </cell>
          <cell r="E249">
            <v>75</v>
          </cell>
          <cell r="F249">
            <v>1</v>
          </cell>
          <cell r="G249">
            <v>10</v>
          </cell>
          <cell r="H249">
            <v>2</v>
          </cell>
          <cell r="I249" t="str">
            <v>Deficit</v>
          </cell>
          <cell r="J249" t="str">
            <v>Medium</v>
          </cell>
          <cell r="K249" t="str">
            <v>Buldhana</v>
          </cell>
          <cell r="L249" t="str">
            <v>Khamgaon</v>
          </cell>
        </row>
        <row r="250">
          <cell r="A250" t="str">
            <v>Totladoh</v>
          </cell>
          <cell r="B250" t="str">
            <v>Pench</v>
          </cell>
          <cell r="C250" t="str">
            <v>CADA Nagpur</v>
          </cell>
          <cell r="D250" t="str">
            <v>Water &amp; Land Management Pilot Project Division Nagpur</v>
          </cell>
          <cell r="E250">
            <v>64</v>
          </cell>
          <cell r="F250">
            <v>1</v>
          </cell>
          <cell r="G250">
            <v>8</v>
          </cell>
          <cell r="H250">
            <v>4</v>
          </cell>
          <cell r="I250" t="str">
            <v>Surplus</v>
          </cell>
          <cell r="J250" t="str">
            <v>Major</v>
          </cell>
          <cell r="K250" t="str">
            <v>Gondia</v>
          </cell>
          <cell r="L250" t="str">
            <v>Deori</v>
          </cell>
        </row>
        <row r="251">
          <cell r="A251" t="str">
            <v>Tulshi</v>
          </cell>
          <cell r="B251" t="str">
            <v>Tulshi</v>
          </cell>
          <cell r="C251" t="str">
            <v>SIC Sangli</v>
          </cell>
          <cell r="D251" t="str">
            <v>Kolhapur Irrigation Division Kolhapur</v>
          </cell>
          <cell r="E251">
            <v>142</v>
          </cell>
          <cell r="F251">
            <v>2</v>
          </cell>
          <cell r="G251">
            <v>15</v>
          </cell>
          <cell r="H251">
            <v>5</v>
          </cell>
          <cell r="I251" t="str">
            <v>Abundant</v>
          </cell>
          <cell r="J251" t="str">
            <v>Major</v>
          </cell>
          <cell r="K251" t="str">
            <v>Kolhapur</v>
          </cell>
          <cell r="L251" t="str">
            <v>Radhanagari</v>
          </cell>
        </row>
        <row r="252">
          <cell r="A252" t="str">
            <v>Turori</v>
          </cell>
          <cell r="B252" t="str">
            <v>Turori</v>
          </cell>
          <cell r="C252" t="str">
            <v>CADA Beed</v>
          </cell>
          <cell r="D252" t="str">
            <v>Osmanabad Irrigation Division Osmanabad</v>
          </cell>
          <cell r="E252">
            <v>270</v>
          </cell>
          <cell r="F252">
            <v>3</v>
          </cell>
          <cell r="G252">
            <v>19</v>
          </cell>
          <cell r="H252">
            <v>1</v>
          </cell>
          <cell r="I252" t="str">
            <v>Highly Deficit</v>
          </cell>
          <cell r="J252" t="str">
            <v>Medium</v>
          </cell>
          <cell r="K252" t="str">
            <v>Osmanabad</v>
          </cell>
          <cell r="L252" t="str">
            <v>Tuljapur</v>
          </cell>
        </row>
        <row r="253">
          <cell r="A253" t="str">
            <v>Uma</v>
          </cell>
          <cell r="B253" t="str">
            <v>Uma</v>
          </cell>
          <cell r="C253" t="str">
            <v>AIC Akola</v>
          </cell>
          <cell r="D253" t="str">
            <v>Akola Irrigation Division Akola</v>
          </cell>
          <cell r="E253">
            <v>76</v>
          </cell>
          <cell r="F253">
            <v>1</v>
          </cell>
          <cell r="G253">
            <v>10</v>
          </cell>
          <cell r="H253">
            <v>2</v>
          </cell>
          <cell r="I253" t="str">
            <v>Deficit</v>
          </cell>
          <cell r="J253" t="str">
            <v>Medium</v>
          </cell>
          <cell r="K253" t="str">
            <v>Ahmednagar</v>
          </cell>
          <cell r="L253" t="str">
            <v>Pathardi</v>
          </cell>
        </row>
        <row r="254">
          <cell r="A254" t="str">
            <v>Umarazari</v>
          </cell>
          <cell r="B254" t="str">
            <v>Umarazari</v>
          </cell>
          <cell r="C254" t="str">
            <v>AIC Akola</v>
          </cell>
          <cell r="D254" t="str">
            <v>Akola Irrigation Division Akola</v>
          </cell>
          <cell r="E254">
            <v>77</v>
          </cell>
          <cell r="F254">
            <v>1</v>
          </cell>
          <cell r="G254">
            <v>8</v>
          </cell>
          <cell r="H254">
            <v>4</v>
          </cell>
          <cell r="I254" t="str">
            <v>Surplus</v>
          </cell>
          <cell r="J254" t="str">
            <v>Medium</v>
          </cell>
          <cell r="K254" t="str">
            <v>Gondia</v>
          </cell>
          <cell r="L254" t="str">
            <v>Sadak Arjuni</v>
          </cell>
        </row>
        <row r="255">
          <cell r="A255" t="str">
            <v>Umri</v>
          </cell>
          <cell r="B255" t="str">
            <v>Umri</v>
          </cell>
          <cell r="C255" t="str">
            <v>CADA Nagpur</v>
          </cell>
          <cell r="D255" t="str">
            <v>Minor Irrigation Division Nagpur</v>
          </cell>
          <cell r="E255">
            <v>78</v>
          </cell>
          <cell r="F255">
            <v>1</v>
          </cell>
          <cell r="G255">
            <v>8</v>
          </cell>
          <cell r="H255">
            <v>4</v>
          </cell>
          <cell r="I255" t="str">
            <v>Surplus</v>
          </cell>
          <cell r="J255" t="str">
            <v>Medium</v>
          </cell>
          <cell r="K255" t="str">
            <v>Nagpur</v>
          </cell>
          <cell r="L255" t="str">
            <v>Savner</v>
          </cell>
        </row>
        <row r="256">
          <cell r="A256" t="str">
            <v>Upper Dudhana</v>
          </cell>
          <cell r="B256" t="str">
            <v>Upper Dudhana</v>
          </cell>
          <cell r="C256" t="str">
            <v>CADA Abad</v>
          </cell>
          <cell r="D256" t="str">
            <v>Aurangabad Irrigation Division Aurangabad</v>
          </cell>
          <cell r="E256">
            <v>271</v>
          </cell>
          <cell r="F256">
            <v>3</v>
          </cell>
          <cell r="G256">
            <v>3</v>
          </cell>
          <cell r="H256">
            <v>2</v>
          </cell>
          <cell r="I256" t="str">
            <v>Deficit</v>
          </cell>
          <cell r="J256" t="str">
            <v>Medium</v>
          </cell>
          <cell r="K256" t="str">
            <v>Jalna</v>
          </cell>
          <cell r="L256" t="str">
            <v>Badnapur</v>
          </cell>
        </row>
        <row r="257">
          <cell r="A257" t="str">
            <v>Upper Penganga</v>
          </cell>
          <cell r="B257" t="str">
            <v>Upper Penganga</v>
          </cell>
          <cell r="C257" t="str">
            <v>NIC Nanded</v>
          </cell>
          <cell r="D257" t="str">
            <v>UPP Division No 1 Nanded</v>
          </cell>
          <cell r="E257">
            <v>278</v>
          </cell>
          <cell r="F257">
            <v>3</v>
          </cell>
          <cell r="G257">
            <v>6</v>
          </cell>
          <cell r="H257">
            <v>3</v>
          </cell>
          <cell r="I257" t="str">
            <v>Normal</v>
          </cell>
          <cell r="J257" t="str">
            <v>Major</v>
          </cell>
          <cell r="K257" t="str">
            <v>Yavatmal</v>
          </cell>
          <cell r="L257" t="str">
            <v>Pusad</v>
          </cell>
        </row>
        <row r="258">
          <cell r="A258" t="str">
            <v>Upper Wardha</v>
          </cell>
          <cell r="B258" t="str">
            <v>Upper Wardha</v>
          </cell>
          <cell r="C258" t="str">
            <v>UWPC Amravati</v>
          </cell>
          <cell r="D258" t="str">
            <v>Upper Wardha Dam Division Amravati</v>
          </cell>
          <cell r="E258">
            <v>79</v>
          </cell>
          <cell r="F258">
            <v>1</v>
          </cell>
          <cell r="G258">
            <v>7</v>
          </cell>
          <cell r="H258">
            <v>3</v>
          </cell>
          <cell r="I258" t="str">
            <v>Normal</v>
          </cell>
          <cell r="J258" t="str">
            <v>Major</v>
          </cell>
          <cell r="K258" t="str">
            <v>Amravati</v>
          </cell>
          <cell r="L258" t="str">
            <v>Morshi</v>
          </cell>
        </row>
        <row r="259">
          <cell r="A259" t="str">
            <v>Utawali</v>
          </cell>
          <cell r="B259" t="str">
            <v>Utawali</v>
          </cell>
          <cell r="C259" t="str">
            <v>BIPC Buldhana</v>
          </cell>
          <cell r="D259" t="str">
            <v>Man Project Division Khamgaon</v>
          </cell>
          <cell r="E259">
            <v>80</v>
          </cell>
          <cell r="F259">
            <v>1</v>
          </cell>
          <cell r="G259">
            <v>10</v>
          </cell>
          <cell r="H259">
            <v>2</v>
          </cell>
          <cell r="I259" t="str">
            <v>Deficit</v>
          </cell>
          <cell r="J259" t="str">
            <v>Medium</v>
          </cell>
          <cell r="K259" t="str">
            <v>Wardha</v>
          </cell>
          <cell r="L259" t="str">
            <v>Seloo</v>
          </cell>
        </row>
        <row r="260">
          <cell r="A260" t="str">
            <v>Uttar mand</v>
          </cell>
          <cell r="B260" t="str">
            <v>Uttar mand</v>
          </cell>
          <cell r="C260" t="str">
            <v>PIC Pune</v>
          </cell>
          <cell r="D260" t="str">
            <v>Neera Right Bank Canal Division Phaltan</v>
          </cell>
          <cell r="E260">
            <v>143</v>
          </cell>
          <cell r="F260">
            <v>2</v>
          </cell>
          <cell r="G260">
            <v>15</v>
          </cell>
          <cell r="H260">
            <v>5</v>
          </cell>
          <cell r="I260" t="str">
            <v>Abundant</v>
          </cell>
          <cell r="J260" t="str">
            <v>Medium</v>
          </cell>
          <cell r="K260" t="str">
            <v>Satara</v>
          </cell>
          <cell r="L260" t="str">
            <v>Patan</v>
          </cell>
        </row>
        <row r="261">
          <cell r="A261" t="str">
            <v>Veer</v>
          </cell>
          <cell r="B261" t="str">
            <v>NRBC</v>
          </cell>
          <cell r="C261" t="str">
            <v>PIC Pune</v>
          </cell>
          <cell r="D261" t="str">
            <v>Neera Right Bank Canal Division Phaltan</v>
          </cell>
          <cell r="E261">
            <v>130</v>
          </cell>
          <cell r="F261">
            <v>2</v>
          </cell>
          <cell r="G261">
            <v>18</v>
          </cell>
          <cell r="H261">
            <v>3</v>
          </cell>
          <cell r="I261" t="str">
            <v>Normal</v>
          </cell>
          <cell r="J261" t="str">
            <v>Major</v>
          </cell>
          <cell r="K261" t="str">
            <v>Satara</v>
          </cell>
          <cell r="L261" t="str">
            <v>Phaltan</v>
          </cell>
        </row>
        <row r="262">
          <cell r="A262" t="str">
            <v>Visapur</v>
          </cell>
          <cell r="B262" t="str">
            <v>Visapur</v>
          </cell>
          <cell r="C262" t="str">
            <v>CADA Pune</v>
          </cell>
          <cell r="D262" t="str">
            <v>Kukadi Irrigation Division No. 2 Shrigonda</v>
          </cell>
          <cell r="E262">
            <v>144</v>
          </cell>
          <cell r="F262">
            <v>2</v>
          </cell>
          <cell r="G262">
            <v>17</v>
          </cell>
          <cell r="H262">
            <v>3</v>
          </cell>
          <cell r="I262" t="str">
            <v>Normal</v>
          </cell>
          <cell r="J262" t="str">
            <v>Medium</v>
          </cell>
          <cell r="K262" t="str">
            <v>Ahmednagar</v>
          </cell>
          <cell r="L262" t="str">
            <v>Shrigonda</v>
          </cell>
        </row>
        <row r="263">
          <cell r="A263" t="str">
            <v>Vishnupuri</v>
          </cell>
          <cell r="B263" t="str">
            <v>Vishnupuri</v>
          </cell>
          <cell r="C263" t="str">
            <v>NIC Nanded</v>
          </cell>
          <cell r="D263" t="str">
            <v>Nanded Irrigation Division Nanded</v>
          </cell>
          <cell r="E263">
            <v>279</v>
          </cell>
          <cell r="F263">
            <v>3</v>
          </cell>
          <cell r="G263">
            <v>2</v>
          </cell>
          <cell r="H263">
            <v>2</v>
          </cell>
          <cell r="I263" t="str">
            <v>Deficit</v>
          </cell>
          <cell r="J263" t="str">
            <v>Major</v>
          </cell>
          <cell r="K263" t="str">
            <v>Nanded</v>
          </cell>
          <cell r="L263" t="str">
            <v>Nanded</v>
          </cell>
        </row>
        <row r="264">
          <cell r="A264" t="str">
            <v>Wadaj</v>
          </cell>
          <cell r="B264" t="str">
            <v>Kukadi Complex</v>
          </cell>
          <cell r="C264" t="str">
            <v>CADA Pune</v>
          </cell>
          <cell r="D264" t="str">
            <v>Kukadi Irrigation Division No. 1  Narayangaon</v>
          </cell>
          <cell r="E264">
            <v>118</v>
          </cell>
          <cell r="F264">
            <v>2</v>
          </cell>
          <cell r="G264">
            <v>17</v>
          </cell>
          <cell r="H264">
            <v>3</v>
          </cell>
          <cell r="I264" t="str">
            <v>Normal</v>
          </cell>
          <cell r="J264" t="str">
            <v>Major</v>
          </cell>
          <cell r="K264" t="str">
            <v>Pune</v>
          </cell>
          <cell r="L264" t="str">
            <v>Junnar</v>
          </cell>
        </row>
        <row r="265">
          <cell r="A265" t="str">
            <v>Wadgaon</v>
          </cell>
          <cell r="B265" t="str">
            <v>Lower Wunna</v>
          </cell>
          <cell r="C265" t="str">
            <v>CADA Nagpur</v>
          </cell>
          <cell r="D265" t="str">
            <v>Minor Irrigation Division Nagpur</v>
          </cell>
          <cell r="E265">
            <v>42</v>
          </cell>
          <cell r="F265">
            <v>1</v>
          </cell>
          <cell r="G265">
            <v>8</v>
          </cell>
          <cell r="H265">
            <v>4</v>
          </cell>
          <cell r="I265" t="str">
            <v>Surplus</v>
          </cell>
          <cell r="J265" t="str">
            <v>Major</v>
          </cell>
          <cell r="K265" t="str">
            <v>Nagpur</v>
          </cell>
          <cell r="L265" t="str">
            <v>Umred</v>
          </cell>
        </row>
        <row r="266">
          <cell r="A266" t="str">
            <v>Wadiwale</v>
          </cell>
          <cell r="B266" t="str">
            <v>Wadiwale</v>
          </cell>
          <cell r="C266" t="str">
            <v>PIC Pune</v>
          </cell>
          <cell r="D266" t="str">
            <v>Pune Irrigation Division Pune</v>
          </cell>
          <cell r="E266">
            <v>145</v>
          </cell>
          <cell r="F266">
            <v>2</v>
          </cell>
          <cell r="G266">
            <v>17</v>
          </cell>
          <cell r="H266">
            <v>3</v>
          </cell>
          <cell r="I266" t="str">
            <v>Normal</v>
          </cell>
          <cell r="J266" t="str">
            <v>Medium</v>
          </cell>
          <cell r="K266" t="str">
            <v>Pune</v>
          </cell>
          <cell r="L266" t="str">
            <v>Maval</v>
          </cell>
        </row>
        <row r="267">
          <cell r="A267" t="str">
            <v>Waghad</v>
          </cell>
          <cell r="B267" t="str">
            <v>Upper Godavari Complex</v>
          </cell>
          <cell r="C267" t="str">
            <v>CADA Nashik</v>
          </cell>
          <cell r="D267" t="str">
            <v>Palkhed Irrigation Division Nashik</v>
          </cell>
          <cell r="E267">
            <v>274</v>
          </cell>
          <cell r="F267">
            <v>3</v>
          </cell>
          <cell r="G267">
            <v>1</v>
          </cell>
          <cell r="H267">
            <v>3</v>
          </cell>
          <cell r="I267" t="str">
            <v>Normal</v>
          </cell>
          <cell r="J267" t="str">
            <v>Major</v>
          </cell>
          <cell r="K267" t="str">
            <v>Nashik</v>
          </cell>
          <cell r="L267" t="str">
            <v>Dindori</v>
          </cell>
        </row>
        <row r="268">
          <cell r="A268" t="str">
            <v>Waghadi</v>
          </cell>
          <cell r="B268" t="str">
            <v>Waghadi</v>
          </cell>
          <cell r="C268" t="str">
            <v>AIC Akola</v>
          </cell>
          <cell r="D268" t="str">
            <v>Yavatmal irrigation Division Yavatmal</v>
          </cell>
          <cell r="E268">
            <v>81</v>
          </cell>
          <cell r="F268">
            <v>1</v>
          </cell>
          <cell r="G268">
            <v>6</v>
          </cell>
          <cell r="H268">
            <v>3</v>
          </cell>
          <cell r="I268" t="str">
            <v>Normal</v>
          </cell>
          <cell r="J268" t="str">
            <v>Medium</v>
          </cell>
          <cell r="K268" t="str">
            <v>Yavatmal</v>
          </cell>
          <cell r="L268" t="str">
            <v>Ghatanji</v>
          </cell>
        </row>
        <row r="269">
          <cell r="A269" t="str">
            <v>Waghe Babhulgaon</v>
          </cell>
          <cell r="B269" t="str">
            <v>Waghe Babhulgaon</v>
          </cell>
          <cell r="C269" t="str">
            <v>CADA Beed</v>
          </cell>
          <cell r="D269" t="str">
            <v>Jayakwadi Project Drainage Construction Division 3 Beed</v>
          </cell>
          <cell r="E269">
            <v>280</v>
          </cell>
          <cell r="F269">
            <v>3</v>
          </cell>
          <cell r="G269">
            <v>4</v>
          </cell>
          <cell r="H269">
            <v>2</v>
          </cell>
          <cell r="I269" t="str">
            <v>Deficit</v>
          </cell>
          <cell r="J269" t="str">
            <v>Medium</v>
          </cell>
          <cell r="K269" t="str">
            <v>Beed</v>
          </cell>
          <cell r="L269" t="str">
            <v>Kaij</v>
          </cell>
        </row>
        <row r="270">
          <cell r="A270" t="str">
            <v>Wakod</v>
          </cell>
          <cell r="B270" t="str">
            <v>Wakod</v>
          </cell>
          <cell r="C270" t="str">
            <v>AIC Abad</v>
          </cell>
          <cell r="D270" t="str">
            <v>Minor Irrigation Division No.1 Aurangabad</v>
          </cell>
          <cell r="E270">
            <v>281</v>
          </cell>
          <cell r="F270">
            <v>3</v>
          </cell>
          <cell r="G270">
            <v>3</v>
          </cell>
          <cell r="H270">
            <v>2</v>
          </cell>
          <cell r="I270" t="str">
            <v>Deficit</v>
          </cell>
          <cell r="J270" t="str">
            <v>Medium</v>
          </cell>
          <cell r="K270" t="str">
            <v>Aurangabad</v>
          </cell>
          <cell r="L270" t="str">
            <v>Phulumbri</v>
          </cell>
        </row>
        <row r="271">
          <cell r="A271" t="str">
            <v>Waldevi</v>
          </cell>
          <cell r="B271" t="str">
            <v>Waldevi</v>
          </cell>
          <cell r="C271" t="str">
            <v>CADA Nashik</v>
          </cell>
          <cell r="D271" t="str">
            <v>Nashik Irrigation Division Nashik</v>
          </cell>
          <cell r="E271">
            <v>282</v>
          </cell>
          <cell r="F271">
            <v>3</v>
          </cell>
          <cell r="G271">
            <v>1</v>
          </cell>
          <cell r="H271">
            <v>3</v>
          </cell>
          <cell r="I271" t="str">
            <v>Normal</v>
          </cell>
          <cell r="J271" t="str">
            <v>Medium</v>
          </cell>
          <cell r="K271" t="str">
            <v>Nashik</v>
          </cell>
          <cell r="L271" t="str">
            <v>Igatpuri</v>
          </cell>
        </row>
        <row r="272">
          <cell r="A272" t="str">
            <v>Wan</v>
          </cell>
          <cell r="B272" t="str">
            <v>Wan</v>
          </cell>
          <cell r="C272" t="str">
            <v>BIPC Buldhana</v>
          </cell>
          <cell r="D272" t="str">
            <v>Wan Project Division Shegaon</v>
          </cell>
          <cell r="E272">
            <v>82</v>
          </cell>
          <cell r="F272">
            <v>1</v>
          </cell>
          <cell r="G272">
            <v>10</v>
          </cell>
          <cell r="H272">
            <v>2</v>
          </cell>
          <cell r="I272" t="str">
            <v>Deficit</v>
          </cell>
          <cell r="J272" t="str">
            <v>Major</v>
          </cell>
          <cell r="K272" t="str">
            <v>Akola</v>
          </cell>
          <cell r="L272" t="str">
            <v>Telhara</v>
          </cell>
        </row>
        <row r="273">
          <cell r="A273" t="str">
            <v>Wan (Beed)</v>
          </cell>
          <cell r="B273" t="str">
            <v>Wan (Beed)</v>
          </cell>
          <cell r="C273" t="str">
            <v>CADA Beed</v>
          </cell>
          <cell r="D273" t="str">
            <v>Jayakwadi Project Drainage Construction Division 3 Beed</v>
          </cell>
          <cell r="E273">
            <v>283</v>
          </cell>
          <cell r="F273">
            <v>3</v>
          </cell>
          <cell r="G273">
            <v>2</v>
          </cell>
          <cell r="H273">
            <v>2</v>
          </cell>
          <cell r="I273" t="str">
            <v>Deficit</v>
          </cell>
          <cell r="J273" t="str">
            <v>Medium</v>
          </cell>
          <cell r="K273" t="str">
            <v>Beed</v>
          </cell>
          <cell r="L273" t="str">
            <v>Parli Vaijnath</v>
          </cell>
        </row>
        <row r="274">
          <cell r="A274" t="str">
            <v>Wandri</v>
          </cell>
          <cell r="B274" t="str">
            <v>Wandri</v>
          </cell>
          <cell r="C274" t="str">
            <v>TIC Thane</v>
          </cell>
          <cell r="D274" t="str">
            <v>Surya Canal Division Suryanagar</v>
          </cell>
          <cell r="E274">
            <v>146</v>
          </cell>
          <cell r="F274">
            <v>2</v>
          </cell>
          <cell r="G274">
            <v>21</v>
          </cell>
          <cell r="H274">
            <v>5</v>
          </cell>
          <cell r="I274" t="str">
            <v>Abundant</v>
          </cell>
          <cell r="J274" t="str">
            <v>Medium</v>
          </cell>
          <cell r="K274" t="str">
            <v>Thane</v>
          </cell>
          <cell r="L274" t="str">
            <v>Dahanu</v>
          </cell>
        </row>
        <row r="275">
          <cell r="A275" t="str">
            <v>Warajgaon</v>
          </cell>
          <cell r="B275" t="str">
            <v>Khadakwasla</v>
          </cell>
          <cell r="C275" t="str">
            <v>PIC Pune</v>
          </cell>
          <cell r="D275" t="str">
            <v>Khadakwasla Irrigation Division Pune</v>
          </cell>
          <cell r="E275">
            <v>111</v>
          </cell>
          <cell r="F275">
            <v>2</v>
          </cell>
          <cell r="G275">
            <v>17</v>
          </cell>
          <cell r="H275">
            <v>3</v>
          </cell>
          <cell r="I275" t="str">
            <v>Normal</v>
          </cell>
          <cell r="J275" t="str">
            <v>Major</v>
          </cell>
          <cell r="K275" t="str">
            <v>Pune</v>
          </cell>
          <cell r="L275" t="str">
            <v>Haveli</v>
          </cell>
        </row>
        <row r="276">
          <cell r="A276" t="str">
            <v>Warna</v>
          </cell>
          <cell r="B276" t="str">
            <v>Warana</v>
          </cell>
          <cell r="C276" t="str">
            <v>SIC Sangli</v>
          </cell>
          <cell r="D276" t="str">
            <v>Kolhapur Irrigation Division Kolhapur</v>
          </cell>
          <cell r="E276">
            <v>147</v>
          </cell>
          <cell r="F276">
            <v>2</v>
          </cell>
          <cell r="G276">
            <v>15</v>
          </cell>
          <cell r="H276">
            <v>5</v>
          </cell>
          <cell r="I276" t="str">
            <v>Abundant</v>
          </cell>
          <cell r="J276" t="str">
            <v>Major</v>
          </cell>
          <cell r="K276" t="str">
            <v>Kolhapur</v>
          </cell>
          <cell r="L276" t="str">
            <v>Shahuwadi</v>
          </cell>
        </row>
        <row r="277">
          <cell r="A277" t="str">
            <v>Warna LIS</v>
          </cell>
          <cell r="B277" t="str">
            <v>Warana LIS</v>
          </cell>
          <cell r="C277" t="str">
            <v>SIC Sangli</v>
          </cell>
          <cell r="D277" t="str">
            <v>Sangli Irrigation Division Sangli</v>
          </cell>
          <cell r="E277">
            <v>148</v>
          </cell>
          <cell r="F277">
            <v>2</v>
          </cell>
          <cell r="G277">
            <v>15</v>
          </cell>
          <cell r="H277">
            <v>5</v>
          </cell>
          <cell r="I277" t="str">
            <v>Abundant</v>
          </cell>
          <cell r="J277" t="str">
            <v>Major</v>
          </cell>
          <cell r="K277" t="str">
            <v>Sangli</v>
          </cell>
          <cell r="L277" t="str">
            <v>Shirala</v>
          </cell>
        </row>
        <row r="278">
          <cell r="A278" t="str">
            <v>Whati</v>
          </cell>
          <cell r="B278" t="str">
            <v>Whati</v>
          </cell>
          <cell r="C278" t="str">
            <v>CADA Beed</v>
          </cell>
          <cell r="D278" t="str">
            <v>Jayakwadi Project Drainage Construction Division 2 Latur</v>
          </cell>
          <cell r="E278">
            <v>284</v>
          </cell>
          <cell r="F278">
            <v>3</v>
          </cell>
          <cell r="G278">
            <v>4</v>
          </cell>
          <cell r="H278">
            <v>2</v>
          </cell>
          <cell r="I278" t="str">
            <v>Deficit</v>
          </cell>
          <cell r="J278" t="str">
            <v>Medium</v>
          </cell>
          <cell r="K278" t="str">
            <v>Latur</v>
          </cell>
          <cell r="L278" t="str">
            <v>Ahmedpur</v>
          </cell>
        </row>
        <row r="279">
          <cell r="A279" t="str">
            <v>Wunna</v>
          </cell>
          <cell r="B279" t="str">
            <v>Wunna</v>
          </cell>
          <cell r="C279" t="str">
            <v>CADA Nagpur</v>
          </cell>
          <cell r="D279" t="str">
            <v>Minor Irrigation Division Nagpur</v>
          </cell>
          <cell r="E279">
            <v>83</v>
          </cell>
          <cell r="F279">
            <v>1</v>
          </cell>
          <cell r="G279">
            <v>8</v>
          </cell>
          <cell r="H279">
            <v>4</v>
          </cell>
          <cell r="I279" t="str">
            <v>Surplus</v>
          </cell>
          <cell r="J279" t="str">
            <v>Medium</v>
          </cell>
          <cell r="K279" t="str">
            <v>Nagpur</v>
          </cell>
          <cell r="L279" t="str">
            <v>Nagpur</v>
          </cell>
        </row>
        <row r="280">
          <cell r="A280" t="str">
            <v>Yedgaon</v>
          </cell>
          <cell r="B280" t="str">
            <v>Kukadi Complex</v>
          </cell>
          <cell r="C280" t="str">
            <v>CADA Pune</v>
          </cell>
          <cell r="D280" t="str">
            <v>Kukadi Irrigation Division No. 1  Narayangaon</v>
          </cell>
          <cell r="E280">
            <v>116</v>
          </cell>
          <cell r="F280">
            <v>2</v>
          </cell>
          <cell r="G280">
            <v>17</v>
          </cell>
          <cell r="H280">
            <v>3</v>
          </cell>
          <cell r="I280" t="str">
            <v>Normal</v>
          </cell>
          <cell r="J280" t="str">
            <v>Major</v>
          </cell>
          <cell r="K280" t="str">
            <v>Pune</v>
          </cell>
          <cell r="L280" t="str">
            <v>Junnar</v>
          </cell>
        </row>
        <row r="281">
          <cell r="A281" t="str">
            <v>Yeldari</v>
          </cell>
          <cell r="B281" t="str">
            <v>Purna</v>
          </cell>
          <cell r="C281" t="str">
            <v>NIC Nanded</v>
          </cell>
          <cell r="D281" t="str">
            <v>Purna Irrigation Division Basmatnagar</v>
          </cell>
          <cell r="E281">
            <v>246</v>
          </cell>
          <cell r="F281">
            <v>3</v>
          </cell>
          <cell r="G281">
            <v>3</v>
          </cell>
          <cell r="H281">
            <v>2</v>
          </cell>
          <cell r="I281" t="str">
            <v>Deficit</v>
          </cell>
          <cell r="J281" t="str">
            <v>Major</v>
          </cell>
          <cell r="K281" t="str">
            <v>Hingoli</v>
          </cell>
          <cell r="L281" t="str">
            <v>Aundha Nagnath</v>
          </cell>
        </row>
        <row r="282">
          <cell r="A282" t="str">
            <v>Yeoti Masoli</v>
          </cell>
          <cell r="B282" t="str">
            <v>Yeoti Masoli</v>
          </cell>
          <cell r="C282" t="str">
            <v>SIC Sangli</v>
          </cell>
          <cell r="D282" t="str">
            <v>Sangli Irrigation Division Sangli</v>
          </cell>
          <cell r="E282">
            <v>149</v>
          </cell>
          <cell r="F282">
            <v>2</v>
          </cell>
          <cell r="G282">
            <v>15</v>
          </cell>
          <cell r="H282">
            <v>5</v>
          </cell>
          <cell r="I282" t="str">
            <v>Abundant</v>
          </cell>
          <cell r="J282" t="str">
            <v>Medium</v>
          </cell>
          <cell r="K282" t="str">
            <v>Satara</v>
          </cell>
          <cell r="L282" t="str">
            <v>Karad</v>
          </cell>
        </row>
        <row r="283">
          <cell r="A283" t="str">
            <v>Yeralwadi</v>
          </cell>
          <cell r="B283" t="str">
            <v>Yeralwadi</v>
          </cell>
          <cell r="C283" t="str">
            <v>CADA Pune</v>
          </cell>
          <cell r="D283" t="str">
            <v>Dhom Irrigation Division Satara</v>
          </cell>
          <cell r="E283">
            <v>150</v>
          </cell>
          <cell r="F283">
            <v>2</v>
          </cell>
          <cell r="G283">
            <v>16</v>
          </cell>
          <cell r="H283">
            <v>1</v>
          </cell>
          <cell r="I283" t="str">
            <v>Highly Deficit</v>
          </cell>
          <cell r="J283" t="str">
            <v>Medium</v>
          </cell>
          <cell r="K283" t="str">
            <v>Satara</v>
          </cell>
          <cell r="L283" t="str">
            <v>Wai</v>
          </cell>
        </row>
      </sheetData>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FaceSheet"/>
      <sheetName val="Main"/>
      <sheetName val="Location"/>
      <sheetName val="6(A)"/>
      <sheetName val="6(B)"/>
      <sheetName val="6(C)"/>
      <sheetName val="RBC"/>
      <sheetName val="LBC"/>
      <sheetName val="Analysis"/>
      <sheetName val="Output"/>
      <sheetName val="Data6A"/>
      <sheetName val="DataPR"/>
      <sheetName val="DataPIP"/>
      <sheetName val="DataActual"/>
      <sheetName val="Data6C"/>
    </sheetNames>
    <sheetDataSet>
      <sheetData sheetId="0"/>
      <sheetData sheetId="1"/>
      <sheetData sheetId="2">
        <row r="2">
          <cell r="A2" t="str">
            <v>Abhora</v>
          </cell>
        </row>
        <row r="3">
          <cell r="A3" t="str">
            <v>Adan</v>
          </cell>
        </row>
        <row r="4">
          <cell r="A4" t="str">
            <v>Adhala</v>
          </cell>
        </row>
        <row r="5">
          <cell r="A5" t="str">
            <v>Agnawati</v>
          </cell>
        </row>
        <row r="6">
          <cell r="A6" t="str">
            <v>Ajanta Andhari</v>
          </cell>
        </row>
        <row r="7">
          <cell r="A7" t="str">
            <v>Alandi</v>
          </cell>
        </row>
        <row r="8">
          <cell r="A8" t="str">
            <v>Amalnalla</v>
          </cell>
        </row>
        <row r="9">
          <cell r="A9" t="str">
            <v>Ambadi</v>
          </cell>
        </row>
        <row r="10">
          <cell r="A10" t="str">
            <v>Andhali</v>
          </cell>
        </row>
        <row r="11">
          <cell r="A11" t="str">
            <v>Aner</v>
          </cell>
        </row>
        <row r="12">
          <cell r="A12" t="str">
            <v>Anjana Palashi</v>
          </cell>
        </row>
        <row r="13">
          <cell r="A13" t="str">
            <v>Arunavati</v>
          </cell>
        </row>
        <row r="14">
          <cell r="A14" t="str">
            <v>Ashti</v>
          </cell>
        </row>
        <row r="15">
          <cell r="A15" t="str">
            <v>Asolamendha</v>
          </cell>
        </row>
        <row r="16">
          <cell r="A16" t="str">
            <v>Bagheda</v>
          </cell>
        </row>
        <row r="17">
          <cell r="A17" t="str">
            <v>Bahula</v>
          </cell>
        </row>
        <row r="18">
          <cell r="A18" t="str">
            <v>Banganga</v>
          </cell>
        </row>
        <row r="19">
          <cell r="A19" t="str">
            <v>Basappawadi</v>
          </cell>
        </row>
        <row r="20">
          <cell r="A20" t="str">
            <v>Belpara</v>
          </cell>
        </row>
        <row r="21">
          <cell r="A21" t="str">
            <v>Benitura</v>
          </cell>
        </row>
        <row r="22">
          <cell r="A22" t="str">
            <v>Betekar Bothli</v>
          </cell>
        </row>
        <row r="23">
          <cell r="A23" t="str">
            <v>Bhama Askhed</v>
          </cell>
        </row>
        <row r="24">
          <cell r="A24" t="str">
            <v>Bhandardara</v>
          </cell>
        </row>
        <row r="25">
          <cell r="A25" t="str">
            <v>Bhatghar</v>
          </cell>
        </row>
        <row r="26">
          <cell r="A26" t="str">
            <v>Bhatsa</v>
          </cell>
        </row>
        <row r="27">
          <cell r="A27" t="str">
            <v>Bhima (Ujjani)</v>
          </cell>
        </row>
        <row r="28">
          <cell r="A28" t="str">
            <v>Bhojapur</v>
          </cell>
        </row>
        <row r="29">
          <cell r="A29" t="str">
            <v>Bhokar (Mangrul)</v>
          </cell>
        </row>
        <row r="30">
          <cell r="A30" t="str">
            <v>Bhokarbari</v>
          </cell>
        </row>
        <row r="31">
          <cell r="A31" t="str">
            <v>Bindusara</v>
          </cell>
        </row>
        <row r="32">
          <cell r="A32" t="str">
            <v>Bodalkasa</v>
          </cell>
        </row>
        <row r="33">
          <cell r="A33" t="str">
            <v>Bodhegaon</v>
          </cell>
        </row>
        <row r="34">
          <cell r="A34" t="str">
            <v>Bor</v>
          </cell>
        </row>
        <row r="35">
          <cell r="A35" t="str">
            <v>Bor Dahegaon</v>
          </cell>
        </row>
        <row r="36">
          <cell r="A36" t="str">
            <v>Borgaon</v>
          </cell>
        </row>
        <row r="37">
          <cell r="A37" t="str">
            <v>Bori (Jalgaon)</v>
          </cell>
        </row>
        <row r="38">
          <cell r="A38" t="str">
            <v>Bori (Solapur)</v>
          </cell>
        </row>
        <row r="39">
          <cell r="A39" t="str">
            <v>Borna</v>
          </cell>
        </row>
        <row r="40">
          <cell r="A40" t="str">
            <v>Buddhihal</v>
          </cell>
        </row>
        <row r="41">
          <cell r="A41" t="str">
            <v>Burai</v>
          </cell>
        </row>
        <row r="42">
          <cell r="A42" t="str">
            <v>Chandai</v>
          </cell>
        </row>
        <row r="43">
          <cell r="A43" t="str">
            <v>Chandani</v>
          </cell>
        </row>
        <row r="44">
          <cell r="A44" t="str">
            <v>Chandpur</v>
          </cell>
        </row>
        <row r="45">
          <cell r="A45" t="str">
            <v>Chandrabhaga (Amravati)</v>
          </cell>
        </row>
        <row r="46">
          <cell r="A46" t="str">
            <v>Chandrabhaga (Nagpur)</v>
          </cell>
        </row>
        <row r="47">
          <cell r="A47" t="str">
            <v>Chankapur</v>
          </cell>
        </row>
        <row r="48">
          <cell r="A48" t="str">
            <v>Chargaon</v>
          </cell>
        </row>
        <row r="49">
          <cell r="A49" t="str">
            <v>Chaskaman</v>
          </cell>
        </row>
        <row r="50">
          <cell r="A50" t="str">
            <v>Chikotra</v>
          </cell>
        </row>
        <row r="51">
          <cell r="A51" t="str">
            <v>Chitri</v>
          </cell>
        </row>
        <row r="52">
          <cell r="A52" t="str">
            <v>Chorakhmara</v>
          </cell>
        </row>
        <row r="53">
          <cell r="A53" t="str">
            <v>Chulband</v>
          </cell>
        </row>
        <row r="54">
          <cell r="A54" t="str">
            <v>Dahigaon Weir</v>
          </cell>
        </row>
        <row r="55">
          <cell r="A55" t="str">
            <v>Darna</v>
          </cell>
        </row>
        <row r="56">
          <cell r="A56" t="str">
            <v>Devarjan</v>
          </cell>
        </row>
        <row r="57">
          <cell r="A57" t="str">
            <v>Dham</v>
          </cell>
        </row>
        <row r="58">
          <cell r="A58" t="str">
            <v>Dhamna</v>
          </cell>
        </row>
        <row r="59">
          <cell r="A59" t="str">
            <v>Dheku</v>
          </cell>
        </row>
        <row r="60">
          <cell r="A60" t="str">
            <v>Dhom</v>
          </cell>
        </row>
        <row r="61">
          <cell r="A61" t="str">
            <v>Dimbhe</v>
          </cell>
        </row>
        <row r="62">
          <cell r="A62" t="str">
            <v>Dina</v>
          </cell>
        </row>
        <row r="63">
          <cell r="A63" t="str">
            <v>Dnyanganga</v>
          </cell>
        </row>
        <row r="64">
          <cell r="A64" t="str">
            <v>Dodda Nalla</v>
          </cell>
        </row>
        <row r="65">
          <cell r="A65" t="str">
            <v>Dongargaon (Chandrapur)</v>
          </cell>
        </row>
        <row r="66">
          <cell r="A66" t="str">
            <v>Dongargaon (Nanded)</v>
          </cell>
        </row>
        <row r="67">
          <cell r="A67" t="str">
            <v>Dongargaon (Wardha)</v>
          </cell>
        </row>
        <row r="68">
          <cell r="A68" t="str">
            <v>Dudhganga</v>
          </cell>
        </row>
        <row r="69">
          <cell r="A69" t="str">
            <v>Ekburji</v>
          </cell>
        </row>
        <row r="70">
          <cell r="A70" t="str">
            <v>Ekrukh</v>
          </cell>
        </row>
        <row r="71">
          <cell r="A71" t="str">
            <v>Gadadgad</v>
          </cell>
        </row>
        <row r="72">
          <cell r="A72" t="str">
            <v>Galhati</v>
          </cell>
        </row>
        <row r="73">
          <cell r="A73" t="str">
            <v>Gangapur</v>
          </cell>
        </row>
        <row r="74">
          <cell r="A74" t="str">
            <v>Gautami</v>
          </cell>
        </row>
        <row r="75">
          <cell r="A75" t="str">
            <v>Gharni</v>
          </cell>
        </row>
        <row r="76">
          <cell r="A76" t="str">
            <v>Ghatshil Pargaon</v>
          </cell>
        </row>
        <row r="77">
          <cell r="A77" t="str">
            <v>Ghod</v>
          </cell>
        </row>
        <row r="78">
          <cell r="A78" t="str">
            <v>Ghorazari</v>
          </cell>
        </row>
        <row r="79">
          <cell r="A79" t="str">
            <v>Girija</v>
          </cell>
        </row>
        <row r="80">
          <cell r="A80" t="str">
            <v>Girna</v>
          </cell>
        </row>
        <row r="81">
          <cell r="A81" t="str">
            <v>Goki</v>
          </cell>
        </row>
        <row r="82">
          <cell r="A82" t="str">
            <v>Haranbari</v>
          </cell>
        </row>
        <row r="83">
          <cell r="A83" t="str">
            <v>Harni</v>
          </cell>
        </row>
        <row r="84">
          <cell r="A84" t="str">
            <v>Hatnur</v>
          </cell>
        </row>
        <row r="85">
          <cell r="A85" t="str">
            <v>Hetwane</v>
          </cell>
        </row>
        <row r="86">
          <cell r="A86" t="str">
            <v>Hingni (Pangaon)</v>
          </cell>
        </row>
        <row r="87">
          <cell r="A87" t="str">
            <v>Hiwara</v>
          </cell>
        </row>
        <row r="88">
          <cell r="A88" t="str">
            <v>Itiadoh</v>
          </cell>
        </row>
        <row r="89">
          <cell r="A89" t="str">
            <v>Jakapur</v>
          </cell>
        </row>
        <row r="90">
          <cell r="A90" t="str">
            <v>Jam</v>
          </cell>
        </row>
        <row r="91">
          <cell r="A91" t="str">
            <v>Jamda Weir</v>
          </cell>
        </row>
        <row r="92">
          <cell r="A92" t="str">
            <v>Jamkhedi</v>
          </cell>
        </row>
        <row r="93">
          <cell r="A93" t="str">
            <v>Jangamhatti</v>
          </cell>
        </row>
        <row r="94">
          <cell r="A94" t="str">
            <v>Jawalgaon</v>
          </cell>
        </row>
        <row r="95">
          <cell r="A95" t="str">
            <v>Jayakwadi</v>
          </cell>
        </row>
        <row r="96">
          <cell r="A96" t="str">
            <v>Jivrekha</v>
          </cell>
        </row>
        <row r="97">
          <cell r="A97" t="str">
            <v>Jui</v>
          </cell>
        </row>
        <row r="98">
          <cell r="A98" t="str">
            <v>Kada</v>
          </cell>
        </row>
        <row r="99">
          <cell r="A99" t="str">
            <v>Kadi</v>
          </cell>
        </row>
        <row r="100">
          <cell r="A100" t="str">
            <v>Kadvi</v>
          </cell>
        </row>
        <row r="101">
          <cell r="A101" t="str">
            <v>Kadwa</v>
          </cell>
        </row>
        <row r="102">
          <cell r="A102" t="str">
            <v>Kal-Amba</v>
          </cell>
        </row>
        <row r="103">
          <cell r="A103" t="str">
            <v>Kalisarar</v>
          </cell>
        </row>
        <row r="104">
          <cell r="A104" t="str">
            <v>Kalyan Girija</v>
          </cell>
        </row>
        <row r="105">
          <cell r="A105" t="str">
            <v>Kambli</v>
          </cell>
        </row>
        <row r="106">
          <cell r="A106" t="str">
            <v>Kanher</v>
          </cell>
        </row>
        <row r="107">
          <cell r="A107" t="str">
            <v>Kanholibara</v>
          </cell>
        </row>
        <row r="108">
          <cell r="A108" t="str">
            <v>Kanoli</v>
          </cell>
        </row>
        <row r="109">
          <cell r="A109" t="str">
            <v>Kar</v>
          </cell>
        </row>
        <row r="110">
          <cell r="A110" t="str">
            <v>Karadkhed</v>
          </cell>
        </row>
        <row r="111">
          <cell r="A111" t="str">
            <v>Karanjwan</v>
          </cell>
        </row>
        <row r="112">
          <cell r="A112" t="str">
            <v>Karpara</v>
          </cell>
        </row>
        <row r="113">
          <cell r="A113" t="str">
            <v>Karwand</v>
          </cell>
        </row>
        <row r="114">
          <cell r="A114" t="str">
            <v>Kasari</v>
          </cell>
        </row>
        <row r="115">
          <cell r="A115" t="str">
            <v>Kasarsai</v>
          </cell>
        </row>
        <row r="116">
          <cell r="A116" t="str">
            <v>Kashyapi</v>
          </cell>
        </row>
        <row r="117">
          <cell r="A117" t="str">
            <v>Katangi</v>
          </cell>
        </row>
        <row r="118">
          <cell r="A118" t="str">
            <v>Katepurna</v>
          </cell>
        </row>
        <row r="119">
          <cell r="A119" t="str">
            <v>Kelzar</v>
          </cell>
        </row>
        <row r="120">
          <cell r="A120" t="str">
            <v>Kesarnala</v>
          </cell>
        </row>
        <row r="121">
          <cell r="A121" t="str">
            <v>Khadakwasla</v>
          </cell>
        </row>
        <row r="122">
          <cell r="A122" t="str">
            <v>Khairbanda</v>
          </cell>
        </row>
        <row r="123">
          <cell r="A123" t="str">
            <v>Khairy</v>
          </cell>
        </row>
        <row r="124">
          <cell r="A124" t="str">
            <v>Khandala</v>
          </cell>
        </row>
        <row r="125">
          <cell r="A125" t="str">
            <v>Khandeshwar</v>
          </cell>
        </row>
        <row r="126">
          <cell r="A126" t="str">
            <v>Khasapur</v>
          </cell>
        </row>
        <row r="127">
          <cell r="A127" t="str">
            <v>Khekara Nalla</v>
          </cell>
        </row>
        <row r="128">
          <cell r="A128" t="str">
            <v>Khelna</v>
          </cell>
        </row>
        <row r="129">
          <cell r="A129" t="str">
            <v>Khindsi</v>
          </cell>
        </row>
        <row r="130">
          <cell r="A130" t="str">
            <v>Khodshi Weir</v>
          </cell>
        </row>
        <row r="131">
          <cell r="A131" t="str">
            <v>Kolar</v>
          </cell>
        </row>
        <row r="132">
          <cell r="A132" t="str">
            <v>Kolhi</v>
          </cell>
        </row>
        <row r="133">
          <cell r="A133" t="str">
            <v>Koradi</v>
          </cell>
        </row>
        <row r="134">
          <cell r="A134" t="str">
            <v>Koyana LIS</v>
          </cell>
        </row>
        <row r="135">
          <cell r="A135" t="str">
            <v>Kudala</v>
          </cell>
        </row>
        <row r="136">
          <cell r="A136" t="str">
            <v>Kumbhi</v>
          </cell>
        </row>
        <row r="137">
          <cell r="A137" t="str">
            <v>Kundalika</v>
          </cell>
        </row>
        <row r="138">
          <cell r="A138" t="str">
            <v>Kundrala</v>
          </cell>
        </row>
        <row r="139">
          <cell r="A139" t="str">
            <v>Kurnoor</v>
          </cell>
        </row>
        <row r="140">
          <cell r="A140" t="str">
            <v>Labhansarad</v>
          </cell>
        </row>
        <row r="141">
          <cell r="A141" t="str">
            <v>Lahuki</v>
          </cell>
        </row>
        <row r="142">
          <cell r="A142" t="str">
            <v>Loni</v>
          </cell>
        </row>
        <row r="143">
          <cell r="A143" t="str">
            <v>Lower Pus</v>
          </cell>
        </row>
        <row r="144">
          <cell r="A144" t="str">
            <v>Lower Terna</v>
          </cell>
        </row>
        <row r="145">
          <cell r="A145" t="str">
            <v>Mahalingi</v>
          </cell>
        </row>
        <row r="146">
          <cell r="A146" t="str">
            <v>Mahasangvi</v>
          </cell>
        </row>
        <row r="147">
          <cell r="A147" t="str">
            <v>Majalgaon</v>
          </cell>
        </row>
        <row r="148">
          <cell r="A148" t="str">
            <v>Makardhokada</v>
          </cell>
        </row>
        <row r="149">
          <cell r="A149" t="str">
            <v>Malangaon</v>
          </cell>
        </row>
        <row r="150">
          <cell r="A150" t="str">
            <v>Managadh</v>
          </cell>
        </row>
        <row r="151">
          <cell r="A151" t="str">
            <v>Manar</v>
          </cell>
        </row>
        <row r="152">
          <cell r="A152" t="str">
            <v>Mandohol</v>
          </cell>
        </row>
        <row r="153">
          <cell r="A153" t="str">
            <v>Mangi</v>
          </cell>
        </row>
        <row r="154">
          <cell r="A154" t="str">
            <v>Manikdoh</v>
          </cell>
        </row>
        <row r="155">
          <cell r="A155" t="str">
            <v>Manjra</v>
          </cell>
        </row>
        <row r="156">
          <cell r="A156" t="str">
            <v>Manyad</v>
          </cell>
        </row>
        <row r="157">
          <cell r="A157" t="str">
            <v>Mas</v>
          </cell>
        </row>
        <row r="158">
          <cell r="A158" t="str">
            <v>Masalga</v>
          </cell>
        </row>
        <row r="159">
          <cell r="A159" t="str">
            <v>Masoli</v>
          </cell>
        </row>
        <row r="160">
          <cell r="A160" t="str">
            <v>Mehkari</v>
          </cell>
        </row>
        <row r="161">
          <cell r="A161" t="str">
            <v>Mhaswad</v>
          </cell>
        </row>
        <row r="162">
          <cell r="A162" t="str">
            <v>Mor</v>
          </cell>
        </row>
        <row r="163">
          <cell r="A163" t="str">
            <v>Mordham</v>
          </cell>
        </row>
        <row r="164">
          <cell r="A164" t="str">
            <v>Morna (Akola)</v>
          </cell>
        </row>
        <row r="165">
          <cell r="A165" t="str">
            <v>Morna (Sangli)</v>
          </cell>
        </row>
        <row r="166">
          <cell r="A166" t="str">
            <v>Mukane</v>
          </cell>
        </row>
        <row r="167">
          <cell r="A167" t="str">
            <v>Mula</v>
          </cell>
        </row>
        <row r="168">
          <cell r="A168" t="str">
            <v>Mun</v>
          </cell>
        </row>
        <row r="169">
          <cell r="A169" t="str">
            <v>Nagya Sakya</v>
          </cell>
        </row>
        <row r="170">
          <cell r="A170" t="str">
            <v>Nagzari</v>
          </cell>
        </row>
        <row r="171">
          <cell r="A171" t="str">
            <v>Naleshwar</v>
          </cell>
        </row>
        <row r="172">
          <cell r="A172" t="str">
            <v>Nalganga</v>
          </cell>
        </row>
        <row r="173">
          <cell r="A173" t="str">
            <v>Nand</v>
          </cell>
        </row>
        <row r="174">
          <cell r="A174" t="str">
            <v>Narangi</v>
          </cell>
        </row>
        <row r="175">
          <cell r="A175" t="str">
            <v>Natuwadi</v>
          </cell>
        </row>
        <row r="176">
          <cell r="A176" t="str">
            <v>Navegaon Khairy</v>
          </cell>
        </row>
        <row r="177">
          <cell r="A177" t="str">
            <v>Nawargaon</v>
          </cell>
        </row>
        <row r="178">
          <cell r="A178" t="str">
            <v>Nazare</v>
          </cell>
        </row>
        <row r="179">
          <cell r="A179" t="str">
            <v>Nher</v>
          </cell>
        </row>
        <row r="180">
          <cell r="A180" t="str">
            <v>Nirguna</v>
          </cell>
        </row>
        <row r="181">
          <cell r="A181" t="str">
            <v>NMC Express Mukane</v>
          </cell>
        </row>
        <row r="182">
          <cell r="A182" t="str">
            <v>NMWeir</v>
          </cell>
        </row>
        <row r="183">
          <cell r="A183" t="str">
            <v>Ozerkhed</v>
          </cell>
        </row>
        <row r="184">
          <cell r="A184" t="str">
            <v>Pakadigundam</v>
          </cell>
        </row>
        <row r="185">
          <cell r="A185" t="str">
            <v>Paldhag</v>
          </cell>
        </row>
        <row r="186">
          <cell r="A186" t="str">
            <v>Palkhed</v>
          </cell>
        </row>
        <row r="187">
          <cell r="A187" t="str">
            <v>Panchdhara</v>
          </cell>
        </row>
        <row r="188">
          <cell r="A188" t="str">
            <v>Pandharbodi</v>
          </cell>
        </row>
        <row r="189">
          <cell r="A189" t="str">
            <v>Panshet</v>
          </cell>
        </row>
        <row r="190">
          <cell r="A190" t="str">
            <v>Panzara</v>
          </cell>
        </row>
        <row r="191">
          <cell r="A191" t="str">
            <v>Patgaon</v>
          </cell>
        </row>
        <row r="192">
          <cell r="A192" t="str">
            <v>Pawana</v>
          </cell>
        </row>
        <row r="193">
          <cell r="A193" t="str">
            <v>Pen Takli</v>
          </cell>
        </row>
        <row r="194">
          <cell r="A194" t="str">
            <v>Pethwadaj</v>
          </cell>
        </row>
        <row r="195">
          <cell r="A195" t="str">
            <v>Pimpalgaon Joge</v>
          </cell>
        </row>
        <row r="196">
          <cell r="A196" t="str">
            <v>Pir Kalyan</v>
          </cell>
        </row>
        <row r="197">
          <cell r="A197" t="str">
            <v>Pothara</v>
          </cell>
        </row>
        <row r="198">
          <cell r="A198" t="str">
            <v>Pujaritola</v>
          </cell>
        </row>
        <row r="199">
          <cell r="A199" t="str">
            <v>Punegaon</v>
          </cell>
        </row>
        <row r="200">
          <cell r="A200" t="str">
            <v>Purna (Achalpur)</v>
          </cell>
        </row>
        <row r="201">
          <cell r="A201" t="str">
            <v>Purna Nevpur</v>
          </cell>
        </row>
        <row r="202">
          <cell r="A202" t="str">
            <v>Pus</v>
          </cell>
        </row>
        <row r="203">
          <cell r="A203" t="str">
            <v>Radhanagri</v>
          </cell>
        </row>
        <row r="204">
          <cell r="A204" t="str">
            <v>Raigavan</v>
          </cell>
        </row>
        <row r="205">
          <cell r="A205" t="str">
            <v>Rajanalla Complex</v>
          </cell>
        </row>
        <row r="206">
          <cell r="A206" t="str">
            <v>Ramganga</v>
          </cell>
        </row>
        <row r="207">
          <cell r="A207" t="str">
            <v>Ranand</v>
          </cell>
        </row>
        <row r="208">
          <cell r="A208" t="str">
            <v>Rangawali</v>
          </cell>
        </row>
        <row r="209">
          <cell r="A209" t="str">
            <v>Renapur</v>
          </cell>
        </row>
        <row r="210">
          <cell r="A210" t="str">
            <v>Rengepar</v>
          </cell>
        </row>
        <row r="211">
          <cell r="A211" t="str">
            <v>Rui</v>
          </cell>
        </row>
        <row r="212">
          <cell r="A212" t="str">
            <v>Ruti</v>
          </cell>
        </row>
        <row r="213">
          <cell r="A213" t="str">
            <v>Saikheda</v>
          </cell>
        </row>
        <row r="214">
          <cell r="A214" t="str">
            <v>Saiki</v>
          </cell>
        </row>
        <row r="215">
          <cell r="A215" t="str">
            <v>Sakat</v>
          </cell>
        </row>
        <row r="216">
          <cell r="A216" t="str">
            <v>Sakol</v>
          </cell>
        </row>
        <row r="217">
          <cell r="A217" t="str">
            <v>Sangameshwar</v>
          </cell>
        </row>
        <row r="218">
          <cell r="A218" t="str">
            <v>Sangrampur</v>
          </cell>
        </row>
        <row r="219">
          <cell r="A219" t="str">
            <v>Sankh</v>
          </cell>
        </row>
        <row r="220">
          <cell r="A220" t="str">
            <v>Saraswati</v>
          </cell>
        </row>
        <row r="221">
          <cell r="A221" t="str">
            <v>Shahnoor</v>
          </cell>
        </row>
        <row r="222">
          <cell r="A222" t="str">
            <v>Shivna Takali</v>
          </cell>
        </row>
        <row r="223">
          <cell r="A223" t="str">
            <v>Siddheshwar</v>
          </cell>
        </row>
        <row r="224">
          <cell r="A224" t="str">
            <v>Siddhewadi</v>
          </cell>
        </row>
        <row r="225">
          <cell r="A225" t="str">
            <v>Sina</v>
          </cell>
        </row>
        <row r="226">
          <cell r="A226" t="str">
            <v>Sindhaphana</v>
          </cell>
        </row>
        <row r="227">
          <cell r="A227" t="str">
            <v>Sirpur</v>
          </cell>
        </row>
        <row r="228">
          <cell r="A228" t="str">
            <v>Sonal</v>
          </cell>
        </row>
        <row r="229">
          <cell r="A229" t="str">
            <v>Sonwad</v>
          </cell>
        </row>
        <row r="230">
          <cell r="A230" t="str">
            <v>Sorana</v>
          </cell>
        </row>
        <row r="231">
          <cell r="A231" t="str">
            <v>Sukhana</v>
          </cell>
        </row>
        <row r="232">
          <cell r="A232" t="str">
            <v>Suki</v>
          </cell>
        </row>
        <row r="233">
          <cell r="A233" t="str">
            <v>Suki Pickup Wier</v>
          </cell>
        </row>
        <row r="234">
          <cell r="A234" t="str">
            <v>Surya</v>
          </cell>
        </row>
        <row r="235">
          <cell r="A235" t="str">
            <v>Takli Borkhedi</v>
          </cell>
        </row>
        <row r="236">
          <cell r="A236" t="str">
            <v>Talwar</v>
          </cell>
        </row>
        <row r="237">
          <cell r="A237" t="str">
            <v>Tawarja</v>
          </cell>
        </row>
        <row r="238">
          <cell r="A238" t="str">
            <v>Tekepar LIS</v>
          </cell>
        </row>
        <row r="239">
          <cell r="A239" t="str">
            <v>Tembhapuri</v>
          </cell>
        </row>
        <row r="240">
          <cell r="A240" t="str">
            <v>Temghar</v>
          </cell>
        </row>
        <row r="241">
          <cell r="A241" t="str">
            <v>Terna</v>
          </cell>
        </row>
        <row r="242">
          <cell r="A242" t="str">
            <v>Tiru</v>
          </cell>
        </row>
        <row r="243">
          <cell r="A243" t="str">
            <v>Tisangi</v>
          </cell>
        </row>
        <row r="244">
          <cell r="A244" t="str">
            <v>Tisgaon</v>
          </cell>
        </row>
        <row r="245">
          <cell r="A245" t="str">
            <v>Tondapur</v>
          </cell>
        </row>
        <row r="246">
          <cell r="A246" t="str">
            <v>Torna</v>
          </cell>
        </row>
        <row r="247">
          <cell r="A247" t="str">
            <v>Totla doh</v>
          </cell>
        </row>
        <row r="248">
          <cell r="A248" t="str">
            <v>Tulshi</v>
          </cell>
        </row>
        <row r="249">
          <cell r="A249" t="str">
            <v>Turori</v>
          </cell>
        </row>
        <row r="250">
          <cell r="A250" t="str">
            <v>Uma</v>
          </cell>
        </row>
        <row r="251">
          <cell r="A251" t="str">
            <v>Umri</v>
          </cell>
        </row>
        <row r="252">
          <cell r="A252" t="str">
            <v>Upper Dudhana</v>
          </cell>
        </row>
        <row r="253">
          <cell r="A253" t="str">
            <v>Upper Penganga</v>
          </cell>
        </row>
        <row r="254">
          <cell r="A254" t="str">
            <v>Upper Wardha</v>
          </cell>
        </row>
        <row r="255">
          <cell r="A255" t="str">
            <v>Utawali</v>
          </cell>
        </row>
        <row r="256">
          <cell r="A256" t="str">
            <v>Veer</v>
          </cell>
        </row>
        <row r="257">
          <cell r="A257" t="str">
            <v>Visapur</v>
          </cell>
        </row>
        <row r="258">
          <cell r="A258" t="str">
            <v>Vishnupuri</v>
          </cell>
        </row>
        <row r="259">
          <cell r="A259" t="str">
            <v>Wadaj</v>
          </cell>
        </row>
        <row r="260">
          <cell r="A260" t="str">
            <v>Wadgaon</v>
          </cell>
        </row>
        <row r="261">
          <cell r="A261" t="str">
            <v>Wadiwale</v>
          </cell>
        </row>
        <row r="262">
          <cell r="A262" t="str">
            <v>Waghad</v>
          </cell>
        </row>
        <row r="263">
          <cell r="A263" t="str">
            <v>Waghadi</v>
          </cell>
        </row>
        <row r="264">
          <cell r="A264" t="str">
            <v>Waghe Babhulgaon</v>
          </cell>
        </row>
        <row r="265">
          <cell r="A265" t="str">
            <v>Wakod</v>
          </cell>
        </row>
        <row r="266">
          <cell r="A266" t="str">
            <v>Waldevi</v>
          </cell>
        </row>
        <row r="267">
          <cell r="A267" t="str">
            <v>Wan</v>
          </cell>
        </row>
        <row r="268">
          <cell r="A268" t="str">
            <v>Wan (Beed)</v>
          </cell>
        </row>
        <row r="269">
          <cell r="A269" t="str">
            <v>Wandri</v>
          </cell>
        </row>
        <row r="270">
          <cell r="A270" t="str">
            <v>Warajgaon</v>
          </cell>
        </row>
        <row r="271">
          <cell r="A271" t="str">
            <v>Warana LIS</v>
          </cell>
        </row>
        <row r="272">
          <cell r="A272" t="str">
            <v>Warna</v>
          </cell>
        </row>
        <row r="273">
          <cell r="A273" t="str">
            <v>Whati</v>
          </cell>
        </row>
        <row r="274">
          <cell r="A274" t="str">
            <v>Wunna</v>
          </cell>
        </row>
        <row r="275">
          <cell r="A275" t="str">
            <v>Yedgaon</v>
          </cell>
        </row>
        <row r="276">
          <cell r="A276" t="str">
            <v>Yeldari</v>
          </cell>
        </row>
        <row r="277">
          <cell r="A277" t="str">
            <v>Yeoti Masoli</v>
          </cell>
        </row>
        <row r="278">
          <cell r="A278" t="str">
            <v>Yeralwadi</v>
          </cell>
        </row>
        <row r="279">
          <cell r="A279" t="str">
            <v>Yedgaon</v>
          </cell>
        </row>
        <row r="280">
          <cell r="A280" t="str">
            <v>Yeoti Masoli</v>
          </cell>
        </row>
        <row r="281">
          <cell r="A281" t="str">
            <v>Yeralwadi</v>
          </cell>
        </row>
      </sheetData>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H38"/>
  <sheetViews>
    <sheetView workbookViewId="0"/>
  </sheetViews>
  <sheetFormatPr defaultRowHeight="12.75"/>
  <cols>
    <col min="1" max="1" width="7.28515625" style="187" customWidth="1"/>
    <col min="2" max="2" width="21.7109375" style="187" customWidth="1"/>
    <col min="3" max="3" width="14.42578125" style="187" customWidth="1"/>
    <col min="4" max="4" width="16.42578125" style="187" customWidth="1"/>
    <col min="5" max="5" width="11.42578125" style="187" customWidth="1"/>
    <col min="6" max="6" width="16" style="187" customWidth="1"/>
    <col min="7" max="7" width="15.85546875" style="187" customWidth="1"/>
    <col min="8" max="8" width="13.7109375" style="187" customWidth="1"/>
    <col min="9" max="16384" width="9.140625" style="187"/>
  </cols>
  <sheetData>
    <row r="1" spans="1:8" s="165" customFormat="1" ht="15">
      <c r="A1" s="164" t="s">
        <v>352</v>
      </c>
      <c r="B1" s="164"/>
      <c r="C1" s="164"/>
      <c r="D1" s="164"/>
      <c r="E1" s="164"/>
      <c r="F1" s="164"/>
      <c r="G1" s="164"/>
      <c r="H1" s="164"/>
    </row>
    <row r="2" spans="1:8" s="165" customFormat="1" ht="15">
      <c r="A2" s="188" t="s">
        <v>405</v>
      </c>
      <c r="B2" s="164"/>
      <c r="C2" s="164"/>
      <c r="D2" s="164"/>
      <c r="E2" s="164"/>
      <c r="F2" s="164"/>
      <c r="G2" s="164"/>
      <c r="H2" s="164"/>
    </row>
    <row r="3" spans="1:8" s="165" customFormat="1" ht="15">
      <c r="A3" s="166" t="s">
        <v>353</v>
      </c>
      <c r="B3" s="167"/>
    </row>
    <row r="5" spans="1:8" s="165" customFormat="1" ht="28.5">
      <c r="A5" s="168" t="s">
        <v>68</v>
      </c>
      <c r="B5" s="168" t="s">
        <v>14</v>
      </c>
      <c r="C5" s="168" t="s">
        <v>354</v>
      </c>
      <c r="D5" s="168" t="s">
        <v>355</v>
      </c>
      <c r="E5" s="168" t="s">
        <v>356</v>
      </c>
      <c r="F5" s="168" t="s">
        <v>357</v>
      </c>
      <c r="G5" s="169" t="s">
        <v>358</v>
      </c>
      <c r="H5" s="168" t="s">
        <v>359</v>
      </c>
    </row>
    <row r="6" spans="1:8" s="165" customFormat="1" ht="14.25">
      <c r="A6" s="170">
        <v>1</v>
      </c>
      <c r="B6" s="170">
        <v>2</v>
      </c>
      <c r="C6" s="170">
        <v>3</v>
      </c>
      <c r="D6" s="170">
        <v>4</v>
      </c>
      <c r="E6" s="170">
        <v>5</v>
      </c>
      <c r="F6" s="170">
        <v>6</v>
      </c>
      <c r="G6" s="170">
        <v>7</v>
      </c>
      <c r="H6" s="170">
        <v>8</v>
      </c>
    </row>
    <row r="7" spans="1:8" s="165" customFormat="1" ht="15">
      <c r="A7" s="171" t="s">
        <v>360</v>
      </c>
      <c r="B7" s="171" t="s">
        <v>361</v>
      </c>
      <c r="C7" s="172"/>
      <c r="D7" s="172"/>
      <c r="E7" s="172"/>
      <c r="F7" s="172"/>
      <c r="G7" s="172"/>
      <c r="H7" s="172"/>
    </row>
    <row r="8" spans="1:8" s="165" customFormat="1" ht="14.25">
      <c r="A8" s="173">
        <v>1</v>
      </c>
      <c r="B8" s="174" t="s">
        <v>362</v>
      </c>
      <c r="C8" s="246">
        <v>17338.289999999997</v>
      </c>
      <c r="D8" s="175">
        <v>30</v>
      </c>
      <c r="E8" s="176" t="s">
        <v>363</v>
      </c>
      <c r="F8" s="176">
        <f t="shared" ref="F8:F13" si="0">ROUND(C8*D8,0)</f>
        <v>520149</v>
      </c>
      <c r="G8" s="176">
        <v>611</v>
      </c>
      <c r="H8" s="176">
        <f>ROUND(F8*G8/10^5,2)</f>
        <v>3178.11</v>
      </c>
    </row>
    <row r="9" spans="1:8" s="165" customFormat="1" ht="14.25">
      <c r="A9" s="173">
        <v>2</v>
      </c>
      <c r="B9" s="174" t="s">
        <v>364</v>
      </c>
      <c r="C9" s="246">
        <v>32859.660000000003</v>
      </c>
      <c r="D9" s="175">
        <v>55</v>
      </c>
      <c r="E9" s="176" t="s">
        <v>363</v>
      </c>
      <c r="F9" s="176">
        <f t="shared" si="0"/>
        <v>1807281</v>
      </c>
      <c r="G9" s="176">
        <v>470</v>
      </c>
      <c r="H9" s="176">
        <f>ROUND(F9*G9/10^5,2)</f>
        <v>8494.2199999999993</v>
      </c>
    </row>
    <row r="10" spans="1:8" s="165" customFormat="1" ht="14.25">
      <c r="A10" s="173">
        <v>3</v>
      </c>
      <c r="B10" s="174" t="s">
        <v>365</v>
      </c>
      <c r="C10" s="246">
        <v>3272.67</v>
      </c>
      <c r="D10" s="175">
        <v>2500</v>
      </c>
      <c r="E10" s="176" t="s">
        <v>366</v>
      </c>
      <c r="F10" s="176">
        <f t="shared" si="0"/>
        <v>8181675</v>
      </c>
      <c r="G10" s="176">
        <v>540</v>
      </c>
      <c r="H10" s="176">
        <f>ROUND(F10*G10/10^8,2)</f>
        <v>44.18</v>
      </c>
    </row>
    <row r="11" spans="1:8" s="165" customFormat="1" ht="14.25">
      <c r="A11" s="173">
        <v>4</v>
      </c>
      <c r="B11" s="174" t="s">
        <v>22</v>
      </c>
      <c r="C11" s="246">
        <v>0</v>
      </c>
      <c r="D11" s="175">
        <v>15</v>
      </c>
      <c r="E11" s="176" t="s">
        <v>363</v>
      </c>
      <c r="F11" s="176">
        <f t="shared" si="0"/>
        <v>0</v>
      </c>
      <c r="G11" s="176">
        <v>1070</v>
      </c>
      <c r="H11" s="176">
        <f>ROUND(F11*G11/10^5,2)</f>
        <v>0</v>
      </c>
    </row>
    <row r="12" spans="1:8" s="165" customFormat="1" ht="14.25">
      <c r="A12" s="173">
        <v>5</v>
      </c>
      <c r="B12" s="174" t="s">
        <v>21</v>
      </c>
      <c r="C12" s="246">
        <v>0</v>
      </c>
      <c r="D12" s="175">
        <v>25</v>
      </c>
      <c r="E12" s="176" t="s">
        <v>363</v>
      </c>
      <c r="F12" s="176">
        <f t="shared" si="0"/>
        <v>0</v>
      </c>
      <c r="G12" s="176">
        <v>1350</v>
      </c>
      <c r="H12" s="176">
        <f>ROUND(F12*G12/10^5,2)</f>
        <v>0</v>
      </c>
    </row>
    <row r="13" spans="1:8" s="165" customFormat="1" ht="14.25">
      <c r="A13" s="173">
        <v>6</v>
      </c>
      <c r="B13" s="174" t="s">
        <v>367</v>
      </c>
      <c r="C13" s="246">
        <v>58</v>
      </c>
      <c r="D13" s="175">
        <v>45</v>
      </c>
      <c r="E13" s="176" t="s">
        <v>363</v>
      </c>
      <c r="F13" s="176">
        <f t="shared" si="0"/>
        <v>2610</v>
      </c>
      <c r="G13" s="176">
        <v>307</v>
      </c>
      <c r="H13" s="176">
        <f>ROUND(F13*G13/10^5,2)</f>
        <v>8.01</v>
      </c>
    </row>
    <row r="14" spans="1:8" s="165" customFormat="1" ht="14.25">
      <c r="A14" s="177"/>
      <c r="B14" s="178" t="s">
        <v>368</v>
      </c>
      <c r="C14" s="247">
        <f>SUM(C8:C13)</f>
        <v>53528.619999999995</v>
      </c>
      <c r="D14" s="179"/>
      <c r="E14" s="180"/>
      <c r="F14" s="180"/>
      <c r="G14" s="180"/>
      <c r="H14" s="180">
        <f>SUM(H8:H13)</f>
        <v>11724.52</v>
      </c>
    </row>
    <row r="15" spans="1:8" s="165" customFormat="1" ht="15">
      <c r="A15" s="181" t="s">
        <v>369</v>
      </c>
      <c r="B15" s="182" t="s">
        <v>370</v>
      </c>
      <c r="C15" s="247" t="s">
        <v>59</v>
      </c>
      <c r="D15" s="179" t="s">
        <v>59</v>
      </c>
      <c r="E15" s="180" t="s">
        <v>59</v>
      </c>
      <c r="F15" s="180" t="s">
        <v>59</v>
      </c>
      <c r="G15" s="180" t="s">
        <v>59</v>
      </c>
      <c r="H15" s="180" t="s">
        <v>59</v>
      </c>
    </row>
    <row r="16" spans="1:8" s="165" customFormat="1" ht="15">
      <c r="A16" s="183" t="s">
        <v>371</v>
      </c>
      <c r="B16" s="184" t="s">
        <v>372</v>
      </c>
      <c r="C16" s="246"/>
      <c r="D16" s="175"/>
      <c r="E16" s="176"/>
      <c r="F16" s="176"/>
      <c r="G16" s="176"/>
      <c r="H16" s="176"/>
    </row>
    <row r="17" spans="1:8" s="165" customFormat="1" ht="14.25">
      <c r="A17" s="173">
        <v>1</v>
      </c>
      <c r="B17" s="174" t="s">
        <v>20</v>
      </c>
      <c r="C17" s="246">
        <v>4202.75</v>
      </c>
      <c r="D17" s="175">
        <v>40</v>
      </c>
      <c r="E17" s="176" t="s">
        <v>363</v>
      </c>
      <c r="F17" s="176">
        <f t="shared" ref="F17:F23" si="1">ROUND(C17*D17,0)</f>
        <v>168110</v>
      </c>
      <c r="G17" s="176">
        <v>757</v>
      </c>
      <c r="H17" s="176">
        <f>ROUND(F17*G17/10^5,2)</f>
        <v>1272.5899999999999</v>
      </c>
    </row>
    <row r="18" spans="1:8" s="165" customFormat="1" ht="14.25">
      <c r="A18" s="173">
        <v>2</v>
      </c>
      <c r="B18" s="174" t="s">
        <v>373</v>
      </c>
      <c r="C18" s="246">
        <v>25321.54</v>
      </c>
      <c r="D18" s="175">
        <v>25</v>
      </c>
      <c r="E18" s="176" t="s">
        <v>363</v>
      </c>
      <c r="F18" s="176">
        <f t="shared" si="1"/>
        <v>633039</v>
      </c>
      <c r="G18" s="176">
        <v>880</v>
      </c>
      <c r="H18" s="176">
        <f>ROUND(F18*G18/10^5,2)</f>
        <v>5570.74</v>
      </c>
    </row>
    <row r="19" spans="1:8" s="165" customFormat="1" ht="14.25">
      <c r="A19" s="173">
        <v>3</v>
      </c>
      <c r="B19" s="174" t="s">
        <v>374</v>
      </c>
      <c r="C19" s="246">
        <v>3418.4</v>
      </c>
      <c r="D19" s="175">
        <v>2500</v>
      </c>
      <c r="E19" s="176" t="s">
        <v>366</v>
      </c>
      <c r="F19" s="176">
        <f t="shared" si="1"/>
        <v>8546000</v>
      </c>
      <c r="G19" s="176">
        <v>540</v>
      </c>
      <c r="H19" s="176">
        <f>ROUND(F19*G19/10^8,2)</f>
        <v>46.15</v>
      </c>
    </row>
    <row r="20" spans="1:8" s="165" customFormat="1" ht="14.25">
      <c r="A20" s="173">
        <v>4</v>
      </c>
      <c r="B20" s="174" t="s">
        <v>21</v>
      </c>
      <c r="C20" s="246">
        <v>3465.58</v>
      </c>
      <c r="D20" s="175">
        <v>25</v>
      </c>
      <c r="E20" s="176" t="s">
        <v>363</v>
      </c>
      <c r="F20" s="176">
        <f t="shared" si="1"/>
        <v>86640</v>
      </c>
      <c r="G20" s="176">
        <v>1350</v>
      </c>
      <c r="H20" s="176">
        <f>ROUND(F20*G20/10^5,2)</f>
        <v>1169.6400000000001</v>
      </c>
    </row>
    <row r="21" spans="1:8" s="165" customFormat="1" ht="14.25">
      <c r="A21" s="173">
        <v>5</v>
      </c>
      <c r="B21" s="174" t="s">
        <v>364</v>
      </c>
      <c r="C21" s="246">
        <v>11831.38</v>
      </c>
      <c r="D21" s="175">
        <v>55</v>
      </c>
      <c r="E21" s="176" t="s">
        <v>363</v>
      </c>
      <c r="F21" s="176">
        <f t="shared" si="1"/>
        <v>650726</v>
      </c>
      <c r="G21" s="176">
        <v>470</v>
      </c>
      <c r="H21" s="176">
        <f>ROUND(F21*G21/10^5,2)</f>
        <v>3058.41</v>
      </c>
    </row>
    <row r="22" spans="1:8" s="165" customFormat="1" ht="14.25">
      <c r="A22" s="173">
        <v>6</v>
      </c>
      <c r="B22" s="174" t="s">
        <v>365</v>
      </c>
      <c r="C22" s="246">
        <v>14681.2</v>
      </c>
      <c r="D22" s="175">
        <v>2500</v>
      </c>
      <c r="E22" s="176" t="s">
        <v>366</v>
      </c>
      <c r="F22" s="176">
        <f t="shared" si="1"/>
        <v>36703000</v>
      </c>
      <c r="G22" s="176">
        <v>540</v>
      </c>
      <c r="H22" s="176">
        <f>ROUND(F22*G22/10^8,2)</f>
        <v>198.2</v>
      </c>
    </row>
    <row r="23" spans="1:8" s="165" customFormat="1" ht="14.25">
      <c r="A23" s="173">
        <v>7</v>
      </c>
      <c r="B23" s="174" t="s">
        <v>22</v>
      </c>
      <c r="C23" s="246">
        <v>0</v>
      </c>
      <c r="D23" s="175">
        <v>15</v>
      </c>
      <c r="E23" s="176" t="s">
        <v>363</v>
      </c>
      <c r="F23" s="176">
        <f t="shared" si="1"/>
        <v>0</v>
      </c>
      <c r="G23" s="176">
        <v>1070</v>
      </c>
      <c r="H23" s="176">
        <f>ROUND(F23*G23/10^5,2)</f>
        <v>0</v>
      </c>
    </row>
    <row r="24" spans="1:8" s="165" customFormat="1" ht="14.25">
      <c r="A24" s="177"/>
      <c r="B24" s="178" t="s">
        <v>375</v>
      </c>
      <c r="C24" s="247">
        <f>SUM(C17:C23)</f>
        <v>62920.850000000006</v>
      </c>
      <c r="D24" s="179"/>
      <c r="E24" s="180"/>
      <c r="F24" s="180"/>
      <c r="G24" s="180"/>
      <c r="H24" s="180">
        <f>SUM(H17:H23)</f>
        <v>11315.73</v>
      </c>
    </row>
    <row r="25" spans="1:8" s="165" customFormat="1" ht="15">
      <c r="A25" s="183" t="s">
        <v>376</v>
      </c>
      <c r="B25" s="184" t="s">
        <v>377</v>
      </c>
      <c r="C25" s="246"/>
      <c r="D25" s="175"/>
      <c r="E25" s="176"/>
      <c r="F25" s="176"/>
      <c r="G25" s="176"/>
      <c r="H25" s="176"/>
    </row>
    <row r="26" spans="1:8" s="165" customFormat="1" ht="14.25">
      <c r="A26" s="173">
        <v>1</v>
      </c>
      <c r="B26" s="174" t="s">
        <v>22</v>
      </c>
      <c r="C26" s="246">
        <v>0</v>
      </c>
      <c r="D26" s="175">
        <v>15</v>
      </c>
      <c r="E26" s="176" t="s">
        <v>363</v>
      </c>
      <c r="F26" s="176">
        <f>ROUND(C26*D26,0)</f>
        <v>0</v>
      </c>
      <c r="G26" s="176">
        <v>1070</v>
      </c>
      <c r="H26" s="176">
        <f>ROUND(F26*G26/10^5,2)</f>
        <v>0</v>
      </c>
    </row>
    <row r="27" spans="1:8" s="165" customFormat="1" ht="14.25">
      <c r="A27" s="173">
        <v>2</v>
      </c>
      <c r="B27" s="174" t="s">
        <v>364</v>
      </c>
      <c r="C27" s="246">
        <v>0</v>
      </c>
      <c r="D27" s="175">
        <v>55</v>
      </c>
      <c r="E27" s="176" t="s">
        <v>363</v>
      </c>
      <c r="F27" s="176">
        <f>ROUND(C27*D27,0)</f>
        <v>0</v>
      </c>
      <c r="G27" s="176">
        <v>470</v>
      </c>
      <c r="H27" s="176">
        <f>ROUND(F27*G27/10^5,2)</f>
        <v>0</v>
      </c>
    </row>
    <row r="28" spans="1:8" s="165" customFormat="1" ht="14.25">
      <c r="A28" s="173">
        <v>3</v>
      </c>
      <c r="B28" s="174" t="s">
        <v>365</v>
      </c>
      <c r="C28" s="246">
        <v>0</v>
      </c>
      <c r="D28" s="175">
        <v>2500</v>
      </c>
      <c r="E28" s="176" t="s">
        <v>366</v>
      </c>
      <c r="F28" s="176">
        <f>ROUND(C28*D28,0)</f>
        <v>0</v>
      </c>
      <c r="G28" s="176">
        <v>540</v>
      </c>
      <c r="H28" s="176">
        <f>ROUND(F28*G28/10^8,2)</f>
        <v>0</v>
      </c>
    </row>
    <row r="29" spans="1:8" s="165" customFormat="1" ht="14.25">
      <c r="A29" s="177"/>
      <c r="B29" s="178" t="s">
        <v>378</v>
      </c>
      <c r="C29" s="247">
        <f>SUM(C26:C28)</f>
        <v>0</v>
      </c>
      <c r="D29" s="179"/>
      <c r="E29" s="180"/>
      <c r="F29" s="180"/>
      <c r="G29" s="180"/>
      <c r="H29" s="180">
        <f>SUM(H26:H28)</f>
        <v>0</v>
      </c>
    </row>
    <row r="30" spans="1:8" s="165" customFormat="1" ht="15">
      <c r="A30" s="183" t="s">
        <v>379</v>
      </c>
      <c r="B30" s="184" t="s">
        <v>380</v>
      </c>
      <c r="C30" s="246"/>
      <c r="D30" s="175"/>
      <c r="E30" s="176"/>
      <c r="F30" s="176"/>
      <c r="G30" s="176"/>
      <c r="H30" s="176"/>
    </row>
    <row r="31" spans="1:8" s="165" customFormat="1" ht="14.25">
      <c r="A31" s="173">
        <v>1</v>
      </c>
      <c r="B31" s="174" t="s">
        <v>81</v>
      </c>
      <c r="C31" s="246">
        <v>24762.46</v>
      </c>
      <c r="D31" s="175">
        <v>1000</v>
      </c>
      <c r="E31" s="176" t="s">
        <v>363</v>
      </c>
      <c r="F31" s="176">
        <f>ROUND(C31*D31,0)</f>
        <v>24762460</v>
      </c>
      <c r="G31" s="176">
        <v>78.5</v>
      </c>
      <c r="H31" s="176">
        <f>ROUND(F31*G31/10^5,2)</f>
        <v>19438.53</v>
      </c>
    </row>
    <row r="32" spans="1:8" s="165" customFormat="1" ht="14.25">
      <c r="A32" s="173">
        <v>2</v>
      </c>
      <c r="B32" s="174" t="s">
        <v>381</v>
      </c>
      <c r="C32" s="246">
        <v>7682.25</v>
      </c>
      <c r="D32" s="175">
        <v>250</v>
      </c>
      <c r="E32" s="176" t="s">
        <v>363</v>
      </c>
      <c r="F32" s="176">
        <f>ROUND(C32*D32,0)</f>
        <v>1920563</v>
      </c>
      <c r="G32" s="176">
        <v>950</v>
      </c>
      <c r="H32" s="176">
        <f>ROUND(F32*G32/10^5,2)</f>
        <v>18245.349999999999</v>
      </c>
    </row>
    <row r="33" spans="1:8" s="165" customFormat="1" ht="14.25">
      <c r="A33" s="177"/>
      <c r="B33" s="178" t="s">
        <v>382</v>
      </c>
      <c r="C33" s="247">
        <f>SUM(C31:C32)</f>
        <v>32444.71</v>
      </c>
      <c r="D33" s="179"/>
      <c r="E33" s="180"/>
      <c r="F33" s="180"/>
      <c r="G33" s="180"/>
      <c r="H33" s="180">
        <f>SUM(H31:H32)</f>
        <v>37683.879999999997</v>
      </c>
    </row>
    <row r="34" spans="1:8" s="165" customFormat="1" ht="15">
      <c r="A34" s="181"/>
      <c r="B34" s="182" t="s">
        <v>28</v>
      </c>
      <c r="C34" s="186">
        <f>SUM(C14,C15,C24,C29,C33)</f>
        <v>148894.18</v>
      </c>
      <c r="D34" s="185"/>
      <c r="E34" s="186"/>
      <c r="F34" s="186"/>
      <c r="G34" s="186"/>
      <c r="H34" s="186">
        <f>SUM(H14,H15,H24,H29,H33)</f>
        <v>60724.13</v>
      </c>
    </row>
    <row r="35" spans="1:8" s="165" customFormat="1" ht="14.25"/>
    <row r="36" spans="1:8" s="165" customFormat="1" ht="14.25"/>
    <row r="37" spans="1:8" s="165" customFormat="1" ht="14.25"/>
    <row r="38" spans="1:8" s="165" customFormat="1" ht="14.25"/>
  </sheetData>
  <sheetProtection password="EFA6" sheet="1" objects="1" scenarios="1"/>
  <printOptions horizontalCentered="1"/>
  <pageMargins left="0.75" right="0.75" top="1" bottom="0.5" header="0.5" footer="0.5"/>
  <pageSetup orientation="landscape" verticalDpi="180" r:id="rId1"/>
  <headerFooter alignWithMargins="0">
    <oddFooter>&amp;L(&amp;F)</oddFooter>
  </headerFooter>
</worksheet>
</file>

<file path=xl/worksheets/sheet10.xml><?xml version="1.0" encoding="utf-8"?>
<worksheet xmlns="http://schemas.openxmlformats.org/spreadsheetml/2006/main" xmlns:r="http://schemas.openxmlformats.org/officeDocument/2006/relationships">
  <dimension ref="A1:L20"/>
  <sheetViews>
    <sheetView workbookViewId="0">
      <selection activeCell="H14" sqref="H14"/>
    </sheetView>
  </sheetViews>
  <sheetFormatPr defaultRowHeight="14.25"/>
  <cols>
    <col min="1" max="1" width="5.5703125" style="3" customWidth="1"/>
    <col min="2" max="2" width="13.42578125" style="3" customWidth="1"/>
    <col min="3" max="3" width="10.5703125" style="3" customWidth="1"/>
    <col min="4" max="4" width="10.85546875" style="3" customWidth="1"/>
    <col min="5" max="5" width="9.85546875" style="3" customWidth="1"/>
    <col min="6" max="6" width="11.28515625" style="3" customWidth="1"/>
    <col min="7" max="7" width="9.7109375" style="3" customWidth="1"/>
    <col min="8" max="8" width="14.42578125" style="3" bestFit="1" customWidth="1"/>
    <col min="9" max="9" width="11.7109375" style="3" customWidth="1"/>
    <col min="10" max="10" width="12" style="3" customWidth="1"/>
    <col min="11" max="16384" width="9.140625" style="3"/>
  </cols>
  <sheetData>
    <row r="1" spans="1:12">
      <c r="A1" s="2" t="s">
        <v>437</v>
      </c>
      <c r="B1" s="2"/>
      <c r="C1" s="2"/>
      <c r="D1" s="2"/>
      <c r="E1" s="2"/>
      <c r="F1" s="2"/>
      <c r="G1" s="2"/>
      <c r="H1" s="2"/>
      <c r="I1" s="2"/>
      <c r="J1" s="2"/>
    </row>
    <row r="2" spans="1:12">
      <c r="I2" s="3" t="s">
        <v>117</v>
      </c>
    </row>
    <row r="3" spans="1:12">
      <c r="A3" s="25" t="s">
        <v>113</v>
      </c>
      <c r="B3" s="25" t="s">
        <v>105</v>
      </c>
      <c r="C3" s="44" t="s">
        <v>106</v>
      </c>
      <c r="D3" s="44"/>
      <c r="E3" s="44"/>
      <c r="F3" s="44"/>
      <c r="G3" s="44"/>
      <c r="H3" s="44"/>
      <c r="I3" s="44"/>
      <c r="J3" s="54" t="s">
        <v>222</v>
      </c>
    </row>
    <row r="4" spans="1:12" ht="28.5">
      <c r="A4" s="45" t="s">
        <v>114</v>
      </c>
      <c r="B4" s="45"/>
      <c r="C4" s="18" t="s">
        <v>107</v>
      </c>
      <c r="D4" s="18" t="s">
        <v>108</v>
      </c>
      <c r="E4" s="18" t="s">
        <v>109</v>
      </c>
      <c r="F4" s="18" t="s">
        <v>351</v>
      </c>
      <c r="G4" s="18" t="s">
        <v>111</v>
      </c>
      <c r="H4" s="18" t="s">
        <v>112</v>
      </c>
      <c r="I4" s="18" t="s">
        <v>101</v>
      </c>
      <c r="J4" s="45"/>
    </row>
    <row r="5" spans="1:12" ht="18" customHeight="1">
      <c r="A5" s="46">
        <v>1</v>
      </c>
      <c r="B5" s="47" t="s">
        <v>9</v>
      </c>
      <c r="C5" s="48">
        <v>223.40799999999999</v>
      </c>
      <c r="D5" s="48">
        <v>1.8</v>
      </c>
      <c r="E5" s="48">
        <v>2.4300000000000002</v>
      </c>
      <c r="F5" s="48">
        <v>9.5000000000000001E-2</v>
      </c>
      <c r="G5" s="48" t="s">
        <v>59</v>
      </c>
      <c r="H5" s="48">
        <v>38.137</v>
      </c>
      <c r="I5" s="48">
        <f>SUM(C5:H5)</f>
        <v>265.87</v>
      </c>
      <c r="J5" s="48"/>
    </row>
    <row r="6" spans="1:12" ht="18" customHeight="1">
      <c r="A6" s="46">
        <v>2</v>
      </c>
      <c r="B6" s="47" t="s">
        <v>115</v>
      </c>
      <c r="C6" s="48">
        <v>231.548</v>
      </c>
      <c r="D6" s="48">
        <v>8.2319999999999993</v>
      </c>
      <c r="E6" s="48">
        <v>3.75</v>
      </c>
      <c r="F6" s="48" t="s">
        <v>59</v>
      </c>
      <c r="G6" s="48" t="s">
        <v>59</v>
      </c>
      <c r="H6" s="48" t="s">
        <v>59</v>
      </c>
      <c r="I6" s="48">
        <f>SUM(C6:H6)</f>
        <v>243.53</v>
      </c>
      <c r="J6" s="48"/>
    </row>
    <row r="7" spans="1:12" ht="18" customHeight="1">
      <c r="A7" s="49">
        <v>3</v>
      </c>
      <c r="B7" s="50" t="s">
        <v>116</v>
      </c>
      <c r="C7" s="51">
        <v>343</v>
      </c>
      <c r="D7" s="51">
        <v>9.81</v>
      </c>
      <c r="E7" s="51">
        <v>2.11</v>
      </c>
      <c r="F7" s="51" t="s">
        <v>59</v>
      </c>
      <c r="G7" s="51" t="s">
        <v>59</v>
      </c>
      <c r="H7" s="51" t="s">
        <v>59</v>
      </c>
      <c r="I7" s="51">
        <f>SUM(C7:H7)</f>
        <v>354.92</v>
      </c>
      <c r="J7" s="51"/>
      <c r="L7" s="229"/>
    </row>
    <row r="8" spans="1:12" ht="18" customHeight="1">
      <c r="A8" s="49"/>
      <c r="B8" s="50" t="s">
        <v>101</v>
      </c>
      <c r="C8" s="51">
        <f>SUM(C5:C7)</f>
        <v>797.95600000000002</v>
      </c>
      <c r="D8" s="51">
        <f t="shared" ref="D8:I8" si="0">SUM(D5:D7)</f>
        <v>19.841999999999999</v>
      </c>
      <c r="E8" s="51">
        <f t="shared" si="0"/>
        <v>8.2899999999999991</v>
      </c>
      <c r="F8" s="51">
        <f t="shared" si="0"/>
        <v>9.5000000000000001E-2</v>
      </c>
      <c r="G8" s="51">
        <f t="shared" si="0"/>
        <v>0</v>
      </c>
      <c r="H8" s="51">
        <f t="shared" si="0"/>
        <v>38.137</v>
      </c>
      <c r="I8" s="51">
        <f t="shared" si="0"/>
        <v>864.31999999999994</v>
      </c>
      <c r="J8" s="51"/>
      <c r="L8" s="229"/>
    </row>
    <row r="9" spans="1:12">
      <c r="A9" s="43"/>
      <c r="B9" s="4"/>
      <c r="C9" s="163"/>
      <c r="D9" s="43"/>
      <c r="E9" s="43"/>
      <c r="F9" s="43"/>
      <c r="G9" s="43"/>
      <c r="H9" s="43"/>
      <c r="I9" s="43"/>
      <c r="L9" s="229"/>
    </row>
    <row r="10" spans="1:12">
      <c r="A10" s="43"/>
      <c r="B10" s="43"/>
      <c r="C10" s="163"/>
      <c r="D10" s="43"/>
      <c r="E10" s="43"/>
      <c r="F10" s="43"/>
      <c r="G10" s="43"/>
      <c r="H10" s="43"/>
      <c r="I10" s="43"/>
      <c r="L10" s="229"/>
    </row>
    <row r="11" spans="1:12">
      <c r="A11" s="43"/>
      <c r="B11" s="43"/>
      <c r="C11" s="43"/>
      <c r="D11" s="43"/>
      <c r="E11" s="43"/>
      <c r="F11" s="43"/>
      <c r="G11" s="43"/>
      <c r="H11" s="43"/>
      <c r="I11" s="43"/>
    </row>
    <row r="12" spans="1:12">
      <c r="A12" s="25" t="s">
        <v>113</v>
      </c>
      <c r="B12" s="25" t="s">
        <v>105</v>
      </c>
      <c r="C12" s="44" t="s">
        <v>118</v>
      </c>
      <c r="D12" s="44"/>
      <c r="E12" s="44"/>
      <c r="F12" s="44"/>
      <c r="G12" s="44"/>
      <c r="H12" s="44"/>
      <c r="I12" s="44"/>
      <c r="J12" s="54" t="s">
        <v>222</v>
      </c>
    </row>
    <row r="13" spans="1:12">
      <c r="A13" s="45" t="s">
        <v>114</v>
      </c>
      <c r="B13" s="45"/>
      <c r="C13" s="45" t="s">
        <v>107</v>
      </c>
      <c r="D13" s="45" t="s">
        <v>108</v>
      </c>
      <c r="E13" s="45" t="s">
        <v>109</v>
      </c>
      <c r="F13" s="45" t="s">
        <v>110</v>
      </c>
      <c r="G13" s="45" t="s">
        <v>111</v>
      </c>
      <c r="H13" s="45" t="s">
        <v>112</v>
      </c>
      <c r="I13" s="45" t="s">
        <v>101</v>
      </c>
      <c r="J13" s="45"/>
      <c r="L13" s="229"/>
    </row>
    <row r="14" spans="1:12" ht="18" customHeight="1">
      <c r="A14" s="46">
        <v>1</v>
      </c>
      <c r="B14" s="47" t="s">
        <v>9</v>
      </c>
      <c r="C14" s="48">
        <v>109.61</v>
      </c>
      <c r="D14" s="48">
        <v>3.02</v>
      </c>
      <c r="E14" s="48">
        <v>0.99</v>
      </c>
      <c r="F14" s="48">
        <v>1.52</v>
      </c>
      <c r="G14" s="48" t="s">
        <v>59</v>
      </c>
      <c r="H14" s="48">
        <v>22.98</v>
      </c>
      <c r="I14" s="48">
        <f>SUM(C14:H14)</f>
        <v>138.11999999999998</v>
      </c>
      <c r="J14" s="48"/>
      <c r="L14" s="229"/>
    </row>
    <row r="15" spans="1:12" ht="18" customHeight="1">
      <c r="A15" s="46">
        <v>2</v>
      </c>
      <c r="B15" s="47" t="s">
        <v>115</v>
      </c>
      <c r="C15" s="48">
        <v>153.26499999999999</v>
      </c>
      <c r="D15" s="48">
        <v>3.6</v>
      </c>
      <c r="E15" s="48">
        <v>1.385</v>
      </c>
      <c r="F15" s="48" t="s">
        <v>59</v>
      </c>
      <c r="G15" s="48" t="s">
        <v>59</v>
      </c>
      <c r="H15" s="48" t="s">
        <v>59</v>
      </c>
      <c r="I15" s="48">
        <f>SUM(C15:H15)</f>
        <v>158.24999999999997</v>
      </c>
      <c r="J15" s="48"/>
    </row>
    <row r="16" spans="1:12" ht="18" customHeight="1">
      <c r="A16" s="46">
        <v>3</v>
      </c>
      <c r="B16" s="47" t="s">
        <v>116</v>
      </c>
      <c r="C16" s="48">
        <v>201.922</v>
      </c>
      <c r="D16" s="48">
        <v>4.8899999999999997</v>
      </c>
      <c r="E16" s="48">
        <v>1.448</v>
      </c>
      <c r="F16" s="48" t="s">
        <v>59</v>
      </c>
      <c r="G16" s="48" t="s">
        <v>59</v>
      </c>
      <c r="H16" s="48" t="s">
        <v>59</v>
      </c>
      <c r="I16" s="51">
        <f>SUM(C16:H16)</f>
        <v>208.26</v>
      </c>
      <c r="J16" s="51"/>
      <c r="K16" s="229"/>
    </row>
    <row r="17" spans="1:10" ht="18" customHeight="1">
      <c r="A17" s="52"/>
      <c r="B17" s="53" t="s">
        <v>101</v>
      </c>
      <c r="C17" s="228">
        <f t="shared" ref="C17:I17" si="1">SUM(C14:C16)</f>
        <v>464.79700000000003</v>
      </c>
      <c r="D17" s="228">
        <f t="shared" si="1"/>
        <v>11.51</v>
      </c>
      <c r="E17" s="228">
        <f t="shared" si="1"/>
        <v>3.823</v>
      </c>
      <c r="F17" s="228">
        <f t="shared" si="1"/>
        <v>1.52</v>
      </c>
      <c r="G17" s="228">
        <f>SUM(G14:G16)</f>
        <v>0</v>
      </c>
      <c r="H17" s="228">
        <f>SUM(H14:H16)</f>
        <v>22.98</v>
      </c>
      <c r="I17" s="51">
        <f t="shared" si="1"/>
        <v>504.62999999999994</v>
      </c>
      <c r="J17" s="51"/>
    </row>
    <row r="20" spans="1:10">
      <c r="G20" s="229"/>
    </row>
  </sheetData>
  <phoneticPr fontId="0" type="noConversion"/>
  <printOptions horizontalCentered="1"/>
  <pageMargins left="0.75" right="0.75" top="1" bottom="1" header="0.5" footer="0.5"/>
  <pageSetup paperSize="9" orientation="landscape" horizontalDpi="4294967295" verticalDpi="300" r:id="rId1"/>
  <headerFooter alignWithMargins="0"/>
</worksheet>
</file>

<file path=xl/worksheets/sheet11.xml><?xml version="1.0" encoding="utf-8"?>
<worksheet xmlns="http://schemas.openxmlformats.org/spreadsheetml/2006/main" xmlns:r="http://schemas.openxmlformats.org/officeDocument/2006/relationships">
  <dimension ref="A1:N36"/>
  <sheetViews>
    <sheetView topLeftCell="A4" workbookViewId="0">
      <selection activeCell="J18" sqref="J18"/>
    </sheetView>
  </sheetViews>
  <sheetFormatPr defaultRowHeight="14.25"/>
  <cols>
    <col min="1" max="1" width="3.85546875" style="3" bestFit="1" customWidth="1"/>
    <col min="2" max="2" width="7.85546875" style="3" customWidth="1"/>
    <col min="3" max="3" width="7.7109375" style="3" customWidth="1"/>
    <col min="4" max="4" width="7.140625" style="3" customWidth="1"/>
    <col min="5" max="5" width="7.5703125" style="3" customWidth="1"/>
    <col min="6" max="6" width="7.42578125" style="3" customWidth="1"/>
    <col min="7" max="7" width="7.7109375" style="3" customWidth="1"/>
    <col min="8" max="10" width="7.42578125" style="3" customWidth="1"/>
    <col min="11" max="11" width="7.85546875" style="3" customWidth="1"/>
    <col min="12" max="12" width="11" style="3" customWidth="1"/>
    <col min="13" max="13" width="14.28515625" style="3" bestFit="1" customWidth="1"/>
    <col min="14" max="14" width="8.85546875" style="3" customWidth="1"/>
    <col min="15" max="15" width="1.7109375" style="3" customWidth="1"/>
    <col min="16" max="16384" width="9.140625" style="3"/>
  </cols>
  <sheetData>
    <row r="1" spans="1:14">
      <c r="A1" s="227" t="s">
        <v>438</v>
      </c>
      <c r="B1" s="2"/>
      <c r="C1" s="2"/>
      <c r="D1" s="2"/>
      <c r="E1" s="2"/>
      <c r="F1" s="2"/>
      <c r="G1" s="2"/>
      <c r="H1" s="2"/>
      <c r="I1" s="2"/>
      <c r="J1" s="2"/>
      <c r="K1" s="2"/>
      <c r="L1" s="2"/>
      <c r="M1" s="2"/>
      <c r="N1" s="2"/>
    </row>
    <row r="2" spans="1:14" s="55" customFormat="1" ht="12.75">
      <c r="M2" s="67"/>
      <c r="N2" s="67" t="s">
        <v>117</v>
      </c>
    </row>
    <row r="3" spans="1:14" s="55" customFormat="1" ht="12.75">
      <c r="A3" s="56" t="s">
        <v>124</v>
      </c>
      <c r="B3" s="56" t="s">
        <v>0</v>
      </c>
      <c r="C3" s="57" t="s">
        <v>108</v>
      </c>
      <c r="D3" s="57"/>
      <c r="E3" s="57"/>
      <c r="F3" s="57" t="s">
        <v>109</v>
      </c>
      <c r="G3" s="57"/>
      <c r="H3" s="57"/>
      <c r="I3" s="57" t="s">
        <v>107</v>
      </c>
      <c r="J3" s="57"/>
      <c r="K3" s="57"/>
      <c r="L3" s="57" t="s">
        <v>119</v>
      </c>
      <c r="M3" s="57" t="s">
        <v>121</v>
      </c>
      <c r="N3" s="58" t="s">
        <v>101</v>
      </c>
    </row>
    <row r="4" spans="1:14" s="55" customFormat="1" ht="12.75">
      <c r="A4" s="59" t="s">
        <v>114</v>
      </c>
      <c r="B4" s="59"/>
      <c r="C4" s="59" t="s">
        <v>122</v>
      </c>
      <c r="D4" s="59" t="s">
        <v>123</v>
      </c>
      <c r="E4" s="59" t="s">
        <v>101</v>
      </c>
      <c r="F4" s="59" t="s">
        <v>122</v>
      </c>
      <c r="G4" s="59" t="s">
        <v>123</v>
      </c>
      <c r="H4" s="59" t="s">
        <v>101</v>
      </c>
      <c r="I4" s="59" t="s">
        <v>122</v>
      </c>
      <c r="J4" s="59" t="s">
        <v>123</v>
      </c>
      <c r="K4" s="59" t="s">
        <v>101</v>
      </c>
      <c r="L4" s="59" t="s">
        <v>56</v>
      </c>
      <c r="M4" s="59" t="s">
        <v>56</v>
      </c>
      <c r="N4" s="59"/>
    </row>
    <row r="5" spans="1:14" s="55" customFormat="1" ht="18" customHeight="1">
      <c r="A5" s="60">
        <v>1</v>
      </c>
      <c r="B5" s="225">
        <v>42917</v>
      </c>
      <c r="C5" s="226">
        <v>0.157</v>
      </c>
      <c r="D5" s="226">
        <v>0.21199999999999999</v>
      </c>
      <c r="E5" s="62">
        <f>SUM(C5:D5)</f>
        <v>0.36899999999999999</v>
      </c>
      <c r="F5" s="226">
        <v>0.16700000000000001</v>
      </c>
      <c r="G5" s="226">
        <v>7.9000000000000001E-2</v>
      </c>
      <c r="H5" s="62">
        <f>SUM(F5:G5)</f>
        <v>0.246</v>
      </c>
      <c r="I5" s="226">
        <v>0.69899999999999995</v>
      </c>
      <c r="J5" s="226">
        <v>3.38</v>
      </c>
      <c r="K5" s="62">
        <f>SUM(I5:J5)</f>
        <v>4.0789999999999997</v>
      </c>
      <c r="L5" s="226">
        <v>1.61</v>
      </c>
      <c r="M5" s="226"/>
      <c r="N5" s="62">
        <f>SUM(E5,H5,K5,L5,M5)</f>
        <v>6.3040000000000003</v>
      </c>
    </row>
    <row r="6" spans="1:14" s="55" customFormat="1" ht="18" customHeight="1">
      <c r="A6" s="60">
        <v>2</v>
      </c>
      <c r="B6" s="225">
        <v>42948</v>
      </c>
      <c r="C6" s="226">
        <v>0.157</v>
      </c>
      <c r="D6" s="226">
        <v>0.21199999999999999</v>
      </c>
      <c r="E6" s="62">
        <f>SUM(C6:D6)</f>
        <v>0.36899999999999999</v>
      </c>
      <c r="F6" s="226">
        <v>0.16700000000000001</v>
      </c>
      <c r="G6" s="226">
        <v>7.9000000000000001E-2</v>
      </c>
      <c r="H6" s="62">
        <f t="shared" ref="H6:H19" si="0">SUM(F6:G6)</f>
        <v>0.246</v>
      </c>
      <c r="I6" s="226">
        <v>1.397</v>
      </c>
      <c r="J6" s="226">
        <v>3.38</v>
      </c>
      <c r="K6" s="62">
        <f>SUM(I6:J6)</f>
        <v>4.7770000000000001</v>
      </c>
      <c r="L6" s="226">
        <v>2.73</v>
      </c>
      <c r="M6" s="226"/>
      <c r="N6" s="62">
        <f>SUM(E6,H6,K6,L6,M6)</f>
        <v>8.1219999999999999</v>
      </c>
    </row>
    <row r="7" spans="1:14" s="55" customFormat="1" ht="18" customHeight="1">
      <c r="A7" s="60">
        <v>3</v>
      </c>
      <c r="B7" s="225">
        <v>42979</v>
      </c>
      <c r="C7" s="226">
        <v>0.125</v>
      </c>
      <c r="D7" s="226">
        <v>0.20499999999999999</v>
      </c>
      <c r="E7" s="62">
        <f>SUM(C7:D7)</f>
        <v>0.32999999999999996</v>
      </c>
      <c r="F7" s="226">
        <v>0.16600000000000001</v>
      </c>
      <c r="G7" s="226">
        <v>7.6999999999999999E-2</v>
      </c>
      <c r="H7" s="62">
        <f t="shared" si="0"/>
        <v>0.24299999999999999</v>
      </c>
      <c r="I7" s="226">
        <v>1.397</v>
      </c>
      <c r="J7" s="226">
        <v>3.41</v>
      </c>
      <c r="K7" s="62">
        <f>SUM(I7:J7)</f>
        <v>4.8070000000000004</v>
      </c>
      <c r="L7" s="226">
        <v>2.04</v>
      </c>
      <c r="M7" s="226"/>
      <c r="N7" s="62">
        <f>SUM(E7,H7,K7,L7,M7)</f>
        <v>7.4200000000000008</v>
      </c>
    </row>
    <row r="8" spans="1:14" s="55" customFormat="1" ht="18" customHeight="1">
      <c r="A8" s="60">
        <v>4</v>
      </c>
      <c r="B8" s="225">
        <v>43009</v>
      </c>
      <c r="C8" s="226">
        <v>5.7000000000000002E-2</v>
      </c>
      <c r="D8" s="226">
        <v>9.7000000000000003E-2</v>
      </c>
      <c r="E8" s="62">
        <f>SUM(C8:D8)</f>
        <v>0.154</v>
      </c>
      <c r="F8" s="226">
        <v>7.5999999999999998E-2</v>
      </c>
      <c r="G8" s="226">
        <v>3.7999999999999999E-2</v>
      </c>
      <c r="H8" s="62">
        <f t="shared" si="0"/>
        <v>0.11399999999999999</v>
      </c>
      <c r="I8" s="226">
        <v>0.69899999999999995</v>
      </c>
      <c r="J8" s="226">
        <v>1.54</v>
      </c>
      <c r="K8" s="62">
        <f>SUM(I8:J8)</f>
        <v>2.2389999999999999</v>
      </c>
      <c r="L8" s="226">
        <v>0.76</v>
      </c>
      <c r="M8" s="226"/>
      <c r="N8" s="62">
        <f>SUM(E8,H8,K8,L8,M8)</f>
        <v>3.2669999999999995</v>
      </c>
    </row>
    <row r="9" spans="1:14" s="55" customFormat="1" ht="18" customHeight="1">
      <c r="A9" s="63"/>
      <c r="B9" s="231" t="s">
        <v>101</v>
      </c>
      <c r="C9" s="232">
        <f>SUM(C5:C8)</f>
        <v>0.496</v>
      </c>
      <c r="D9" s="232">
        <f t="shared" ref="D9:J9" si="1">SUM(D5:D8)</f>
        <v>0.72599999999999998</v>
      </c>
      <c r="E9" s="232">
        <f t="shared" si="1"/>
        <v>1.222</v>
      </c>
      <c r="F9" s="232">
        <f t="shared" si="1"/>
        <v>0.57599999999999996</v>
      </c>
      <c r="G9" s="232">
        <f t="shared" si="1"/>
        <v>0.27299999999999996</v>
      </c>
      <c r="H9" s="232">
        <f t="shared" si="1"/>
        <v>0.84899999999999998</v>
      </c>
      <c r="I9" s="232">
        <f t="shared" si="1"/>
        <v>4.1920000000000002</v>
      </c>
      <c r="J9" s="232">
        <f t="shared" si="1"/>
        <v>11.71</v>
      </c>
      <c r="K9" s="232">
        <f>SUM(K5:K8)</f>
        <v>15.902000000000001</v>
      </c>
      <c r="L9" s="232">
        <f>SUM(L5:L8)</f>
        <v>7.14</v>
      </c>
      <c r="M9" s="232">
        <f>SUM(M5:M8)</f>
        <v>0</v>
      </c>
      <c r="N9" s="232">
        <f>SUM(N5:N8)</f>
        <v>25.113</v>
      </c>
    </row>
    <row r="10" spans="1:14" s="55" customFormat="1" ht="18" customHeight="1">
      <c r="A10" s="60">
        <v>5</v>
      </c>
      <c r="B10" s="225">
        <v>43023</v>
      </c>
      <c r="C10" s="226">
        <v>7.0999999999999994E-2</v>
      </c>
      <c r="D10" s="226">
        <v>5.1999999999999998E-2</v>
      </c>
      <c r="E10" s="62">
        <f>SUM(C10:D10)</f>
        <v>0.123</v>
      </c>
      <c r="F10" s="226">
        <v>9.5000000000000001E-2</v>
      </c>
      <c r="G10" s="226">
        <v>2.8000000000000001E-2</v>
      </c>
      <c r="H10" s="62">
        <f t="shared" si="0"/>
        <v>0.123</v>
      </c>
      <c r="I10" s="226">
        <v>0</v>
      </c>
      <c r="J10" s="226">
        <v>1.446</v>
      </c>
      <c r="K10" s="62">
        <f>SUM(I10:J10)</f>
        <v>1.446</v>
      </c>
      <c r="L10" s="226">
        <v>1.87</v>
      </c>
      <c r="M10" s="226"/>
      <c r="N10" s="62">
        <f>SUM(E10,H10,K10,L10,M10)</f>
        <v>3.5620000000000003</v>
      </c>
    </row>
    <row r="11" spans="1:14" s="55" customFormat="1" ht="18" customHeight="1">
      <c r="A11" s="60">
        <v>6</v>
      </c>
      <c r="B11" s="225">
        <v>43040</v>
      </c>
      <c r="C11" s="226">
        <v>0.16</v>
      </c>
      <c r="D11" s="226">
        <v>9.0999999999999998E-2</v>
      </c>
      <c r="E11" s="62">
        <f>SUM(C11:D11)</f>
        <v>0.251</v>
      </c>
      <c r="F11" s="226">
        <v>0.378</v>
      </c>
      <c r="G11" s="226">
        <v>4.9000000000000002E-2</v>
      </c>
      <c r="H11" s="62">
        <f t="shared" si="0"/>
        <v>0.42699999999999999</v>
      </c>
      <c r="I11" s="226">
        <v>1.5720000000000001</v>
      </c>
      <c r="J11" s="226">
        <v>2.44</v>
      </c>
      <c r="K11" s="62">
        <f>SUM(I11:J11)</f>
        <v>4.0120000000000005</v>
      </c>
      <c r="L11" s="226">
        <v>2.68</v>
      </c>
      <c r="M11" s="226"/>
      <c r="N11" s="62">
        <f>SUM(E11,H11,K11,L11,M11)</f>
        <v>7.370000000000001</v>
      </c>
    </row>
    <row r="12" spans="1:14" s="55" customFormat="1" ht="18" customHeight="1">
      <c r="A12" s="60">
        <v>7</v>
      </c>
      <c r="B12" s="225">
        <v>43070</v>
      </c>
      <c r="C12" s="226">
        <v>0.161</v>
      </c>
      <c r="D12" s="226">
        <v>9.5000000000000001E-2</v>
      </c>
      <c r="E12" s="62">
        <f>SUM(C12:D12)</f>
        <v>0.25600000000000001</v>
      </c>
      <c r="F12" s="226">
        <v>0.154</v>
      </c>
      <c r="G12" s="226">
        <v>5.0999999999999997E-2</v>
      </c>
      <c r="H12" s="62">
        <f t="shared" si="0"/>
        <v>0.20499999999999999</v>
      </c>
      <c r="I12" s="226">
        <v>1.5720000000000001</v>
      </c>
      <c r="J12" s="226">
        <v>2.532</v>
      </c>
      <c r="K12" s="62">
        <f>SUM(I12:J12)</f>
        <v>4.1040000000000001</v>
      </c>
      <c r="L12" s="226">
        <v>1.69</v>
      </c>
      <c r="M12" s="226"/>
      <c r="N12" s="62">
        <f>SUM(E12,H12,K12,L12,M12)</f>
        <v>6.2550000000000008</v>
      </c>
    </row>
    <row r="13" spans="1:14" s="55" customFormat="1" ht="18" customHeight="1">
      <c r="A13" s="60">
        <v>8</v>
      </c>
      <c r="B13" s="225">
        <v>43101</v>
      </c>
      <c r="C13" s="226">
        <v>0.17799999999999999</v>
      </c>
      <c r="D13" s="226">
        <v>9.5000000000000001E-2</v>
      </c>
      <c r="E13" s="62">
        <f>SUM(C13:D13)</f>
        <v>0.27300000000000002</v>
      </c>
      <c r="F13" s="226">
        <v>0.254</v>
      </c>
      <c r="G13" s="226">
        <v>5.0999999999999997E-2</v>
      </c>
      <c r="H13" s="62">
        <f t="shared" si="0"/>
        <v>0.30499999999999999</v>
      </c>
      <c r="I13" s="226">
        <v>0.78500000000000003</v>
      </c>
      <c r="J13" s="226">
        <v>2.4369999999999998</v>
      </c>
      <c r="K13" s="62">
        <f>SUM(I13:J13)</f>
        <v>3.222</v>
      </c>
      <c r="L13" s="226">
        <v>1.68</v>
      </c>
      <c r="M13" s="226"/>
      <c r="N13" s="62">
        <f>SUM(E13,H13,K13,L13,M13)</f>
        <v>5.4799999999999995</v>
      </c>
    </row>
    <row r="14" spans="1:14" s="55" customFormat="1" ht="18" customHeight="1">
      <c r="A14" s="60">
        <v>9</v>
      </c>
      <c r="B14" s="225">
        <v>43132</v>
      </c>
      <c r="C14" s="226">
        <v>0.17699999999999999</v>
      </c>
      <c r="D14" s="226">
        <v>8.6999999999999994E-2</v>
      </c>
      <c r="E14" s="62">
        <f>SUM(C14:D14)</f>
        <v>0.26400000000000001</v>
      </c>
      <c r="F14" s="226">
        <v>0.22900000000000001</v>
      </c>
      <c r="G14" s="226">
        <v>4.8000000000000001E-2</v>
      </c>
      <c r="H14" s="62">
        <f t="shared" si="0"/>
        <v>0.27700000000000002</v>
      </c>
      <c r="I14" s="226">
        <v>0.78500000000000003</v>
      </c>
      <c r="J14" s="226">
        <v>2.1549999999999998</v>
      </c>
      <c r="K14" s="62">
        <f>SUM(I14:J14)</f>
        <v>2.94</v>
      </c>
      <c r="L14" s="226">
        <v>2.33</v>
      </c>
      <c r="M14" s="226"/>
      <c r="N14" s="62">
        <f>SUM(E14,H14,K14,L14,M14)</f>
        <v>5.8109999999999999</v>
      </c>
    </row>
    <row r="15" spans="1:14" s="55" customFormat="1" ht="18" customHeight="1">
      <c r="A15" s="63"/>
      <c r="B15" s="231" t="s">
        <v>101</v>
      </c>
      <c r="C15" s="232">
        <f>SUM(C10:C14)</f>
        <v>0.74700000000000011</v>
      </c>
      <c r="D15" s="232">
        <f t="shared" ref="D15:J15" si="2">SUM(D10:D14)</f>
        <v>0.41999999999999993</v>
      </c>
      <c r="E15" s="232">
        <f t="shared" si="2"/>
        <v>1.167</v>
      </c>
      <c r="F15" s="232">
        <f t="shared" si="2"/>
        <v>1.1100000000000001</v>
      </c>
      <c r="G15" s="232">
        <f t="shared" si="2"/>
        <v>0.22699999999999998</v>
      </c>
      <c r="H15" s="232">
        <f t="shared" si="2"/>
        <v>1.3370000000000002</v>
      </c>
      <c r="I15" s="232">
        <f t="shared" si="2"/>
        <v>4.7140000000000004</v>
      </c>
      <c r="J15" s="232">
        <f t="shared" si="2"/>
        <v>11.01</v>
      </c>
      <c r="K15" s="232">
        <f>SUM(K10:K14)</f>
        <v>15.724</v>
      </c>
      <c r="L15" s="232">
        <f>SUM(L10:L14)</f>
        <v>10.25</v>
      </c>
      <c r="M15" s="232">
        <f>SUM(M10:M14)</f>
        <v>0</v>
      </c>
      <c r="N15" s="232">
        <f>SUM(N10:N14)</f>
        <v>28.478000000000005</v>
      </c>
    </row>
    <row r="16" spans="1:14" s="55" customFormat="1" ht="18" customHeight="1">
      <c r="A16" s="60">
        <v>10</v>
      </c>
      <c r="B16" s="225">
        <v>43160</v>
      </c>
      <c r="C16" s="226">
        <v>0.13600000000000001</v>
      </c>
      <c r="D16" s="226">
        <v>9.4E-2</v>
      </c>
      <c r="E16" s="62">
        <f>SUM(C16:D16)</f>
        <v>0.23</v>
      </c>
      <c r="F16" s="226">
        <v>0.17</v>
      </c>
      <c r="G16" s="226">
        <v>4.7E-2</v>
      </c>
      <c r="H16" s="62">
        <f t="shared" si="0"/>
        <v>0.21700000000000003</v>
      </c>
      <c r="I16" s="226">
        <v>0.47899999999999998</v>
      </c>
      <c r="J16" s="226">
        <v>1.5649999999999999</v>
      </c>
      <c r="K16" s="62">
        <f>SUM(I16:J16)</f>
        <v>2.044</v>
      </c>
      <c r="L16" s="226">
        <v>3.67</v>
      </c>
      <c r="M16" s="226"/>
      <c r="N16" s="62">
        <f>SUM(E16,H16,K16,L16,M16)</f>
        <v>6.1609999999999996</v>
      </c>
    </row>
    <row r="17" spans="1:14" s="55" customFormat="1" ht="18" customHeight="1">
      <c r="A17" s="60">
        <v>11</v>
      </c>
      <c r="B17" s="225">
        <v>43191</v>
      </c>
      <c r="C17" s="226">
        <v>0.13400000000000001</v>
      </c>
      <c r="D17" s="226">
        <v>9.0999999999999998E-2</v>
      </c>
      <c r="E17" s="62">
        <f>SUM(C17:D17)</f>
        <v>0.22500000000000001</v>
      </c>
      <c r="F17" s="226">
        <v>0.16900000000000001</v>
      </c>
      <c r="G17" s="226">
        <v>4.5999999999999999E-2</v>
      </c>
      <c r="H17" s="62">
        <f t="shared" si="0"/>
        <v>0.21500000000000002</v>
      </c>
      <c r="I17" s="226">
        <v>0.47899999999999998</v>
      </c>
      <c r="J17" s="226">
        <v>1.5149999999999999</v>
      </c>
      <c r="K17" s="62">
        <f>SUM(I17:J17)</f>
        <v>1.9939999999999998</v>
      </c>
      <c r="L17" s="226">
        <v>4.09</v>
      </c>
      <c r="M17" s="226"/>
      <c r="N17" s="62">
        <f>SUM(E17,H17,K17,L17,M17)</f>
        <v>6.5239999999999991</v>
      </c>
    </row>
    <row r="18" spans="1:14" s="55" customFormat="1" ht="18" customHeight="1">
      <c r="A18" s="60">
        <v>12</v>
      </c>
      <c r="B18" s="225">
        <v>43221</v>
      </c>
      <c r="C18" s="226">
        <v>0.124</v>
      </c>
      <c r="D18" s="226">
        <v>9.4E-2</v>
      </c>
      <c r="E18" s="62">
        <f>SUM(C18:D18)</f>
        <v>0.218</v>
      </c>
      <c r="F18" s="226">
        <v>0.20100000000000001</v>
      </c>
      <c r="G18" s="226">
        <v>4.7E-2</v>
      </c>
      <c r="H18" s="62">
        <f t="shared" si="0"/>
        <v>0.248</v>
      </c>
      <c r="I18" s="226">
        <v>0.47899999999999998</v>
      </c>
      <c r="J18" s="226">
        <v>1.5449999999999999</v>
      </c>
      <c r="K18" s="62">
        <f>SUM(I18:J18)</f>
        <v>2.024</v>
      </c>
      <c r="L18" s="226">
        <v>5.73</v>
      </c>
      <c r="M18" s="226"/>
      <c r="N18" s="62">
        <f>SUM(E18,H18,K18,L18,M18)</f>
        <v>8.2200000000000006</v>
      </c>
    </row>
    <row r="19" spans="1:14" s="55" customFormat="1" ht="18" customHeight="1">
      <c r="A19" s="60">
        <v>13</v>
      </c>
      <c r="B19" s="225">
        <v>43252</v>
      </c>
      <c r="C19" s="226">
        <v>0.125</v>
      </c>
      <c r="D19" s="226">
        <v>9.0999999999999998E-2</v>
      </c>
      <c r="E19" s="62">
        <f>SUM(C19:D19)</f>
        <v>0.216</v>
      </c>
      <c r="F19" s="226">
        <v>0.20200000000000001</v>
      </c>
      <c r="G19" s="226">
        <v>4.5999999999999999E-2</v>
      </c>
      <c r="H19" s="62">
        <f t="shared" si="0"/>
        <v>0.248</v>
      </c>
      <c r="I19" s="226">
        <v>0</v>
      </c>
      <c r="J19" s="226">
        <v>1.5149999999999999</v>
      </c>
      <c r="K19" s="62">
        <f>SUM(I19:J19)</f>
        <v>1.5149999999999999</v>
      </c>
      <c r="L19" s="226">
        <v>1.54</v>
      </c>
      <c r="M19" s="226"/>
      <c r="N19" s="62">
        <f>SUM(E19,H19,K19,L19,M19)</f>
        <v>3.5190000000000001</v>
      </c>
    </row>
    <row r="20" spans="1:14" s="55" customFormat="1" ht="18" customHeight="1">
      <c r="A20" s="63"/>
      <c r="B20" s="231" t="s">
        <v>101</v>
      </c>
      <c r="C20" s="232">
        <f>SUM(C16:C19)</f>
        <v>0.51900000000000002</v>
      </c>
      <c r="D20" s="232">
        <f t="shared" ref="D20:J20" si="3">SUM(D16:D19)</f>
        <v>0.37</v>
      </c>
      <c r="E20" s="232">
        <f t="shared" si="3"/>
        <v>0.88900000000000001</v>
      </c>
      <c r="F20" s="232">
        <f t="shared" si="3"/>
        <v>0.74199999999999999</v>
      </c>
      <c r="G20" s="232">
        <f t="shared" si="3"/>
        <v>0.186</v>
      </c>
      <c r="H20" s="232">
        <f t="shared" si="3"/>
        <v>0.92800000000000005</v>
      </c>
      <c r="I20" s="232">
        <f t="shared" si="3"/>
        <v>1.4369999999999998</v>
      </c>
      <c r="J20" s="232">
        <f t="shared" si="3"/>
        <v>6.14</v>
      </c>
      <c r="K20" s="232">
        <f>SUM(K16:K19)</f>
        <v>7.577</v>
      </c>
      <c r="L20" s="232">
        <f>SUM(L16:L19)</f>
        <v>15.030000000000001</v>
      </c>
      <c r="M20" s="232">
        <f>SUM(M16:M19)</f>
        <v>0</v>
      </c>
      <c r="N20" s="232">
        <f>SUM(N16:N19)</f>
        <v>24.423999999999999</v>
      </c>
    </row>
    <row r="21" spans="1:14" s="55" customFormat="1" ht="18" customHeight="1">
      <c r="A21" s="63"/>
      <c r="B21" s="231" t="s">
        <v>101</v>
      </c>
      <c r="C21" s="232">
        <f>SUM(C20,C15,C9)</f>
        <v>1.762</v>
      </c>
      <c r="D21" s="232">
        <f t="shared" ref="D21:J21" si="4">SUM(D20,D15,D9)</f>
        <v>1.516</v>
      </c>
      <c r="E21" s="232">
        <f t="shared" si="4"/>
        <v>3.278</v>
      </c>
      <c r="F21" s="232">
        <f t="shared" si="4"/>
        <v>2.4279999999999999</v>
      </c>
      <c r="G21" s="232">
        <f t="shared" si="4"/>
        <v>0.68599999999999994</v>
      </c>
      <c r="H21" s="232">
        <f t="shared" si="4"/>
        <v>3.1139999999999999</v>
      </c>
      <c r="I21" s="232">
        <f t="shared" si="4"/>
        <v>10.343</v>
      </c>
      <c r="J21" s="232">
        <f t="shared" si="4"/>
        <v>28.86</v>
      </c>
      <c r="K21" s="232">
        <f>SUM(K20,K15,K9)</f>
        <v>39.203000000000003</v>
      </c>
      <c r="L21" s="232">
        <f>SUM(L20,L15,L9)</f>
        <v>32.42</v>
      </c>
      <c r="M21" s="232">
        <f>SUM(M20,M15,M9)</f>
        <v>0</v>
      </c>
      <c r="N21" s="232">
        <f>SUM(N20,N15,N9)</f>
        <v>78.015000000000001</v>
      </c>
    </row>
    <row r="22" spans="1:14" s="55" customFormat="1" ht="12.75">
      <c r="A22" s="66"/>
      <c r="B22" s="66"/>
      <c r="C22" s="66"/>
      <c r="D22" s="66"/>
      <c r="E22" s="66"/>
      <c r="F22" s="66"/>
      <c r="G22" s="66"/>
      <c r="H22" s="66"/>
      <c r="I22" s="66"/>
      <c r="J22" s="66"/>
      <c r="K22" s="66"/>
      <c r="L22" s="66"/>
      <c r="M22" s="66"/>
    </row>
    <row r="23" spans="1:14" s="55" customFormat="1" ht="12.75"/>
    <row r="24" spans="1:14" s="55" customFormat="1" ht="12.75"/>
    <row r="25" spans="1:14" s="55" customFormat="1" ht="12.75"/>
    <row r="26" spans="1:14" s="55" customFormat="1" ht="12.75"/>
    <row r="27" spans="1:14" s="55" customFormat="1" ht="12.75"/>
    <row r="28" spans="1:14" s="55" customFormat="1" ht="12.75"/>
    <row r="29" spans="1:14" s="55" customFormat="1" ht="12.75"/>
    <row r="30" spans="1:14" s="55" customFormat="1" ht="12.75"/>
    <row r="31" spans="1:14" s="55" customFormat="1" ht="12.75"/>
    <row r="32" spans="1:14" s="55" customFormat="1" ht="12.75"/>
    <row r="33" s="55" customFormat="1" ht="12.75"/>
    <row r="34" s="55" customFormat="1" ht="12.75"/>
    <row r="35" s="55" customFormat="1" ht="12.75"/>
    <row r="36" s="55" customFormat="1" ht="12.75"/>
  </sheetData>
  <sheetProtection password="EFA6" sheet="1" objects="1" scenarios="1"/>
  <phoneticPr fontId="0" type="noConversion"/>
  <printOptions horizontalCentered="1"/>
  <pageMargins left="0.5" right="0.5" top="1" bottom="1" header="0.5" footer="0.5"/>
  <pageSetup paperSize="9" orientation="landscape" horizontalDpi="4294967295" verticalDpi="300" r:id="rId1"/>
  <headerFooter alignWithMargins="0"/>
</worksheet>
</file>

<file path=xl/worksheets/sheet12.xml><?xml version="1.0" encoding="utf-8"?>
<worksheet xmlns="http://schemas.openxmlformats.org/spreadsheetml/2006/main" xmlns:r="http://schemas.openxmlformats.org/officeDocument/2006/relationships">
  <dimension ref="A1:T36"/>
  <sheetViews>
    <sheetView workbookViewId="0">
      <selection activeCell="R5" sqref="R5:R8"/>
    </sheetView>
  </sheetViews>
  <sheetFormatPr defaultRowHeight="14.25"/>
  <cols>
    <col min="1" max="1" width="3.85546875" style="3" bestFit="1" customWidth="1"/>
    <col min="2" max="2" width="7.140625" style="3" bestFit="1" customWidth="1"/>
    <col min="3" max="19" width="6.7109375" style="3" customWidth="1"/>
    <col min="20" max="20" width="8.85546875" style="3" customWidth="1"/>
    <col min="21" max="21" width="1.7109375" style="3" customWidth="1"/>
    <col min="22" max="16384" width="9.140625" style="3"/>
  </cols>
  <sheetData>
    <row r="1" spans="1:20">
      <c r="A1" s="2" t="s">
        <v>345</v>
      </c>
      <c r="B1" s="2"/>
      <c r="C1" s="2"/>
      <c r="D1" s="2"/>
      <c r="E1" s="2"/>
      <c r="F1" s="2"/>
      <c r="G1" s="2"/>
      <c r="H1" s="2"/>
      <c r="I1" s="2"/>
      <c r="J1" s="2"/>
      <c r="K1" s="2"/>
      <c r="L1" s="2"/>
      <c r="M1" s="2"/>
      <c r="N1" s="2"/>
      <c r="O1" s="2"/>
      <c r="P1" s="2"/>
      <c r="Q1" s="2"/>
      <c r="R1" s="2"/>
      <c r="S1" s="2"/>
      <c r="T1" s="2"/>
    </row>
    <row r="2" spans="1:20" s="55" customFormat="1" ht="12.75">
      <c r="S2" s="67"/>
      <c r="T2" s="67" t="s">
        <v>117</v>
      </c>
    </row>
    <row r="3" spans="1:20" s="55" customFormat="1" ht="12.75">
      <c r="A3" s="56" t="s">
        <v>124</v>
      </c>
      <c r="B3" s="56" t="s">
        <v>0</v>
      </c>
      <c r="C3" s="57" t="s">
        <v>108</v>
      </c>
      <c r="D3" s="57"/>
      <c r="E3" s="57"/>
      <c r="F3" s="57"/>
      <c r="G3" s="57" t="s">
        <v>109</v>
      </c>
      <c r="H3" s="57"/>
      <c r="I3" s="57"/>
      <c r="J3" s="57" t="s">
        <v>107</v>
      </c>
      <c r="K3" s="57"/>
      <c r="L3" s="57"/>
      <c r="M3" s="57"/>
      <c r="N3" s="57" t="s">
        <v>119</v>
      </c>
      <c r="O3" s="57"/>
      <c r="P3" s="57"/>
      <c r="Q3" s="57" t="s">
        <v>121</v>
      </c>
      <c r="R3" s="57"/>
      <c r="S3" s="57"/>
      <c r="T3" s="58" t="s">
        <v>101</v>
      </c>
    </row>
    <row r="4" spans="1:20" s="55" customFormat="1" ht="12.75">
      <c r="A4" s="59" t="s">
        <v>114</v>
      </c>
      <c r="B4" s="59"/>
      <c r="C4" s="59" t="s">
        <v>122</v>
      </c>
      <c r="D4" s="59" t="s">
        <v>123</v>
      </c>
      <c r="E4" s="59" t="s">
        <v>120</v>
      </c>
      <c r="F4" s="59" t="s">
        <v>101</v>
      </c>
      <c r="G4" s="59" t="s">
        <v>122</v>
      </c>
      <c r="H4" s="59" t="s">
        <v>123</v>
      </c>
      <c r="I4" s="59" t="s">
        <v>101</v>
      </c>
      <c r="J4" s="59" t="s">
        <v>122</v>
      </c>
      <c r="K4" s="59" t="s">
        <v>123</v>
      </c>
      <c r="L4" s="59" t="s">
        <v>120</v>
      </c>
      <c r="M4" s="59" t="s">
        <v>101</v>
      </c>
      <c r="N4" s="59" t="s">
        <v>56</v>
      </c>
      <c r="O4" s="59" t="s">
        <v>120</v>
      </c>
      <c r="P4" s="59" t="s">
        <v>101</v>
      </c>
      <c r="Q4" s="59" t="s">
        <v>56</v>
      </c>
      <c r="R4" s="59" t="s">
        <v>120</v>
      </c>
      <c r="S4" s="59" t="s">
        <v>101</v>
      </c>
      <c r="T4" s="59"/>
    </row>
    <row r="5" spans="1:20" s="55" customFormat="1" ht="18" customHeight="1">
      <c r="A5" s="60">
        <v>1</v>
      </c>
      <c r="B5" s="61">
        <v>39995</v>
      </c>
      <c r="C5" s="62">
        <v>0.1</v>
      </c>
      <c r="D5" s="62">
        <v>0.125</v>
      </c>
      <c r="E5" s="62">
        <v>3.1E-2</v>
      </c>
      <c r="F5" s="62">
        <f>SUM(C5:E5)</f>
        <v>0.25600000000000001</v>
      </c>
      <c r="G5" s="62">
        <v>1.7000000000000001E-2</v>
      </c>
      <c r="H5" s="62">
        <v>7.0000000000000007E-2</v>
      </c>
      <c r="I5" s="62">
        <f>SUM(G5:H5)</f>
        <v>8.7000000000000008E-2</v>
      </c>
      <c r="J5" s="62">
        <v>0.33</v>
      </c>
      <c r="K5" s="62">
        <v>1.85</v>
      </c>
      <c r="L5" s="62">
        <v>3.1E-2</v>
      </c>
      <c r="M5" s="62">
        <f>SUM(J5:L5)</f>
        <v>2.2110000000000003</v>
      </c>
      <c r="N5" s="62">
        <v>1.38</v>
      </c>
      <c r="O5" s="62">
        <v>0.74</v>
      </c>
      <c r="P5" s="62">
        <f>SUM(N5:O5)</f>
        <v>2.12</v>
      </c>
      <c r="Q5" s="62">
        <v>1.33</v>
      </c>
      <c r="R5" s="62">
        <v>0.62</v>
      </c>
      <c r="S5" s="62">
        <f>SUM(Q5:R5)</f>
        <v>1.9500000000000002</v>
      </c>
      <c r="T5" s="62">
        <f>SUM(F5,I5,M5,P5,S5)</f>
        <v>6.6240000000000006</v>
      </c>
    </row>
    <row r="6" spans="1:20" s="55" customFormat="1" ht="18" customHeight="1">
      <c r="A6" s="60">
        <v>2</v>
      </c>
      <c r="B6" s="61">
        <v>40026</v>
      </c>
      <c r="C6" s="62">
        <v>0.1</v>
      </c>
      <c r="D6" s="62">
        <v>0.125</v>
      </c>
      <c r="E6" s="62">
        <v>3.1E-2</v>
      </c>
      <c r="F6" s="62">
        <f t="shared" ref="F6:F19" si="0">SUM(C6:E6)</f>
        <v>0.25600000000000001</v>
      </c>
      <c r="G6" s="62">
        <v>1.7000000000000001E-2</v>
      </c>
      <c r="H6" s="62">
        <v>7.0000000000000007E-2</v>
      </c>
      <c r="I6" s="62">
        <f t="shared" ref="I6:I19" si="1">SUM(G6:H6)</f>
        <v>8.7000000000000008E-2</v>
      </c>
      <c r="J6" s="62">
        <v>0.31</v>
      </c>
      <c r="K6" s="62">
        <v>1.85</v>
      </c>
      <c r="L6" s="62">
        <v>3.1E-2</v>
      </c>
      <c r="M6" s="62">
        <f t="shared" ref="M6:M19" si="2">SUM(J6:L6)</f>
        <v>2.1910000000000003</v>
      </c>
      <c r="N6" s="62">
        <v>2.79</v>
      </c>
      <c r="O6" s="62">
        <v>1.58</v>
      </c>
      <c r="P6" s="62">
        <f t="shared" ref="P6:P19" si="3">SUM(N6:O6)</f>
        <v>4.37</v>
      </c>
      <c r="Q6" s="62" t="s">
        <v>59</v>
      </c>
      <c r="R6" s="62">
        <v>0.72</v>
      </c>
      <c r="S6" s="62">
        <f>SUM(Q6:R6)</f>
        <v>0.72</v>
      </c>
      <c r="T6" s="62">
        <f t="shared" ref="T6:T19" si="4">SUM(F6,I6,M6,P6,S6)</f>
        <v>7.6239999999999997</v>
      </c>
    </row>
    <row r="7" spans="1:20" s="55" customFormat="1" ht="18" customHeight="1">
      <c r="A7" s="60">
        <v>3</v>
      </c>
      <c r="B7" s="61">
        <v>40057</v>
      </c>
      <c r="C7" s="62">
        <v>0.18</v>
      </c>
      <c r="D7" s="62">
        <v>0.125</v>
      </c>
      <c r="E7" s="62">
        <v>0.03</v>
      </c>
      <c r="F7" s="62">
        <f t="shared" si="0"/>
        <v>0.33499999999999996</v>
      </c>
      <c r="G7" s="62">
        <v>2.5999999999999999E-2</v>
      </c>
      <c r="H7" s="62">
        <v>7.0000000000000007E-2</v>
      </c>
      <c r="I7" s="62">
        <f t="shared" si="1"/>
        <v>9.6000000000000002E-2</v>
      </c>
      <c r="J7" s="62">
        <v>0.6</v>
      </c>
      <c r="K7" s="62">
        <v>1.85</v>
      </c>
      <c r="L7" s="62">
        <v>0.03</v>
      </c>
      <c r="M7" s="62">
        <f t="shared" si="2"/>
        <v>2.48</v>
      </c>
      <c r="N7" s="62">
        <v>2.54</v>
      </c>
      <c r="O7" s="62">
        <v>4.0599999999999996</v>
      </c>
      <c r="P7" s="62">
        <f t="shared" si="3"/>
        <v>6.6</v>
      </c>
      <c r="Q7" s="62">
        <v>0.88</v>
      </c>
      <c r="R7" s="62">
        <v>2.34</v>
      </c>
      <c r="S7" s="62">
        <f>SUM(Q7:R7)</f>
        <v>3.2199999999999998</v>
      </c>
      <c r="T7" s="62">
        <f t="shared" si="4"/>
        <v>12.730999999999998</v>
      </c>
    </row>
    <row r="8" spans="1:20" s="55" customFormat="1" ht="18" customHeight="1">
      <c r="A8" s="60">
        <v>4</v>
      </c>
      <c r="B8" s="61">
        <v>40087</v>
      </c>
      <c r="C8" s="62">
        <v>8.2000000000000003E-2</v>
      </c>
      <c r="D8" s="62">
        <v>6.5000000000000002E-2</v>
      </c>
      <c r="E8" s="62">
        <v>1.4999999999999999E-2</v>
      </c>
      <c r="F8" s="62">
        <f t="shared" si="0"/>
        <v>0.16200000000000003</v>
      </c>
      <c r="G8" s="62">
        <v>1.4E-2</v>
      </c>
      <c r="H8" s="62">
        <v>0.06</v>
      </c>
      <c r="I8" s="62">
        <f t="shared" si="1"/>
        <v>7.3999999999999996E-2</v>
      </c>
      <c r="J8" s="62">
        <v>0.49</v>
      </c>
      <c r="K8" s="62">
        <v>0.92</v>
      </c>
      <c r="L8" s="62">
        <v>1.4999999999999999E-2</v>
      </c>
      <c r="M8" s="62">
        <f t="shared" si="2"/>
        <v>1.425</v>
      </c>
      <c r="N8" s="62">
        <v>1.27</v>
      </c>
      <c r="O8" s="62">
        <v>2.2599999999999998</v>
      </c>
      <c r="P8" s="62">
        <f t="shared" si="3"/>
        <v>3.53</v>
      </c>
      <c r="Q8" s="62">
        <v>0.21</v>
      </c>
      <c r="R8" s="62">
        <v>3</v>
      </c>
      <c r="S8" s="62">
        <f>SUM(Q8:R8)</f>
        <v>3.21</v>
      </c>
      <c r="T8" s="62">
        <f t="shared" si="4"/>
        <v>8.4009999999999998</v>
      </c>
    </row>
    <row r="9" spans="1:20" s="55" customFormat="1" ht="18" customHeight="1">
      <c r="A9" s="63"/>
      <c r="B9" s="64" t="s">
        <v>101</v>
      </c>
      <c r="C9" s="65">
        <f>SUM(C5:C8)</f>
        <v>0.46200000000000002</v>
      </c>
      <c r="D9" s="65">
        <f t="shared" ref="D9:T9" si="5">SUM(D5:D8)</f>
        <v>0.44</v>
      </c>
      <c r="E9" s="65">
        <f t="shared" si="5"/>
        <v>0.107</v>
      </c>
      <c r="F9" s="65">
        <f t="shared" si="5"/>
        <v>1.0089999999999999</v>
      </c>
      <c r="G9" s="65">
        <f t="shared" si="5"/>
        <v>7.3999999999999996E-2</v>
      </c>
      <c r="H9" s="65">
        <f t="shared" si="5"/>
        <v>0.27</v>
      </c>
      <c r="I9" s="65">
        <f t="shared" si="5"/>
        <v>0.34400000000000003</v>
      </c>
      <c r="J9" s="65">
        <f t="shared" si="5"/>
        <v>1.73</v>
      </c>
      <c r="K9" s="65">
        <f t="shared" si="5"/>
        <v>6.4700000000000006</v>
      </c>
      <c r="L9" s="65">
        <f t="shared" si="5"/>
        <v>0.107</v>
      </c>
      <c r="M9" s="65">
        <f t="shared" si="5"/>
        <v>8.3070000000000022</v>
      </c>
      <c r="N9" s="65">
        <f t="shared" si="5"/>
        <v>7.98</v>
      </c>
      <c r="O9" s="65">
        <f t="shared" si="5"/>
        <v>8.64</v>
      </c>
      <c r="P9" s="65">
        <f t="shared" si="5"/>
        <v>16.62</v>
      </c>
      <c r="Q9" s="65">
        <f t="shared" si="5"/>
        <v>2.42</v>
      </c>
      <c r="R9" s="65">
        <f t="shared" si="5"/>
        <v>6.68</v>
      </c>
      <c r="S9" s="65">
        <f t="shared" si="5"/>
        <v>9.1</v>
      </c>
      <c r="T9" s="65">
        <f t="shared" si="5"/>
        <v>35.379999999999995</v>
      </c>
    </row>
    <row r="10" spans="1:20" s="55" customFormat="1" ht="18" customHeight="1">
      <c r="A10" s="60">
        <v>5</v>
      </c>
      <c r="B10" s="61">
        <v>40101</v>
      </c>
      <c r="C10" s="62">
        <v>0.09</v>
      </c>
      <c r="D10" s="62">
        <v>6.5000000000000002E-2</v>
      </c>
      <c r="E10" s="62">
        <v>1.6E-2</v>
      </c>
      <c r="F10" s="62">
        <f t="shared" si="0"/>
        <v>0.17099999999999999</v>
      </c>
      <c r="G10" s="62">
        <v>1.2999999999999999E-2</v>
      </c>
      <c r="H10" s="62">
        <v>3.2000000000000001E-2</v>
      </c>
      <c r="I10" s="62">
        <f t="shared" si="1"/>
        <v>4.4999999999999998E-2</v>
      </c>
      <c r="J10" s="62">
        <v>0.22</v>
      </c>
      <c r="K10" s="62">
        <v>1.27</v>
      </c>
      <c r="L10" s="62">
        <v>1.6E-2</v>
      </c>
      <c r="M10" s="62">
        <f t="shared" si="2"/>
        <v>1.506</v>
      </c>
      <c r="N10" s="62">
        <v>1.71</v>
      </c>
      <c r="O10" s="62">
        <v>2.75</v>
      </c>
      <c r="P10" s="62">
        <f t="shared" si="3"/>
        <v>4.46</v>
      </c>
      <c r="Q10" s="62">
        <v>3.06</v>
      </c>
      <c r="R10" s="62">
        <v>2.3199999999999998</v>
      </c>
      <c r="S10" s="62">
        <f>SUM(Q10:R10)</f>
        <v>5.38</v>
      </c>
      <c r="T10" s="62">
        <f t="shared" si="4"/>
        <v>11.562000000000001</v>
      </c>
    </row>
    <row r="11" spans="1:20" s="55" customFormat="1" ht="18" customHeight="1">
      <c r="A11" s="60">
        <v>6</v>
      </c>
      <c r="B11" s="61">
        <v>40118</v>
      </c>
      <c r="C11" s="62">
        <v>5.7000000000000002E-2</v>
      </c>
      <c r="D11" s="62">
        <v>0.125</v>
      </c>
      <c r="E11" s="62">
        <v>0.03</v>
      </c>
      <c r="F11" s="62">
        <f t="shared" si="0"/>
        <v>0.21199999999999999</v>
      </c>
      <c r="G11" s="62">
        <v>0.02</v>
      </c>
      <c r="H11" s="62">
        <v>0.06</v>
      </c>
      <c r="I11" s="62">
        <f t="shared" si="1"/>
        <v>0.08</v>
      </c>
      <c r="J11" s="62">
        <v>0.43</v>
      </c>
      <c r="K11" s="62">
        <v>2.5499999999999998</v>
      </c>
      <c r="L11" s="62">
        <v>0.03</v>
      </c>
      <c r="M11" s="62">
        <f t="shared" si="2"/>
        <v>3.01</v>
      </c>
      <c r="N11" s="62">
        <v>1.89</v>
      </c>
      <c r="O11" s="62">
        <v>4.1100000000000003</v>
      </c>
      <c r="P11" s="62">
        <f t="shared" si="3"/>
        <v>6</v>
      </c>
      <c r="Q11" s="62">
        <v>1.22</v>
      </c>
      <c r="R11" s="62">
        <v>1.2</v>
      </c>
      <c r="S11" s="62">
        <f>SUM(Q11:R11)</f>
        <v>2.42</v>
      </c>
      <c r="T11" s="62">
        <f t="shared" si="4"/>
        <v>11.722</v>
      </c>
    </row>
    <row r="12" spans="1:20" s="55" customFormat="1" ht="18" customHeight="1">
      <c r="A12" s="60">
        <v>7</v>
      </c>
      <c r="B12" s="61">
        <v>40148</v>
      </c>
      <c r="C12" s="62">
        <v>5.7000000000000002E-2</v>
      </c>
      <c r="D12" s="62">
        <v>0.125</v>
      </c>
      <c r="E12" s="62">
        <v>3.1E-2</v>
      </c>
      <c r="F12" s="62">
        <f t="shared" si="0"/>
        <v>0.21299999999999999</v>
      </c>
      <c r="G12" s="62">
        <v>1.9E-2</v>
      </c>
      <c r="H12" s="62">
        <v>0.06</v>
      </c>
      <c r="I12" s="62">
        <f t="shared" si="1"/>
        <v>7.9000000000000001E-2</v>
      </c>
      <c r="J12" s="62">
        <v>1.1299999999999999</v>
      </c>
      <c r="K12" s="62">
        <v>2.5499999999999998</v>
      </c>
      <c r="L12" s="62">
        <v>7.9000000000000001E-2</v>
      </c>
      <c r="M12" s="62">
        <f t="shared" si="2"/>
        <v>3.7589999999999999</v>
      </c>
      <c r="N12" s="62">
        <v>2</v>
      </c>
      <c r="O12" s="62">
        <v>4.41</v>
      </c>
      <c r="P12" s="62">
        <f t="shared" si="3"/>
        <v>6.41</v>
      </c>
      <c r="Q12" s="62" t="s">
        <v>59</v>
      </c>
      <c r="R12" s="62">
        <v>1.24</v>
      </c>
      <c r="S12" s="62">
        <f>SUM(Q12:R12)</f>
        <v>1.24</v>
      </c>
      <c r="T12" s="62">
        <f t="shared" si="4"/>
        <v>11.701000000000001</v>
      </c>
    </row>
    <row r="13" spans="1:20" s="55" customFormat="1" ht="18" customHeight="1">
      <c r="A13" s="60">
        <v>8</v>
      </c>
      <c r="B13" s="61">
        <v>40179</v>
      </c>
      <c r="C13" s="62">
        <v>5.8000000000000003E-2</v>
      </c>
      <c r="D13" s="62">
        <v>0.125</v>
      </c>
      <c r="E13" s="62">
        <v>3.1E-2</v>
      </c>
      <c r="F13" s="62">
        <f t="shared" si="0"/>
        <v>0.214</v>
      </c>
      <c r="G13" s="62">
        <v>2.1999999999999999E-2</v>
      </c>
      <c r="H13" s="62">
        <v>0.06</v>
      </c>
      <c r="I13" s="62">
        <f t="shared" si="1"/>
        <v>8.199999999999999E-2</v>
      </c>
      <c r="J13" s="62">
        <v>1.1599999999999999</v>
      </c>
      <c r="K13" s="62">
        <v>2.5499999999999998</v>
      </c>
      <c r="L13" s="62">
        <v>3.9E-2</v>
      </c>
      <c r="M13" s="62">
        <f t="shared" si="2"/>
        <v>3.7490000000000001</v>
      </c>
      <c r="N13" s="62">
        <v>1.66</v>
      </c>
      <c r="O13" s="62">
        <v>3.72</v>
      </c>
      <c r="P13" s="62">
        <f t="shared" si="3"/>
        <v>5.38</v>
      </c>
      <c r="Q13" s="62" t="s">
        <v>59</v>
      </c>
      <c r="R13" s="62">
        <v>1.24</v>
      </c>
      <c r="S13" s="62">
        <f>SUM(Q13:R13)</f>
        <v>1.24</v>
      </c>
      <c r="T13" s="62">
        <f t="shared" si="4"/>
        <v>10.665000000000001</v>
      </c>
    </row>
    <row r="14" spans="1:20" s="55" customFormat="1" ht="18" customHeight="1">
      <c r="A14" s="60">
        <v>9</v>
      </c>
      <c r="B14" s="61">
        <v>40210</v>
      </c>
      <c r="C14" s="62">
        <v>7.0999999999999994E-2</v>
      </c>
      <c r="D14" s="62">
        <v>0.125</v>
      </c>
      <c r="E14" s="62">
        <v>5.6000000000000001E-2</v>
      </c>
      <c r="F14" s="62">
        <f t="shared" si="0"/>
        <v>0.252</v>
      </c>
      <c r="G14" s="62">
        <v>2.3E-2</v>
      </c>
      <c r="H14" s="62">
        <v>0.06</v>
      </c>
      <c r="I14" s="62">
        <f t="shared" si="1"/>
        <v>8.299999999999999E-2</v>
      </c>
      <c r="J14" s="62">
        <v>1.06</v>
      </c>
      <c r="K14" s="62">
        <v>2.5499999999999998</v>
      </c>
      <c r="L14" s="62">
        <v>5.6000000000000001E-2</v>
      </c>
      <c r="M14" s="62">
        <f t="shared" si="2"/>
        <v>3.6659999999999999</v>
      </c>
      <c r="N14" s="62">
        <v>2.2799999999999998</v>
      </c>
      <c r="O14" s="62">
        <v>4.03</v>
      </c>
      <c r="P14" s="62">
        <f t="shared" si="3"/>
        <v>6.3100000000000005</v>
      </c>
      <c r="Q14" s="62" t="s">
        <v>59</v>
      </c>
      <c r="R14" s="62">
        <v>0.56000000000000005</v>
      </c>
      <c r="S14" s="62">
        <f>SUM(Q14:R14)</f>
        <v>0.56000000000000005</v>
      </c>
      <c r="T14" s="62">
        <f t="shared" si="4"/>
        <v>10.871</v>
      </c>
    </row>
    <row r="15" spans="1:20" s="55" customFormat="1" ht="18" customHeight="1">
      <c r="A15" s="63"/>
      <c r="B15" s="64" t="s">
        <v>101</v>
      </c>
      <c r="C15" s="65">
        <f>SUM(C10:C14)</f>
        <v>0.33300000000000002</v>
      </c>
      <c r="D15" s="65">
        <f t="shared" ref="D15:T15" si="6">SUM(D10:D14)</f>
        <v>0.56499999999999995</v>
      </c>
      <c r="E15" s="65">
        <f t="shared" si="6"/>
        <v>0.16400000000000001</v>
      </c>
      <c r="F15" s="65">
        <f t="shared" si="6"/>
        <v>1.0619999999999998</v>
      </c>
      <c r="G15" s="65">
        <f t="shared" si="6"/>
        <v>9.7000000000000003E-2</v>
      </c>
      <c r="H15" s="65">
        <f t="shared" si="6"/>
        <v>0.27200000000000002</v>
      </c>
      <c r="I15" s="65">
        <f t="shared" si="6"/>
        <v>0.36899999999999999</v>
      </c>
      <c r="J15" s="65">
        <f t="shared" si="6"/>
        <v>3.9999999999999996</v>
      </c>
      <c r="K15" s="65">
        <f t="shared" si="6"/>
        <v>11.469999999999999</v>
      </c>
      <c r="L15" s="65">
        <f t="shared" si="6"/>
        <v>0.22</v>
      </c>
      <c r="M15" s="65">
        <f t="shared" si="6"/>
        <v>15.690000000000001</v>
      </c>
      <c r="N15" s="65">
        <f t="shared" si="6"/>
        <v>9.5399999999999991</v>
      </c>
      <c r="O15" s="65">
        <f t="shared" si="6"/>
        <v>19.02</v>
      </c>
      <c r="P15" s="65">
        <f t="shared" si="6"/>
        <v>28.560000000000002</v>
      </c>
      <c r="Q15" s="65">
        <f t="shared" si="6"/>
        <v>4.28</v>
      </c>
      <c r="R15" s="65">
        <f t="shared" si="6"/>
        <v>6.5600000000000005</v>
      </c>
      <c r="S15" s="65">
        <f t="shared" si="6"/>
        <v>10.84</v>
      </c>
      <c r="T15" s="65">
        <f t="shared" si="6"/>
        <v>56.521000000000001</v>
      </c>
    </row>
    <row r="16" spans="1:20" s="55" customFormat="1" ht="18" customHeight="1">
      <c r="A16" s="60">
        <v>10</v>
      </c>
      <c r="B16" s="61">
        <v>40238</v>
      </c>
      <c r="C16" s="62">
        <v>0.08</v>
      </c>
      <c r="D16" s="62">
        <v>0.125</v>
      </c>
      <c r="E16" s="62">
        <v>3.1E-2</v>
      </c>
      <c r="F16" s="62">
        <f t="shared" si="0"/>
        <v>0.23600000000000002</v>
      </c>
      <c r="G16" s="62">
        <v>1.7000000000000001E-2</v>
      </c>
      <c r="H16" s="62">
        <v>6.8000000000000005E-2</v>
      </c>
      <c r="I16" s="62">
        <f t="shared" si="1"/>
        <v>8.5000000000000006E-2</v>
      </c>
      <c r="J16" s="62">
        <v>0.21</v>
      </c>
      <c r="K16" s="62">
        <v>1.2849999999999999</v>
      </c>
      <c r="L16" s="62">
        <v>3.1E-2</v>
      </c>
      <c r="M16" s="62">
        <f t="shared" si="2"/>
        <v>1.5259999999999998</v>
      </c>
      <c r="N16" s="62">
        <v>4.1399999999999997</v>
      </c>
      <c r="O16" s="62">
        <v>5.56</v>
      </c>
      <c r="P16" s="62">
        <f t="shared" si="3"/>
        <v>9.6999999999999993</v>
      </c>
      <c r="Q16" s="62" t="s">
        <v>59</v>
      </c>
      <c r="R16" s="62">
        <v>0.62</v>
      </c>
      <c r="S16" s="62">
        <f>SUM(Q16:R16)</f>
        <v>0.62</v>
      </c>
      <c r="T16" s="62">
        <f t="shared" si="4"/>
        <v>12.166999999999998</v>
      </c>
    </row>
    <row r="17" spans="1:20" s="55" customFormat="1" ht="18" customHeight="1">
      <c r="A17" s="60">
        <v>11</v>
      </c>
      <c r="B17" s="61">
        <v>40269</v>
      </c>
      <c r="C17" s="62">
        <v>0.09</v>
      </c>
      <c r="D17" s="62">
        <v>0.125</v>
      </c>
      <c r="E17" s="62">
        <v>0.03</v>
      </c>
      <c r="F17" s="62">
        <f t="shared" si="0"/>
        <v>0.245</v>
      </c>
      <c r="G17" s="62">
        <v>1.7000000000000001E-2</v>
      </c>
      <c r="H17" s="62">
        <v>6.8000000000000005E-2</v>
      </c>
      <c r="I17" s="62">
        <f t="shared" si="1"/>
        <v>8.5000000000000006E-2</v>
      </c>
      <c r="J17" s="62">
        <v>0.21</v>
      </c>
      <c r="K17" s="62">
        <v>1.2849999999999999</v>
      </c>
      <c r="L17" s="62">
        <v>0.03</v>
      </c>
      <c r="M17" s="62">
        <f t="shared" si="2"/>
        <v>1.5249999999999999</v>
      </c>
      <c r="N17" s="62">
        <v>3.78</v>
      </c>
      <c r="O17" s="62">
        <v>5.63</v>
      </c>
      <c r="P17" s="62">
        <f t="shared" si="3"/>
        <v>9.41</v>
      </c>
      <c r="Q17" s="62" t="s">
        <v>59</v>
      </c>
      <c r="R17" s="62">
        <v>0.6</v>
      </c>
      <c r="S17" s="62">
        <f>SUM(Q17:R17)</f>
        <v>0.6</v>
      </c>
      <c r="T17" s="62">
        <f t="shared" si="4"/>
        <v>11.865</v>
      </c>
    </row>
    <row r="18" spans="1:20" s="55" customFormat="1" ht="18" customHeight="1">
      <c r="A18" s="60">
        <v>12</v>
      </c>
      <c r="B18" s="61">
        <v>40299</v>
      </c>
      <c r="C18" s="62">
        <v>0.09</v>
      </c>
      <c r="D18" s="62">
        <v>0.125</v>
      </c>
      <c r="E18" s="62">
        <v>3.1E-2</v>
      </c>
      <c r="F18" s="62">
        <f t="shared" si="0"/>
        <v>0.246</v>
      </c>
      <c r="G18" s="62">
        <v>0.02</v>
      </c>
      <c r="H18" s="62">
        <v>6.8000000000000005E-2</v>
      </c>
      <c r="I18" s="62">
        <f t="shared" si="1"/>
        <v>8.8000000000000009E-2</v>
      </c>
      <c r="J18" s="62">
        <v>0.22</v>
      </c>
      <c r="K18" s="62">
        <v>1.2849999999999999</v>
      </c>
      <c r="L18" s="62">
        <v>3.1E-2</v>
      </c>
      <c r="M18" s="62">
        <f t="shared" si="2"/>
        <v>1.5359999999999998</v>
      </c>
      <c r="N18" s="62">
        <v>4.34</v>
      </c>
      <c r="O18" s="62">
        <v>5.34</v>
      </c>
      <c r="P18" s="62">
        <f t="shared" si="3"/>
        <v>9.68</v>
      </c>
      <c r="Q18" s="62" t="s">
        <v>59</v>
      </c>
      <c r="R18" s="62">
        <v>0.62</v>
      </c>
      <c r="S18" s="62">
        <f>SUM(Q18:R18)</f>
        <v>0.62</v>
      </c>
      <c r="T18" s="62">
        <f t="shared" si="4"/>
        <v>12.169999999999998</v>
      </c>
    </row>
    <row r="19" spans="1:20" s="55" customFormat="1" ht="18" customHeight="1">
      <c r="A19" s="60">
        <v>13</v>
      </c>
      <c r="B19" s="61">
        <v>40330</v>
      </c>
      <c r="C19" s="62">
        <v>8.2000000000000003E-2</v>
      </c>
      <c r="D19" s="62">
        <v>0.14399999999999999</v>
      </c>
      <c r="E19" s="62">
        <v>0.03</v>
      </c>
      <c r="F19" s="62">
        <f t="shared" si="0"/>
        <v>0.25600000000000001</v>
      </c>
      <c r="G19" s="62">
        <v>2.1999999999999999E-2</v>
      </c>
      <c r="H19" s="62">
        <v>7.0999999999999994E-2</v>
      </c>
      <c r="I19" s="62">
        <f t="shared" si="1"/>
        <v>9.2999999999999999E-2</v>
      </c>
      <c r="J19" s="62">
        <v>0.2</v>
      </c>
      <c r="K19" s="62">
        <v>1.2849999999999999</v>
      </c>
      <c r="L19" s="62">
        <v>0.03</v>
      </c>
      <c r="M19" s="62">
        <f t="shared" si="2"/>
        <v>1.5149999999999999</v>
      </c>
      <c r="N19" s="62">
        <v>1.31</v>
      </c>
      <c r="O19" s="62">
        <v>1.1299999999999999</v>
      </c>
      <c r="P19" s="62">
        <f t="shared" si="3"/>
        <v>2.44</v>
      </c>
      <c r="Q19" s="62">
        <v>1.03</v>
      </c>
      <c r="R19" s="62">
        <v>0.6</v>
      </c>
      <c r="S19" s="62">
        <f>SUM(Q19:R19)</f>
        <v>1.63</v>
      </c>
      <c r="T19" s="62">
        <f t="shared" si="4"/>
        <v>5.9340000000000002</v>
      </c>
    </row>
    <row r="20" spans="1:20" s="55" customFormat="1" ht="18" customHeight="1">
      <c r="A20" s="63"/>
      <c r="B20" s="64" t="s">
        <v>101</v>
      </c>
      <c r="C20" s="65">
        <f>SUM(C16:C19)</f>
        <v>0.34200000000000003</v>
      </c>
      <c r="D20" s="65">
        <f t="shared" ref="D20:T20" si="7">SUM(D16:D19)</f>
        <v>0.51900000000000002</v>
      </c>
      <c r="E20" s="65">
        <f t="shared" si="7"/>
        <v>0.122</v>
      </c>
      <c r="F20" s="65">
        <f t="shared" si="7"/>
        <v>0.98299999999999998</v>
      </c>
      <c r="G20" s="65">
        <f t="shared" si="7"/>
        <v>7.6000000000000012E-2</v>
      </c>
      <c r="H20" s="65">
        <f t="shared" si="7"/>
        <v>0.27500000000000002</v>
      </c>
      <c r="I20" s="65">
        <f t="shared" si="7"/>
        <v>0.35099999999999998</v>
      </c>
      <c r="J20" s="65">
        <f t="shared" si="7"/>
        <v>0.84000000000000008</v>
      </c>
      <c r="K20" s="65">
        <f t="shared" si="7"/>
        <v>5.14</v>
      </c>
      <c r="L20" s="65">
        <f t="shared" si="7"/>
        <v>0.122</v>
      </c>
      <c r="M20" s="65">
        <f t="shared" si="7"/>
        <v>6.1019999999999994</v>
      </c>
      <c r="N20" s="65">
        <f t="shared" si="7"/>
        <v>13.57</v>
      </c>
      <c r="O20" s="65">
        <f t="shared" si="7"/>
        <v>17.66</v>
      </c>
      <c r="P20" s="65">
        <f t="shared" si="7"/>
        <v>31.23</v>
      </c>
      <c r="Q20" s="65">
        <f t="shared" si="7"/>
        <v>1.03</v>
      </c>
      <c r="R20" s="65">
        <f t="shared" si="7"/>
        <v>2.44</v>
      </c>
      <c r="S20" s="65">
        <f t="shared" si="7"/>
        <v>3.4699999999999998</v>
      </c>
      <c r="T20" s="65">
        <f t="shared" si="7"/>
        <v>42.135999999999996</v>
      </c>
    </row>
    <row r="21" spans="1:20" s="55" customFormat="1" ht="18" customHeight="1">
      <c r="A21" s="63"/>
      <c r="B21" s="64" t="s">
        <v>101</v>
      </c>
      <c r="C21" s="65">
        <f>SUM(C20,C15,C9)</f>
        <v>1.137</v>
      </c>
      <c r="D21" s="65">
        <f t="shared" ref="D21:T21" si="8">SUM(D20,D15,D9)</f>
        <v>1.524</v>
      </c>
      <c r="E21" s="65">
        <f t="shared" si="8"/>
        <v>0.39300000000000002</v>
      </c>
      <c r="F21" s="65">
        <f t="shared" si="8"/>
        <v>3.0539999999999998</v>
      </c>
      <c r="G21" s="65">
        <f t="shared" si="8"/>
        <v>0.247</v>
      </c>
      <c r="H21" s="65">
        <f t="shared" si="8"/>
        <v>0.81700000000000006</v>
      </c>
      <c r="I21" s="65">
        <f t="shared" si="8"/>
        <v>1.0640000000000001</v>
      </c>
      <c r="J21" s="65">
        <f t="shared" si="8"/>
        <v>6.57</v>
      </c>
      <c r="K21" s="65">
        <f t="shared" si="8"/>
        <v>23.08</v>
      </c>
      <c r="L21" s="65">
        <f t="shared" si="8"/>
        <v>0.44899999999999995</v>
      </c>
      <c r="M21" s="65">
        <f t="shared" si="8"/>
        <v>30.099000000000004</v>
      </c>
      <c r="N21" s="65">
        <f t="shared" si="8"/>
        <v>31.09</v>
      </c>
      <c r="O21" s="65">
        <f t="shared" si="8"/>
        <v>45.32</v>
      </c>
      <c r="P21" s="65">
        <f t="shared" si="8"/>
        <v>76.410000000000011</v>
      </c>
      <c r="Q21" s="65">
        <f t="shared" si="8"/>
        <v>7.73</v>
      </c>
      <c r="R21" s="65">
        <f t="shared" si="8"/>
        <v>15.68</v>
      </c>
      <c r="S21" s="65">
        <f t="shared" si="8"/>
        <v>23.409999999999997</v>
      </c>
      <c r="T21" s="65">
        <f t="shared" si="8"/>
        <v>134.03699999999998</v>
      </c>
    </row>
    <row r="22" spans="1:20" s="55" customFormat="1" ht="12.75">
      <c r="A22" s="66"/>
      <c r="B22" s="66"/>
      <c r="C22" s="66"/>
      <c r="D22" s="66"/>
      <c r="E22" s="66"/>
      <c r="F22" s="66"/>
      <c r="G22" s="66"/>
      <c r="H22" s="66"/>
      <c r="I22" s="66"/>
      <c r="J22" s="66"/>
      <c r="K22" s="66"/>
      <c r="L22" s="66"/>
      <c r="M22" s="66"/>
      <c r="N22" s="66"/>
      <c r="O22" s="66"/>
      <c r="P22" s="66"/>
      <c r="Q22" s="66"/>
      <c r="R22" s="66"/>
      <c r="S22" s="66"/>
    </row>
    <row r="23" spans="1:20" s="55" customFormat="1" ht="12.75"/>
    <row r="24" spans="1:20" s="55" customFormat="1" ht="12.75"/>
    <row r="25" spans="1:20" s="55" customFormat="1" ht="12.75"/>
    <row r="26" spans="1:20" s="55" customFormat="1" ht="12.75"/>
    <row r="27" spans="1:20" s="55" customFormat="1" ht="12.75"/>
    <row r="28" spans="1:20" s="55" customFormat="1" ht="12.75"/>
    <row r="29" spans="1:20" s="55" customFormat="1" ht="12.75"/>
    <row r="30" spans="1:20" s="55" customFormat="1" ht="12.75"/>
    <row r="31" spans="1:20" s="55" customFormat="1" ht="12.75"/>
    <row r="32" spans="1:20" s="55" customFormat="1" ht="12.75"/>
    <row r="33" s="55" customFormat="1" ht="12.75"/>
    <row r="34" s="55" customFormat="1" ht="12.75"/>
    <row r="35" s="55" customFormat="1" ht="12.75"/>
    <row r="36" s="55" customFormat="1" ht="12.75"/>
  </sheetData>
  <phoneticPr fontId="19" type="noConversion"/>
  <printOptions horizontalCentered="1"/>
  <pageMargins left="0.5" right="0.5" top="1" bottom="1" header="0.5" footer="0.5"/>
  <pageSetup paperSize="9" orientation="landscape" horizontalDpi="4294967295" verticalDpi="300" r:id="rId1"/>
  <headerFooter alignWithMargins="0"/>
</worksheet>
</file>

<file path=xl/worksheets/sheet13.xml><?xml version="1.0" encoding="utf-8"?>
<worksheet xmlns="http://schemas.openxmlformats.org/spreadsheetml/2006/main" xmlns:r="http://schemas.openxmlformats.org/officeDocument/2006/relationships">
  <dimension ref="A1:J20"/>
  <sheetViews>
    <sheetView workbookViewId="0">
      <selection activeCell="C16" sqref="C16:C18"/>
    </sheetView>
  </sheetViews>
  <sheetFormatPr defaultRowHeight="14.25"/>
  <cols>
    <col min="1" max="1" width="5.5703125" style="3" customWidth="1"/>
    <col min="2" max="2" width="13.42578125" style="3" customWidth="1"/>
    <col min="3" max="3" width="10.5703125" style="3" customWidth="1"/>
    <col min="4" max="4" width="12.85546875" style="3" customWidth="1"/>
    <col min="5" max="5" width="10.140625" style="3" customWidth="1"/>
    <col min="6" max="6" width="12.28515625" style="3" customWidth="1"/>
    <col min="7" max="7" width="11.28515625" style="3" customWidth="1"/>
    <col min="8" max="8" width="12.140625" style="3" customWidth="1"/>
    <col min="9" max="9" width="9.7109375" style="3" hidden="1" customWidth="1"/>
    <col min="10" max="10" width="12.140625" style="3" hidden="1" customWidth="1"/>
    <col min="11" max="16384" width="9.140625" style="3"/>
  </cols>
  <sheetData>
    <row r="1" spans="1:10">
      <c r="A1" s="2" t="s">
        <v>350</v>
      </c>
      <c r="B1" s="2"/>
      <c r="C1" s="2"/>
      <c r="D1" s="2"/>
      <c r="E1" s="2"/>
      <c r="F1" s="2"/>
      <c r="G1" s="2"/>
      <c r="H1" s="2"/>
      <c r="I1" s="2"/>
      <c r="J1" s="2"/>
    </row>
    <row r="3" spans="1:10">
      <c r="A3" s="3" t="s">
        <v>130</v>
      </c>
    </row>
    <row r="4" spans="1:10">
      <c r="A4" s="25" t="s">
        <v>113</v>
      </c>
      <c r="B4" s="25" t="s">
        <v>105</v>
      </c>
      <c r="C4" s="44" t="s">
        <v>125</v>
      </c>
      <c r="D4" s="44"/>
      <c r="E4" s="44"/>
      <c r="F4" s="44"/>
      <c r="G4" s="54" t="s">
        <v>101</v>
      </c>
      <c r="H4" s="54"/>
      <c r="I4" s="54" t="s">
        <v>101</v>
      </c>
      <c r="J4" s="54"/>
    </row>
    <row r="5" spans="1:10">
      <c r="A5" s="20" t="s">
        <v>114</v>
      </c>
      <c r="B5" s="20"/>
      <c r="C5" s="68" t="s">
        <v>126</v>
      </c>
      <c r="D5" s="68"/>
      <c r="E5" s="68" t="s">
        <v>128</v>
      </c>
      <c r="F5" s="68"/>
      <c r="G5" s="68" t="s">
        <v>86</v>
      </c>
      <c r="H5" s="68"/>
      <c r="I5" s="68" t="s">
        <v>86</v>
      </c>
      <c r="J5" s="68"/>
    </row>
    <row r="6" spans="1:10">
      <c r="A6" s="45"/>
      <c r="B6" s="45"/>
      <c r="C6" s="45" t="s">
        <v>127</v>
      </c>
      <c r="D6" s="45" t="s">
        <v>129</v>
      </c>
      <c r="E6" s="45" t="s">
        <v>127</v>
      </c>
      <c r="F6" s="45" t="s">
        <v>129</v>
      </c>
      <c r="G6" s="45" t="s">
        <v>127</v>
      </c>
      <c r="H6" s="45" t="s">
        <v>129</v>
      </c>
      <c r="I6" s="45" t="s">
        <v>127</v>
      </c>
      <c r="J6" s="45" t="s">
        <v>129</v>
      </c>
    </row>
    <row r="7" spans="1:10" ht="18" customHeight="1">
      <c r="A7" s="46">
        <v>1</v>
      </c>
      <c r="B7" s="47" t="s">
        <v>9</v>
      </c>
      <c r="C7" s="69">
        <v>879</v>
      </c>
      <c r="D7" s="69">
        <v>947</v>
      </c>
      <c r="E7" s="69">
        <v>1305.25</v>
      </c>
      <c r="F7" s="69">
        <v>1305</v>
      </c>
      <c r="G7" s="69">
        <f t="shared" ref="G7:H9" si="0">SUM(C7,E7)</f>
        <v>2184.25</v>
      </c>
      <c r="H7" s="69">
        <f t="shared" si="0"/>
        <v>2252</v>
      </c>
      <c r="I7" s="69">
        <f t="shared" ref="I7:J9" si="1">SUM(C7,E7,G7)</f>
        <v>4368.5</v>
      </c>
      <c r="J7" s="69">
        <f t="shared" si="1"/>
        <v>4504</v>
      </c>
    </row>
    <row r="8" spans="1:10" ht="18" customHeight="1">
      <c r="A8" s="46">
        <v>2</v>
      </c>
      <c r="B8" s="47" t="s">
        <v>115</v>
      </c>
      <c r="C8" s="69">
        <v>873</v>
      </c>
      <c r="D8" s="69">
        <v>1319</v>
      </c>
      <c r="E8" s="69">
        <v>1667.23</v>
      </c>
      <c r="F8" s="69">
        <v>2662</v>
      </c>
      <c r="G8" s="69">
        <f t="shared" si="0"/>
        <v>2540.23</v>
      </c>
      <c r="H8" s="69">
        <f t="shared" si="0"/>
        <v>3981</v>
      </c>
      <c r="I8" s="69">
        <f t="shared" si="1"/>
        <v>5080.46</v>
      </c>
      <c r="J8" s="69">
        <f t="shared" si="1"/>
        <v>7962</v>
      </c>
    </row>
    <row r="9" spans="1:10" ht="18" customHeight="1">
      <c r="A9" s="46">
        <v>3</v>
      </c>
      <c r="B9" s="47" t="s">
        <v>116</v>
      </c>
      <c r="C9" s="69">
        <v>118</v>
      </c>
      <c r="D9" s="69">
        <v>511</v>
      </c>
      <c r="E9" s="69">
        <v>786</v>
      </c>
      <c r="F9" s="69">
        <v>2558</v>
      </c>
      <c r="G9" s="69">
        <f t="shared" si="0"/>
        <v>904</v>
      </c>
      <c r="H9" s="69">
        <f t="shared" si="0"/>
        <v>3069</v>
      </c>
      <c r="I9" s="69">
        <f t="shared" si="1"/>
        <v>1808</v>
      </c>
      <c r="J9" s="69">
        <f t="shared" si="1"/>
        <v>6138</v>
      </c>
    </row>
    <row r="10" spans="1:10" ht="18" customHeight="1">
      <c r="A10" s="52"/>
      <c r="B10" s="53" t="s">
        <v>101</v>
      </c>
      <c r="C10" s="70">
        <f t="shared" ref="C10:H10" si="2">SUM(C7:C9)</f>
        <v>1870</v>
      </c>
      <c r="D10" s="70">
        <f t="shared" si="2"/>
        <v>2777</v>
      </c>
      <c r="E10" s="70">
        <f t="shared" si="2"/>
        <v>3758.48</v>
      </c>
      <c r="F10" s="70">
        <f t="shared" si="2"/>
        <v>6525</v>
      </c>
      <c r="G10" s="70">
        <f t="shared" si="2"/>
        <v>5628.48</v>
      </c>
      <c r="H10" s="70">
        <f t="shared" si="2"/>
        <v>9302</v>
      </c>
      <c r="I10" s="70">
        <f>SUM(I7:I9)</f>
        <v>11256.96</v>
      </c>
      <c r="J10" s="70">
        <f>SUM(J7:J9)</f>
        <v>18604</v>
      </c>
    </row>
    <row r="11" spans="1:10">
      <c r="A11" s="43"/>
      <c r="B11" s="43"/>
      <c r="C11" s="43"/>
      <c r="D11" s="43"/>
      <c r="E11" s="43"/>
      <c r="F11" s="43"/>
      <c r="G11" s="43"/>
      <c r="H11" s="43"/>
      <c r="I11" s="43"/>
      <c r="J11" s="43"/>
    </row>
    <row r="13" spans="1:10">
      <c r="A13" s="3" t="s">
        <v>324</v>
      </c>
    </row>
    <row r="14" spans="1:10">
      <c r="A14" s="25" t="s">
        <v>113</v>
      </c>
      <c r="B14" s="25" t="s">
        <v>105</v>
      </c>
      <c r="C14" s="44" t="s">
        <v>131</v>
      </c>
      <c r="D14" s="44"/>
      <c r="E14" s="44" t="s">
        <v>132</v>
      </c>
      <c r="F14" s="44"/>
      <c r="G14" s="44" t="s">
        <v>101</v>
      </c>
      <c r="H14" s="44"/>
    </row>
    <row r="15" spans="1:10">
      <c r="A15" s="45" t="s">
        <v>114</v>
      </c>
      <c r="B15" s="45"/>
      <c r="C15" s="45" t="s">
        <v>127</v>
      </c>
      <c r="D15" s="45" t="s">
        <v>129</v>
      </c>
      <c r="E15" s="45" t="s">
        <v>127</v>
      </c>
      <c r="F15" s="45" t="s">
        <v>129</v>
      </c>
      <c r="G15" s="45" t="s">
        <v>127</v>
      </c>
      <c r="H15" s="45" t="s">
        <v>129</v>
      </c>
    </row>
    <row r="16" spans="1:10" ht="18" customHeight="1">
      <c r="A16" s="46">
        <v>1</v>
      </c>
      <c r="B16" s="47" t="s">
        <v>9</v>
      </c>
      <c r="C16" s="69">
        <v>62740</v>
      </c>
      <c r="D16" s="69">
        <v>76083</v>
      </c>
      <c r="E16" s="69">
        <v>26653</v>
      </c>
      <c r="F16" s="69"/>
      <c r="G16" s="69">
        <f t="shared" ref="G16:H18" si="3">SUM(C16,E16)</f>
        <v>89393</v>
      </c>
      <c r="H16" s="69">
        <f t="shared" si="3"/>
        <v>76083</v>
      </c>
    </row>
    <row r="17" spans="1:8" ht="18" customHeight="1">
      <c r="A17" s="46">
        <v>2</v>
      </c>
      <c r="B17" s="47" t="s">
        <v>115</v>
      </c>
      <c r="C17" s="69">
        <v>84700</v>
      </c>
      <c r="D17" s="69">
        <v>147376</v>
      </c>
      <c r="E17" s="69">
        <v>33347</v>
      </c>
      <c r="F17" s="69"/>
      <c r="G17" s="69">
        <f t="shared" si="3"/>
        <v>118047</v>
      </c>
      <c r="H17" s="69">
        <f t="shared" si="3"/>
        <v>147376</v>
      </c>
    </row>
    <row r="18" spans="1:8" ht="18" customHeight="1">
      <c r="A18" s="46">
        <v>3</v>
      </c>
      <c r="B18" s="47" t="s">
        <v>116</v>
      </c>
      <c r="C18" s="69">
        <v>50459</v>
      </c>
      <c r="D18" s="69">
        <v>176846</v>
      </c>
      <c r="E18" s="69">
        <v>25463</v>
      </c>
      <c r="F18" s="69"/>
      <c r="G18" s="69">
        <f t="shared" si="3"/>
        <v>75922</v>
      </c>
      <c r="H18" s="69">
        <f t="shared" si="3"/>
        <v>176846</v>
      </c>
    </row>
    <row r="19" spans="1:8" ht="18" customHeight="1">
      <c r="A19" s="52"/>
      <c r="B19" s="53" t="s">
        <v>101</v>
      </c>
      <c r="C19" s="70">
        <f t="shared" ref="C19:H19" si="4">SUM(C16:C18)</f>
        <v>197899</v>
      </c>
      <c r="D19" s="70">
        <f t="shared" si="4"/>
        <v>400305</v>
      </c>
      <c r="E19" s="70">
        <f t="shared" si="4"/>
        <v>85463</v>
      </c>
      <c r="F19" s="70">
        <f t="shared" si="4"/>
        <v>0</v>
      </c>
      <c r="G19" s="70">
        <f t="shared" si="4"/>
        <v>283362</v>
      </c>
      <c r="H19" s="70">
        <f t="shared" si="4"/>
        <v>400305</v>
      </c>
    </row>
    <row r="20" spans="1:8" ht="18" customHeight="1">
      <c r="A20" s="52"/>
      <c r="B20" s="53" t="s">
        <v>152</v>
      </c>
      <c r="C20" s="72">
        <v>20917</v>
      </c>
      <c r="D20" s="72"/>
      <c r="E20" s="72">
        <v>10245</v>
      </c>
      <c r="F20" s="72"/>
      <c r="G20" s="72">
        <f>SUM(A20:F20)</f>
        <v>31162</v>
      </c>
      <c r="H20" s="70"/>
    </row>
  </sheetData>
  <phoneticPr fontId="0" type="noConversion"/>
  <printOptions horizontalCentered="1"/>
  <pageMargins left="0.75" right="0.75" top="1" bottom="1" header="0.5" footer="0.5"/>
  <pageSetup paperSize="9" orientation="landscape" horizontalDpi="4294967295" verticalDpi="300" r:id="rId1"/>
  <headerFooter alignWithMargins="0"/>
</worksheet>
</file>

<file path=xl/worksheets/sheet14.xml><?xml version="1.0" encoding="utf-8"?>
<worksheet xmlns="http://schemas.openxmlformats.org/spreadsheetml/2006/main" xmlns:r="http://schemas.openxmlformats.org/officeDocument/2006/relationships">
  <dimension ref="A1:J28"/>
  <sheetViews>
    <sheetView tabSelected="1" topLeftCell="A10" workbookViewId="0">
      <selection activeCell="G27" sqref="G27"/>
    </sheetView>
  </sheetViews>
  <sheetFormatPr defaultRowHeight="14.25"/>
  <cols>
    <col min="1" max="1" width="5.5703125" style="3" customWidth="1"/>
    <col min="2" max="2" width="13.42578125" style="3" customWidth="1"/>
    <col min="3" max="3" width="10.5703125" style="3" customWidth="1"/>
    <col min="4" max="4" width="12.85546875" style="3" customWidth="1"/>
    <col min="5" max="5" width="10.140625" style="3" customWidth="1"/>
    <col min="6" max="6" width="12.28515625" style="3" customWidth="1"/>
    <col min="7" max="7" width="11.28515625" style="3" customWidth="1"/>
    <col min="8" max="8" width="12.140625" style="3" customWidth="1"/>
    <col min="9" max="9" width="9.7109375" style="3" hidden="1" customWidth="1"/>
    <col min="10" max="10" width="12.140625" style="3" hidden="1" customWidth="1"/>
    <col min="11" max="16384" width="9.140625" style="3"/>
  </cols>
  <sheetData>
    <row r="1" spans="1:10">
      <c r="A1" s="2" t="s">
        <v>439</v>
      </c>
      <c r="B1" s="2"/>
      <c r="C1" s="2"/>
      <c r="D1" s="2"/>
      <c r="E1" s="2"/>
      <c r="F1" s="2"/>
      <c r="G1" s="2"/>
      <c r="H1" s="2"/>
      <c r="I1" s="2"/>
      <c r="J1" s="2"/>
    </row>
    <row r="3" spans="1:10" ht="15" customHeight="1">
      <c r="A3" s="3" t="s">
        <v>130</v>
      </c>
    </row>
    <row r="4" spans="1:10">
      <c r="A4" s="25" t="s">
        <v>113</v>
      </c>
      <c r="B4" s="25" t="s">
        <v>105</v>
      </c>
      <c r="C4" s="44" t="s">
        <v>125</v>
      </c>
      <c r="D4" s="44"/>
      <c r="E4" s="44"/>
      <c r="F4" s="44"/>
      <c r="G4" s="54" t="s">
        <v>101</v>
      </c>
      <c r="H4" s="54"/>
      <c r="I4" s="54" t="s">
        <v>101</v>
      </c>
      <c r="J4" s="54"/>
    </row>
    <row r="5" spans="1:10">
      <c r="A5" s="20" t="s">
        <v>114</v>
      </c>
      <c r="B5" s="20"/>
      <c r="C5" s="68" t="s">
        <v>126</v>
      </c>
      <c r="D5" s="68"/>
      <c r="E5" s="68" t="s">
        <v>128</v>
      </c>
      <c r="F5" s="68"/>
      <c r="G5" s="68" t="s">
        <v>86</v>
      </c>
      <c r="H5" s="68"/>
      <c r="I5" s="68" t="s">
        <v>86</v>
      </c>
      <c r="J5" s="68"/>
    </row>
    <row r="6" spans="1:10">
      <c r="A6" s="45"/>
      <c r="B6" s="45"/>
      <c r="C6" s="45" t="s">
        <v>127</v>
      </c>
      <c r="D6" s="45" t="s">
        <v>129</v>
      </c>
      <c r="E6" s="45" t="s">
        <v>127</v>
      </c>
      <c r="F6" s="45" t="s">
        <v>129</v>
      </c>
      <c r="G6" s="45" t="s">
        <v>127</v>
      </c>
      <c r="H6" s="45" t="s">
        <v>129</v>
      </c>
      <c r="I6" s="45" t="s">
        <v>127</v>
      </c>
      <c r="J6" s="45" t="s">
        <v>129</v>
      </c>
    </row>
    <row r="7" spans="1:10" ht="18" customHeight="1">
      <c r="A7" s="46">
        <v>1</v>
      </c>
      <c r="B7" s="47" t="s">
        <v>9</v>
      </c>
      <c r="C7" s="69">
        <v>1028</v>
      </c>
      <c r="D7" s="69">
        <v>1117</v>
      </c>
      <c r="E7" s="69">
        <v>1684.36</v>
      </c>
      <c r="F7" s="69">
        <v>1315</v>
      </c>
      <c r="G7" s="69">
        <f t="shared" ref="G7:H9" si="0">SUM(C7,E7)</f>
        <v>2712.3599999999997</v>
      </c>
      <c r="H7" s="69">
        <f t="shared" si="0"/>
        <v>2432</v>
      </c>
      <c r="I7" s="69">
        <f t="shared" ref="I7:J9" si="1">SUM(C7,E7,G7)</f>
        <v>5424.7199999999993</v>
      </c>
      <c r="J7" s="69">
        <f t="shared" si="1"/>
        <v>4864</v>
      </c>
    </row>
    <row r="8" spans="1:10" ht="18" customHeight="1">
      <c r="A8" s="46">
        <v>2</v>
      </c>
      <c r="B8" s="47" t="s">
        <v>115</v>
      </c>
      <c r="C8" s="69">
        <v>1028</v>
      </c>
      <c r="D8" s="69">
        <v>1244</v>
      </c>
      <c r="E8" s="69">
        <v>1656.78</v>
      </c>
      <c r="F8" s="69">
        <v>2090</v>
      </c>
      <c r="G8" s="69">
        <f t="shared" si="0"/>
        <v>2684.7799999999997</v>
      </c>
      <c r="H8" s="69">
        <f t="shared" si="0"/>
        <v>3334</v>
      </c>
      <c r="I8" s="69">
        <f t="shared" si="1"/>
        <v>5369.5599999999995</v>
      </c>
      <c r="J8" s="69">
        <f t="shared" si="1"/>
        <v>6668</v>
      </c>
    </row>
    <row r="9" spans="1:10" ht="18" customHeight="1">
      <c r="A9" s="46">
        <v>3</v>
      </c>
      <c r="B9" s="47" t="s">
        <v>116</v>
      </c>
      <c r="C9" s="69">
        <v>196</v>
      </c>
      <c r="D9" s="69">
        <v>794</v>
      </c>
      <c r="E9" s="69">
        <v>679.39</v>
      </c>
      <c r="F9" s="69">
        <v>1623</v>
      </c>
      <c r="G9" s="69">
        <f t="shared" si="0"/>
        <v>875.39</v>
      </c>
      <c r="H9" s="69">
        <f t="shared" si="0"/>
        <v>2417</v>
      </c>
      <c r="I9" s="69">
        <f t="shared" si="1"/>
        <v>1750.78</v>
      </c>
      <c r="J9" s="69">
        <f t="shared" si="1"/>
        <v>4834</v>
      </c>
    </row>
    <row r="10" spans="1:10" ht="18" customHeight="1">
      <c r="A10" s="52"/>
      <c r="B10" s="53" t="s">
        <v>101</v>
      </c>
      <c r="C10" s="70">
        <f t="shared" ref="C10:J10" si="2">SUM(C7:C9)</f>
        <v>2252</v>
      </c>
      <c r="D10" s="70">
        <f t="shared" si="2"/>
        <v>3155</v>
      </c>
      <c r="E10" s="70">
        <f t="shared" si="2"/>
        <v>4020.5299999999997</v>
      </c>
      <c r="F10" s="70">
        <f t="shared" si="2"/>
        <v>5028</v>
      </c>
      <c r="G10" s="70">
        <f t="shared" si="2"/>
        <v>6272.53</v>
      </c>
      <c r="H10" s="70">
        <f t="shared" si="2"/>
        <v>8183</v>
      </c>
      <c r="I10" s="70">
        <f t="shared" si="2"/>
        <v>12545.06</v>
      </c>
      <c r="J10" s="70">
        <f t="shared" si="2"/>
        <v>16366</v>
      </c>
    </row>
    <row r="11" spans="1:10">
      <c r="A11" s="43"/>
      <c r="B11" s="43"/>
      <c r="C11" s="43"/>
      <c r="D11" s="43"/>
      <c r="E11" s="43"/>
      <c r="F11" s="43"/>
      <c r="G11" s="43"/>
      <c r="H11" s="43"/>
      <c r="I11" s="43"/>
      <c r="J11" s="43"/>
    </row>
    <row r="12" spans="1:10">
      <c r="A12" s="3" t="s">
        <v>440</v>
      </c>
    </row>
    <row r="13" spans="1:10">
      <c r="A13" s="25" t="s">
        <v>113</v>
      </c>
      <c r="B13" s="25" t="s">
        <v>105</v>
      </c>
      <c r="C13" s="44" t="s">
        <v>125</v>
      </c>
      <c r="D13" s="44"/>
      <c r="E13" s="44"/>
      <c r="F13" s="44"/>
      <c r="G13" s="54" t="s">
        <v>101</v>
      </c>
      <c r="H13" s="54"/>
      <c r="I13" s="54" t="s">
        <v>101</v>
      </c>
      <c r="J13" s="54"/>
    </row>
    <row r="14" spans="1:10">
      <c r="A14" s="20" t="s">
        <v>114</v>
      </c>
      <c r="B14" s="20"/>
      <c r="C14" s="68" t="s">
        <v>126</v>
      </c>
      <c r="D14" s="68"/>
      <c r="E14" s="68" t="s">
        <v>128</v>
      </c>
      <c r="F14" s="68"/>
      <c r="G14" s="68" t="s">
        <v>86</v>
      </c>
      <c r="H14" s="68"/>
      <c r="I14" s="68" t="s">
        <v>86</v>
      </c>
      <c r="J14" s="68"/>
    </row>
    <row r="15" spans="1:10">
      <c r="A15" s="45"/>
      <c r="B15" s="45"/>
      <c r="C15" s="45" t="s">
        <v>127</v>
      </c>
      <c r="D15" s="45" t="s">
        <v>129</v>
      </c>
      <c r="E15" s="45" t="s">
        <v>127</v>
      </c>
      <c r="F15" s="45" t="s">
        <v>129</v>
      </c>
      <c r="G15" s="45" t="s">
        <v>127</v>
      </c>
      <c r="H15" s="45" t="s">
        <v>129</v>
      </c>
      <c r="I15" s="45" t="s">
        <v>127</v>
      </c>
      <c r="J15" s="45" t="s">
        <v>129</v>
      </c>
    </row>
    <row r="16" spans="1:10" ht="18" customHeight="1">
      <c r="A16" s="46">
        <v>1</v>
      </c>
      <c r="B16" s="47" t="s">
        <v>9</v>
      </c>
      <c r="C16" s="69">
        <v>1188</v>
      </c>
      <c r="D16" s="69">
        <v>1568</v>
      </c>
      <c r="E16" s="69">
        <v>260.7</v>
      </c>
      <c r="F16" s="69">
        <v>476</v>
      </c>
      <c r="G16" s="69">
        <f t="shared" ref="G16:G18" si="3">SUM(C16,E16)</f>
        <v>1448.7</v>
      </c>
      <c r="H16" s="69">
        <f t="shared" ref="H16:H18" si="4">SUM(D16,F16)</f>
        <v>2044</v>
      </c>
      <c r="I16" s="69">
        <f t="shared" ref="I16:I18" si="5">SUM(C16,E16,G16)</f>
        <v>2897.4</v>
      </c>
      <c r="J16" s="69">
        <f t="shared" ref="J16:J18" si="6">SUM(D16,F16,H16)</f>
        <v>4088</v>
      </c>
    </row>
    <row r="17" spans="1:10" ht="18" customHeight="1">
      <c r="A17" s="46">
        <v>2</v>
      </c>
      <c r="B17" s="47" t="s">
        <v>115</v>
      </c>
      <c r="C17" s="69">
        <v>2499</v>
      </c>
      <c r="D17" s="69">
        <v>4878</v>
      </c>
      <c r="E17" s="69">
        <v>281.95</v>
      </c>
      <c r="F17" s="69">
        <v>624</v>
      </c>
      <c r="G17" s="69">
        <f t="shared" si="3"/>
        <v>2780.95</v>
      </c>
      <c r="H17" s="69">
        <f t="shared" si="4"/>
        <v>5502</v>
      </c>
      <c r="I17" s="69">
        <f t="shared" si="5"/>
        <v>5561.9</v>
      </c>
      <c r="J17" s="69">
        <f t="shared" si="6"/>
        <v>11004</v>
      </c>
    </row>
    <row r="18" spans="1:10" ht="18" customHeight="1">
      <c r="A18" s="46">
        <v>3</v>
      </c>
      <c r="B18" s="47" t="s">
        <v>116</v>
      </c>
      <c r="C18" s="69">
        <v>2223</v>
      </c>
      <c r="D18" s="69">
        <v>8398</v>
      </c>
      <c r="E18" s="69">
        <v>258</v>
      </c>
      <c r="F18" s="69">
        <v>255</v>
      </c>
      <c r="G18" s="69">
        <f t="shared" si="3"/>
        <v>2481</v>
      </c>
      <c r="H18" s="69">
        <f t="shared" si="4"/>
        <v>8653</v>
      </c>
      <c r="I18" s="69">
        <f t="shared" si="5"/>
        <v>4962</v>
      </c>
      <c r="J18" s="69">
        <f t="shared" si="6"/>
        <v>17306</v>
      </c>
    </row>
    <row r="19" spans="1:10" ht="18" customHeight="1">
      <c r="A19" s="52"/>
      <c r="B19" s="53" t="s">
        <v>101</v>
      </c>
      <c r="C19" s="70">
        <f t="shared" ref="C19:J19" si="7">SUM(C16:C18)</f>
        <v>5910</v>
      </c>
      <c r="D19" s="70">
        <f t="shared" si="7"/>
        <v>14844</v>
      </c>
      <c r="E19" s="70">
        <f t="shared" si="7"/>
        <v>800.65</v>
      </c>
      <c r="F19" s="70">
        <f t="shared" si="7"/>
        <v>1355</v>
      </c>
      <c r="G19" s="70">
        <f t="shared" si="7"/>
        <v>6710.65</v>
      </c>
      <c r="H19" s="70">
        <f t="shared" si="7"/>
        <v>16199</v>
      </c>
      <c r="I19" s="70">
        <f t="shared" si="7"/>
        <v>13421.3</v>
      </c>
      <c r="J19" s="70">
        <f t="shared" si="7"/>
        <v>32398</v>
      </c>
    </row>
    <row r="21" spans="1:10">
      <c r="A21" s="3" t="s">
        <v>441</v>
      </c>
    </row>
    <row r="22" spans="1:10">
      <c r="A22" s="25" t="s">
        <v>113</v>
      </c>
      <c r="B22" s="25" t="s">
        <v>105</v>
      </c>
      <c r="C22" s="44" t="s">
        <v>349</v>
      </c>
      <c r="D22" s="44"/>
      <c r="E22" s="44"/>
      <c r="F22" s="44"/>
      <c r="G22" s="44"/>
      <c r="H22" s="44"/>
    </row>
    <row r="23" spans="1:10">
      <c r="A23" s="45" t="s">
        <v>114</v>
      </c>
      <c r="B23" s="45"/>
      <c r="C23" s="68" t="s">
        <v>131</v>
      </c>
      <c r="D23" s="68"/>
      <c r="E23" s="68" t="s">
        <v>132</v>
      </c>
      <c r="F23" s="68"/>
      <c r="G23" s="68" t="s">
        <v>101</v>
      </c>
      <c r="H23" s="68"/>
    </row>
    <row r="24" spans="1:10" ht="18" customHeight="1">
      <c r="A24" s="46">
        <v>1</v>
      </c>
      <c r="B24" s="47" t="s">
        <v>9</v>
      </c>
      <c r="C24" s="159">
        <v>50915</v>
      </c>
      <c r="D24" s="159"/>
      <c r="E24" s="159">
        <v>47559.7</v>
      </c>
      <c r="F24" s="159"/>
      <c r="G24" s="159">
        <f>SUM(C24,E24)</f>
        <v>98474.7</v>
      </c>
      <c r="H24" s="159"/>
    </row>
    <row r="25" spans="1:10" ht="18" customHeight="1">
      <c r="A25" s="46">
        <v>2</v>
      </c>
      <c r="B25" s="47" t="s">
        <v>115</v>
      </c>
      <c r="C25" s="159">
        <v>62790</v>
      </c>
      <c r="D25" s="159"/>
      <c r="E25" s="159">
        <v>39553.699999999997</v>
      </c>
      <c r="F25" s="159"/>
      <c r="G25" s="159">
        <f>SUM(C25,E25)</f>
        <v>102343.7</v>
      </c>
      <c r="H25" s="159"/>
    </row>
    <row r="26" spans="1:10" ht="18" customHeight="1">
      <c r="A26" s="46">
        <v>3</v>
      </c>
      <c r="B26" s="47" t="s">
        <v>116</v>
      </c>
      <c r="C26" s="159">
        <v>55600</v>
      </c>
      <c r="D26" s="159"/>
      <c r="E26" s="159">
        <v>58035.9</v>
      </c>
      <c r="F26" s="159"/>
      <c r="G26" s="159">
        <f>SUM(C26,E26)</f>
        <v>113635.9</v>
      </c>
      <c r="H26" s="159"/>
    </row>
    <row r="27" spans="1:10" ht="18" customHeight="1">
      <c r="A27" s="52"/>
      <c r="B27" s="53" t="s">
        <v>101</v>
      </c>
      <c r="C27" s="160">
        <f>SUM(C24:C26)</f>
        <v>169305</v>
      </c>
      <c r="D27" s="160"/>
      <c r="E27" s="160">
        <f>SUM(E24:E26)</f>
        <v>145149.29999999999</v>
      </c>
      <c r="F27" s="160"/>
      <c r="G27" s="160">
        <f>SUM(G24:G26)</f>
        <v>314454.3</v>
      </c>
      <c r="H27" s="160"/>
    </row>
    <row r="28" spans="1:10" ht="18" customHeight="1">
      <c r="A28" s="52"/>
      <c r="B28" s="53" t="s">
        <v>152</v>
      </c>
      <c r="C28" s="161">
        <v>31506</v>
      </c>
      <c r="D28" s="161"/>
      <c r="E28" s="161">
        <v>10942</v>
      </c>
      <c r="F28" s="161"/>
      <c r="G28" s="161">
        <f>SUM(A28:F28)</f>
        <v>42448</v>
      </c>
      <c r="H28" s="160"/>
    </row>
  </sheetData>
  <phoneticPr fontId="0" type="noConversion"/>
  <printOptions horizontalCentered="1"/>
  <pageMargins left="0.75" right="0.75" top="1" bottom="1" header="0.5" footer="0.5"/>
  <pageSetup paperSize="9" orientation="landscape" horizontalDpi="4294967295" verticalDpi="300" r:id="rId1"/>
  <headerFooter alignWithMargins="0"/>
</worksheet>
</file>

<file path=xl/worksheets/sheet15.xml><?xml version="1.0" encoding="utf-8"?>
<worksheet xmlns="http://schemas.openxmlformats.org/spreadsheetml/2006/main" xmlns:r="http://schemas.openxmlformats.org/officeDocument/2006/relationships">
  <dimension ref="A1:X134"/>
  <sheetViews>
    <sheetView topLeftCell="E1" workbookViewId="0">
      <selection activeCell="M103" sqref="M103"/>
    </sheetView>
  </sheetViews>
  <sheetFormatPr defaultRowHeight="12.75"/>
  <cols>
    <col min="1" max="1" width="6.85546875" style="55" customWidth="1"/>
    <col min="2" max="2" width="13.5703125" style="55" customWidth="1"/>
    <col min="3" max="3" width="10.85546875" style="55" customWidth="1"/>
    <col min="4" max="4" width="9.85546875" style="55" customWidth="1"/>
    <col min="5" max="5" width="11.42578125" style="55" customWidth="1"/>
    <col min="6" max="12" width="9.140625" style="55"/>
    <col min="13" max="13" width="12.42578125" style="55" customWidth="1"/>
    <col min="14" max="16" width="9.140625" style="55"/>
    <col min="17" max="18" width="8.28515625" style="55" customWidth="1"/>
    <col min="19" max="19" width="6.7109375" style="55" customWidth="1"/>
    <col min="20" max="20" width="9.140625" style="55"/>
    <col min="21" max="21" width="12.85546875" style="55" customWidth="1"/>
    <col min="22" max="22" width="6.42578125" style="55" customWidth="1"/>
    <col min="23" max="16384" width="9.140625" style="55"/>
  </cols>
  <sheetData>
    <row r="1" spans="1:22" ht="15.75">
      <c r="A1" s="280" t="s">
        <v>223</v>
      </c>
      <c r="B1" s="280"/>
      <c r="C1" s="280"/>
      <c r="D1" s="280"/>
      <c r="E1" s="280"/>
      <c r="F1" s="73"/>
      <c r="G1" s="73"/>
      <c r="H1" s="73"/>
      <c r="I1" s="73"/>
      <c r="J1" s="73"/>
      <c r="K1" s="73"/>
      <c r="L1" s="73"/>
      <c r="M1" s="73"/>
      <c r="N1" s="73"/>
      <c r="O1" s="73"/>
      <c r="P1" s="73"/>
      <c r="Q1" s="73"/>
      <c r="R1" s="73"/>
      <c r="S1" s="73"/>
      <c r="T1" s="73"/>
      <c r="U1" s="73"/>
      <c r="V1" s="73"/>
    </row>
    <row r="2" spans="1:22" ht="15.75">
      <c r="A2" s="280" t="s">
        <v>224</v>
      </c>
      <c r="B2" s="280"/>
      <c r="C2" s="280"/>
      <c r="D2" s="280"/>
      <c r="E2" s="280"/>
      <c r="F2" s="73"/>
      <c r="G2" s="73"/>
      <c r="H2" s="73"/>
      <c r="I2" s="73"/>
      <c r="J2" s="73"/>
      <c r="K2" s="73"/>
      <c r="L2" s="73"/>
      <c r="M2" s="73"/>
      <c r="N2" s="73"/>
      <c r="O2" s="73"/>
      <c r="P2" s="73"/>
      <c r="Q2" s="73"/>
      <c r="R2" s="73"/>
      <c r="S2" s="73"/>
      <c r="T2" s="73"/>
      <c r="U2" s="73"/>
      <c r="V2" s="73"/>
    </row>
    <row r="3" spans="1:22" ht="15">
      <c r="A3" s="74" t="s">
        <v>225</v>
      </c>
      <c r="B3" s="162" t="s">
        <v>411</v>
      </c>
      <c r="C3" s="74"/>
      <c r="D3" s="74"/>
      <c r="E3" s="74" t="s">
        <v>44</v>
      </c>
      <c r="F3" s="74" t="s">
        <v>154</v>
      </c>
      <c r="G3" s="74"/>
      <c r="H3" s="74" t="s">
        <v>226</v>
      </c>
      <c r="I3" s="74" t="s">
        <v>153</v>
      </c>
      <c r="J3" s="74"/>
      <c r="K3" s="74"/>
      <c r="L3" s="74"/>
      <c r="M3" s="74" t="s">
        <v>50</v>
      </c>
      <c r="N3" s="74" t="s">
        <v>53</v>
      </c>
      <c r="O3" s="74"/>
      <c r="P3" s="74"/>
      <c r="Q3" s="74" t="s">
        <v>51</v>
      </c>
      <c r="R3" s="74" t="s">
        <v>56</v>
      </c>
      <c r="S3" s="74"/>
      <c r="T3" s="74"/>
      <c r="U3" s="74"/>
      <c r="V3" s="74"/>
    </row>
    <row r="4" spans="1:22" ht="15">
      <c r="A4" s="75" t="s">
        <v>227</v>
      </c>
      <c r="B4" s="76"/>
      <c r="C4" s="76"/>
      <c r="D4" s="76"/>
      <c r="E4" s="76"/>
      <c r="F4" s="76"/>
      <c r="G4" s="76"/>
      <c r="H4" s="76"/>
      <c r="I4" s="76"/>
      <c r="J4" s="76"/>
      <c r="K4" s="76"/>
      <c r="L4" s="76"/>
      <c r="M4" s="76"/>
      <c r="N4" s="76"/>
      <c r="O4" s="76"/>
      <c r="P4" s="76"/>
      <c r="Q4" s="76"/>
      <c r="R4" s="76"/>
      <c r="S4" s="76"/>
      <c r="T4" s="76"/>
      <c r="U4" s="76"/>
      <c r="V4" s="74"/>
    </row>
    <row r="5" spans="1:22" s="3" customFormat="1" ht="28.5">
      <c r="A5" s="77" t="s">
        <v>68</v>
      </c>
      <c r="B5" s="281" t="s">
        <v>239</v>
      </c>
      <c r="C5" s="281" t="s">
        <v>228</v>
      </c>
      <c r="D5" s="282" t="s">
        <v>229</v>
      </c>
      <c r="E5" s="282" t="s">
        <v>230</v>
      </c>
      <c r="F5" s="284" t="s">
        <v>231</v>
      </c>
      <c r="G5" s="284"/>
      <c r="H5" s="284"/>
      <c r="I5" s="284"/>
      <c r="J5" s="284"/>
      <c r="K5" s="284"/>
      <c r="L5" s="284"/>
      <c r="M5" s="285" t="s">
        <v>232</v>
      </c>
      <c r="N5" s="286" t="s">
        <v>231</v>
      </c>
      <c r="O5" s="284"/>
      <c r="P5" s="284"/>
      <c r="Q5" s="284"/>
      <c r="R5" s="284"/>
      <c r="S5" s="284"/>
      <c r="T5" s="284"/>
      <c r="U5" s="281" t="s">
        <v>233</v>
      </c>
      <c r="V5" s="281" t="s">
        <v>234</v>
      </c>
    </row>
    <row r="6" spans="1:22" s="3" customFormat="1" ht="14.25">
      <c r="A6" s="77"/>
      <c r="B6" s="281"/>
      <c r="C6" s="281"/>
      <c r="D6" s="283"/>
      <c r="E6" s="283"/>
      <c r="F6" s="103">
        <v>1</v>
      </c>
      <c r="G6" s="103">
        <v>2</v>
      </c>
      <c r="H6" s="103">
        <v>3</v>
      </c>
      <c r="I6" s="103">
        <v>4</v>
      </c>
      <c r="J6" s="103">
        <v>5</v>
      </c>
      <c r="K6" s="103">
        <v>6</v>
      </c>
      <c r="L6" s="103" t="s">
        <v>101</v>
      </c>
      <c r="M6" s="285"/>
      <c r="N6" s="114">
        <v>1</v>
      </c>
      <c r="O6" s="103">
        <v>2</v>
      </c>
      <c r="P6" s="103">
        <v>3</v>
      </c>
      <c r="Q6" s="103">
        <v>4</v>
      </c>
      <c r="R6" s="103">
        <v>5</v>
      </c>
      <c r="S6" s="103">
        <v>6</v>
      </c>
      <c r="T6" s="103" t="s">
        <v>101</v>
      </c>
      <c r="U6" s="281"/>
      <c r="V6" s="281"/>
    </row>
    <row r="7" spans="1:22" s="3" customFormat="1" ht="15">
      <c r="A7" s="78" t="s">
        <v>235</v>
      </c>
      <c r="B7" s="79"/>
      <c r="C7" s="79"/>
      <c r="D7" s="79"/>
      <c r="E7" s="79"/>
      <c r="F7" s="80"/>
      <c r="G7" s="80"/>
      <c r="H7" s="80"/>
      <c r="I7" s="80"/>
      <c r="J7" s="80"/>
      <c r="K7" s="80"/>
      <c r="L7" s="80"/>
      <c r="M7" s="81"/>
      <c r="N7" s="80"/>
      <c r="O7" s="80"/>
      <c r="P7" s="80"/>
      <c r="Q7" s="80"/>
      <c r="R7" s="80"/>
      <c r="S7" s="80"/>
      <c r="T7" s="80"/>
      <c r="U7" s="79"/>
      <c r="V7" s="82"/>
    </row>
    <row r="8" spans="1:22" s="3" customFormat="1" ht="14.25">
      <c r="A8" s="83">
        <v>1</v>
      </c>
      <c r="B8" s="83" t="s">
        <v>346</v>
      </c>
      <c r="C8" s="84" t="s">
        <v>253</v>
      </c>
      <c r="D8" s="85" t="s">
        <v>238</v>
      </c>
      <c r="E8" s="83">
        <v>8</v>
      </c>
      <c r="F8" s="83"/>
      <c r="G8" s="83"/>
      <c r="H8" s="83"/>
      <c r="I8" s="109"/>
      <c r="J8" s="109"/>
      <c r="K8" s="109"/>
      <c r="L8" s="87">
        <f>SUM(F8:K8)</f>
        <v>0</v>
      </c>
      <c r="M8" s="88">
        <v>15</v>
      </c>
      <c r="N8" s="89"/>
      <c r="O8" s="89"/>
      <c r="P8" s="89"/>
      <c r="Q8" s="109"/>
      <c r="R8" s="109"/>
      <c r="S8" s="109"/>
      <c r="T8" s="87">
        <f t="shared" ref="T8:T83" si="0">SUM(N8:S8)</f>
        <v>0</v>
      </c>
      <c r="U8" s="90">
        <v>10</v>
      </c>
      <c r="V8" s="83"/>
    </row>
    <row r="9" spans="1:22" s="3" customFormat="1" ht="14.25">
      <c r="A9" s="83">
        <v>2</v>
      </c>
      <c r="B9" s="83">
        <v>1</v>
      </c>
      <c r="C9" s="84" t="s">
        <v>254</v>
      </c>
      <c r="D9" s="85" t="s">
        <v>238</v>
      </c>
      <c r="E9" s="83">
        <v>50</v>
      </c>
      <c r="F9" s="83"/>
      <c r="G9" s="83"/>
      <c r="H9" s="83"/>
      <c r="I9" s="110"/>
      <c r="J9" s="110"/>
      <c r="K9" s="110"/>
      <c r="L9" s="87">
        <f t="shared" ref="L9:L83" si="1">SUM(F9:K9)</f>
        <v>0</v>
      </c>
      <c r="M9" s="88">
        <v>35</v>
      </c>
      <c r="N9" s="89"/>
      <c r="O9" s="89"/>
      <c r="P9" s="89"/>
      <c r="Q9" s="110"/>
      <c r="R9" s="110"/>
      <c r="S9" s="110"/>
      <c r="T9" s="87">
        <f t="shared" si="0"/>
        <v>0</v>
      </c>
      <c r="U9" s="90">
        <v>20</v>
      </c>
      <c r="V9" s="83"/>
    </row>
    <row r="10" spans="1:22" s="3" customFormat="1" ht="14.25">
      <c r="A10" s="83">
        <v>3</v>
      </c>
      <c r="B10" s="83">
        <v>2</v>
      </c>
      <c r="C10" s="84" t="s">
        <v>255</v>
      </c>
      <c r="D10" s="91" t="s">
        <v>238</v>
      </c>
      <c r="E10" s="83">
        <v>10</v>
      </c>
      <c r="F10" s="83"/>
      <c r="G10" s="83"/>
      <c r="H10" s="83"/>
      <c r="I10" s="110"/>
      <c r="J10" s="110"/>
      <c r="K10" s="110"/>
      <c r="L10" s="87">
        <f t="shared" si="1"/>
        <v>0</v>
      </c>
      <c r="M10" s="88">
        <v>24</v>
      </c>
      <c r="N10" s="89"/>
      <c r="O10" s="89"/>
      <c r="P10" s="89"/>
      <c r="Q10" s="110"/>
      <c r="R10" s="110"/>
      <c r="S10" s="110"/>
      <c r="T10" s="87">
        <f t="shared" si="0"/>
        <v>0</v>
      </c>
      <c r="U10" s="90">
        <v>26</v>
      </c>
      <c r="V10" s="83"/>
    </row>
    <row r="11" spans="1:22" s="3" customFormat="1" ht="14.25">
      <c r="A11" s="83">
        <v>4</v>
      </c>
      <c r="B11" s="83">
        <v>3</v>
      </c>
      <c r="C11" s="84" t="s">
        <v>256</v>
      </c>
      <c r="D11" s="91" t="s">
        <v>238</v>
      </c>
      <c r="E11" s="83">
        <v>36</v>
      </c>
      <c r="F11" s="83"/>
      <c r="G11" s="83"/>
      <c r="H11" s="83"/>
      <c r="I11" s="110"/>
      <c r="J11" s="110"/>
      <c r="K11" s="110"/>
      <c r="L11" s="87">
        <f t="shared" si="1"/>
        <v>0</v>
      </c>
      <c r="M11" s="88">
        <v>25</v>
      </c>
      <c r="N11" s="89"/>
      <c r="O11" s="89"/>
      <c r="P11" s="89"/>
      <c r="Q11" s="110"/>
      <c r="R11" s="110"/>
      <c r="S11" s="110"/>
      <c r="T11" s="87">
        <f t="shared" si="0"/>
        <v>0</v>
      </c>
      <c r="U11" s="90">
        <v>22</v>
      </c>
      <c r="V11" s="83"/>
    </row>
    <row r="12" spans="1:22" s="3" customFormat="1" ht="14.25">
      <c r="A12" s="83">
        <v>5</v>
      </c>
      <c r="B12" s="83" t="s">
        <v>156</v>
      </c>
      <c r="C12" s="84" t="s">
        <v>257</v>
      </c>
      <c r="D12" s="85" t="s">
        <v>57</v>
      </c>
      <c r="E12" s="83">
        <v>38</v>
      </c>
      <c r="F12" s="83"/>
      <c r="G12" s="83"/>
      <c r="H12" s="83"/>
      <c r="I12" s="110"/>
      <c r="J12" s="110"/>
      <c r="K12" s="110"/>
      <c r="L12" s="87">
        <f t="shared" si="1"/>
        <v>0</v>
      </c>
      <c r="M12" s="88">
        <v>58</v>
      </c>
      <c r="N12" s="89"/>
      <c r="O12" s="89"/>
      <c r="P12" s="89"/>
      <c r="Q12" s="110"/>
      <c r="R12" s="110"/>
      <c r="S12" s="110"/>
      <c r="T12" s="87">
        <f t="shared" si="0"/>
        <v>0</v>
      </c>
      <c r="U12" s="90">
        <v>47</v>
      </c>
      <c r="V12" s="83"/>
    </row>
    <row r="13" spans="1:22" s="3" customFormat="1" ht="14.25">
      <c r="A13" s="83">
        <v>6</v>
      </c>
      <c r="B13" s="83" t="s">
        <v>158</v>
      </c>
      <c r="C13" s="84" t="s">
        <v>258</v>
      </c>
      <c r="D13" s="85" t="s">
        <v>57</v>
      </c>
      <c r="E13" s="83">
        <v>361</v>
      </c>
      <c r="F13" s="83"/>
      <c r="G13" s="83"/>
      <c r="H13" s="83"/>
      <c r="I13" s="110"/>
      <c r="J13" s="110"/>
      <c r="K13" s="110"/>
      <c r="L13" s="87">
        <f t="shared" si="1"/>
        <v>0</v>
      </c>
      <c r="M13" s="88">
        <v>170</v>
      </c>
      <c r="N13" s="89"/>
      <c r="O13" s="89"/>
      <c r="P13" s="89"/>
      <c r="Q13" s="110"/>
      <c r="R13" s="110"/>
      <c r="S13" s="110"/>
      <c r="T13" s="87">
        <f t="shared" si="0"/>
        <v>0</v>
      </c>
      <c r="U13" s="90">
        <v>200</v>
      </c>
      <c r="V13" s="83"/>
    </row>
    <row r="14" spans="1:22" s="3" customFormat="1" ht="14.25">
      <c r="A14" s="83">
        <v>7</v>
      </c>
      <c r="B14" s="83" t="s">
        <v>160</v>
      </c>
      <c r="C14" s="84" t="s">
        <v>259</v>
      </c>
      <c r="D14" s="85" t="s">
        <v>57</v>
      </c>
      <c r="E14" s="83">
        <v>58</v>
      </c>
      <c r="F14" s="83"/>
      <c r="G14" s="83"/>
      <c r="H14" s="83"/>
      <c r="I14" s="110"/>
      <c r="J14" s="110"/>
      <c r="K14" s="110"/>
      <c r="L14" s="87">
        <f t="shared" si="1"/>
        <v>0</v>
      </c>
      <c r="M14" s="88">
        <v>26</v>
      </c>
      <c r="N14" s="89"/>
      <c r="O14" s="89"/>
      <c r="P14" s="89"/>
      <c r="Q14" s="110"/>
      <c r="R14" s="110"/>
      <c r="S14" s="110"/>
      <c r="T14" s="87">
        <f t="shared" si="0"/>
        <v>0</v>
      </c>
      <c r="U14" s="90">
        <v>60</v>
      </c>
      <c r="V14" s="83"/>
    </row>
    <row r="15" spans="1:22" s="3" customFormat="1" ht="14.25">
      <c r="A15" s="83">
        <v>8</v>
      </c>
      <c r="B15" s="83" t="s">
        <v>157</v>
      </c>
      <c r="C15" s="84" t="s">
        <v>237</v>
      </c>
      <c r="D15" s="85" t="s">
        <v>57</v>
      </c>
      <c r="E15" s="83">
        <v>98</v>
      </c>
      <c r="F15" s="83"/>
      <c r="G15" s="83"/>
      <c r="H15" s="83"/>
      <c r="I15" s="110"/>
      <c r="J15" s="110"/>
      <c r="K15" s="110"/>
      <c r="L15" s="87">
        <f t="shared" si="1"/>
        <v>0</v>
      </c>
      <c r="M15" s="88">
        <v>60</v>
      </c>
      <c r="N15" s="89"/>
      <c r="O15" s="89"/>
      <c r="P15" s="89"/>
      <c r="Q15" s="110"/>
      <c r="R15" s="110"/>
      <c r="S15" s="110"/>
      <c r="T15" s="87">
        <f t="shared" si="0"/>
        <v>0</v>
      </c>
      <c r="U15" s="90">
        <v>80</v>
      </c>
      <c r="V15" s="83"/>
    </row>
    <row r="16" spans="1:22" s="3" customFormat="1" ht="14.25">
      <c r="A16" s="83"/>
      <c r="B16" s="83" t="s">
        <v>321</v>
      </c>
      <c r="C16" s="84"/>
      <c r="D16" s="85"/>
      <c r="E16" s="104">
        <f>SUM(E8:E15)</f>
        <v>659</v>
      </c>
      <c r="F16" s="104">
        <f>SUM(F8:F15)</f>
        <v>0</v>
      </c>
      <c r="G16" s="104">
        <f>SUM(G8:G15)</f>
        <v>0</v>
      </c>
      <c r="H16" s="104">
        <f>SUM(H8:H15)</f>
        <v>0</v>
      </c>
      <c r="I16" s="104"/>
      <c r="J16" s="104"/>
      <c r="K16" s="104"/>
      <c r="L16" s="104">
        <f>SUM(L8:L15)</f>
        <v>0</v>
      </c>
      <c r="M16" s="107">
        <f>SUM(M8:M15)</f>
        <v>413</v>
      </c>
      <c r="N16" s="104">
        <f>SUM(N8:N15)</f>
        <v>0</v>
      </c>
      <c r="O16" s="104">
        <f>SUM(O8:O15)</f>
        <v>0</v>
      </c>
      <c r="P16" s="104">
        <f>SUM(P8:P15)</f>
        <v>0</v>
      </c>
      <c r="Q16" s="104"/>
      <c r="R16" s="104"/>
      <c r="S16" s="104"/>
      <c r="T16" s="104">
        <f>SUM(T8:T15)</f>
        <v>0</v>
      </c>
      <c r="U16" s="107">
        <f>SUM(U8:U15)</f>
        <v>465</v>
      </c>
      <c r="V16" s="83"/>
    </row>
    <row r="17" spans="1:22" s="3" customFormat="1" ht="14.25">
      <c r="A17" s="83">
        <v>9</v>
      </c>
      <c r="B17" s="83" t="s">
        <v>161</v>
      </c>
      <c r="C17" s="84" t="s">
        <v>260</v>
      </c>
      <c r="D17" s="85" t="s">
        <v>57</v>
      </c>
      <c r="E17" s="83">
        <v>230</v>
      </c>
      <c r="F17" s="83">
        <v>36</v>
      </c>
      <c r="G17" s="83">
        <v>48</v>
      </c>
      <c r="H17" s="83"/>
      <c r="I17" s="110"/>
      <c r="J17" s="110"/>
      <c r="K17" s="110"/>
      <c r="L17" s="87">
        <f t="shared" si="1"/>
        <v>84</v>
      </c>
      <c r="M17" s="88">
        <v>74.3</v>
      </c>
      <c r="N17" s="89">
        <v>45</v>
      </c>
      <c r="O17" s="83">
        <v>27</v>
      </c>
      <c r="P17" s="83"/>
      <c r="Q17" s="110"/>
      <c r="R17" s="110"/>
      <c r="S17" s="110"/>
      <c r="T17" s="87">
        <f t="shared" si="0"/>
        <v>72</v>
      </c>
      <c r="U17" s="90">
        <v>51.45</v>
      </c>
      <c r="V17" s="83"/>
    </row>
    <row r="18" spans="1:22" s="3" customFormat="1" ht="14.25">
      <c r="A18" s="83">
        <v>10</v>
      </c>
      <c r="B18" s="83" t="s">
        <v>162</v>
      </c>
      <c r="C18" s="84" t="s">
        <v>261</v>
      </c>
      <c r="D18" s="85" t="s">
        <v>57</v>
      </c>
      <c r="E18" s="83">
        <v>155</v>
      </c>
      <c r="F18" s="83">
        <v>15</v>
      </c>
      <c r="G18" s="83">
        <v>15</v>
      </c>
      <c r="H18" s="83"/>
      <c r="I18" s="110"/>
      <c r="J18" s="110"/>
      <c r="K18" s="110"/>
      <c r="L18" s="87">
        <f t="shared" si="1"/>
        <v>30</v>
      </c>
      <c r="M18" s="88">
        <v>13.05</v>
      </c>
      <c r="N18" s="89">
        <v>14</v>
      </c>
      <c r="O18" s="83">
        <v>0</v>
      </c>
      <c r="P18" s="83"/>
      <c r="Q18" s="110"/>
      <c r="R18" s="110"/>
      <c r="S18" s="110"/>
      <c r="T18" s="87">
        <f t="shared" si="0"/>
        <v>14</v>
      </c>
      <c r="U18" s="90">
        <v>6</v>
      </c>
      <c r="V18" s="83"/>
    </row>
    <row r="19" spans="1:22" s="3" customFormat="1" ht="14.25">
      <c r="A19" s="83">
        <v>11</v>
      </c>
      <c r="B19" s="83" t="s">
        <v>163</v>
      </c>
      <c r="C19" s="84" t="s">
        <v>262</v>
      </c>
      <c r="D19" s="85" t="s">
        <v>57</v>
      </c>
      <c r="E19" s="83">
        <v>46</v>
      </c>
      <c r="F19" s="83">
        <v>15</v>
      </c>
      <c r="G19" s="83">
        <v>15</v>
      </c>
      <c r="H19" s="83"/>
      <c r="I19" s="110"/>
      <c r="J19" s="110"/>
      <c r="K19" s="110"/>
      <c r="L19" s="87">
        <f t="shared" si="1"/>
        <v>30</v>
      </c>
      <c r="M19" s="88">
        <v>13.05</v>
      </c>
      <c r="N19" s="89">
        <v>5</v>
      </c>
      <c r="O19" s="83">
        <v>0</v>
      </c>
      <c r="P19" s="83"/>
      <c r="Q19" s="110"/>
      <c r="R19" s="110"/>
      <c r="S19" s="110"/>
      <c r="T19" s="87">
        <f t="shared" si="0"/>
        <v>5</v>
      </c>
      <c r="U19" s="90">
        <v>6</v>
      </c>
      <c r="V19" s="83"/>
    </row>
    <row r="20" spans="1:22" s="3" customFormat="1" ht="14.25">
      <c r="A20" s="83">
        <v>12</v>
      </c>
      <c r="B20" s="83" t="s">
        <v>159</v>
      </c>
      <c r="C20" s="84" t="s">
        <v>263</v>
      </c>
      <c r="D20" s="85" t="s">
        <v>57</v>
      </c>
      <c r="E20" s="83">
        <v>214</v>
      </c>
      <c r="F20" s="83">
        <v>24</v>
      </c>
      <c r="G20" s="83">
        <v>23</v>
      </c>
      <c r="H20" s="83"/>
      <c r="I20" s="110"/>
      <c r="J20" s="110"/>
      <c r="K20" s="110"/>
      <c r="L20" s="87">
        <f t="shared" si="1"/>
        <v>47</v>
      </c>
      <c r="M20" s="88">
        <v>75</v>
      </c>
      <c r="N20" s="89">
        <v>47</v>
      </c>
      <c r="O20" s="83">
        <v>24</v>
      </c>
      <c r="P20" s="83"/>
      <c r="Q20" s="110"/>
      <c r="R20" s="110"/>
      <c r="S20" s="110"/>
      <c r="T20" s="87">
        <f t="shared" si="0"/>
        <v>71</v>
      </c>
      <c r="U20" s="90">
        <v>31.5</v>
      </c>
      <c r="V20" s="83"/>
    </row>
    <row r="21" spans="1:22" s="3" customFormat="1" ht="14.25">
      <c r="A21" s="83">
        <v>13</v>
      </c>
      <c r="B21" s="83" t="s">
        <v>165</v>
      </c>
      <c r="C21" s="84" t="s">
        <v>264</v>
      </c>
      <c r="D21" s="85" t="s">
        <v>57</v>
      </c>
      <c r="E21" s="83">
        <v>88</v>
      </c>
      <c r="F21" s="83">
        <v>22</v>
      </c>
      <c r="G21" s="83">
        <v>30</v>
      </c>
      <c r="H21" s="83"/>
      <c r="I21" s="110"/>
      <c r="J21" s="110"/>
      <c r="K21" s="110"/>
      <c r="L21" s="87">
        <f t="shared" si="1"/>
        <v>52</v>
      </c>
      <c r="M21" s="88">
        <v>75</v>
      </c>
      <c r="N21" s="89">
        <v>26</v>
      </c>
      <c r="O21" s="83">
        <v>0</v>
      </c>
      <c r="P21" s="83"/>
      <c r="Q21" s="110"/>
      <c r="R21" s="110"/>
      <c r="S21" s="110"/>
      <c r="T21" s="87">
        <f t="shared" si="0"/>
        <v>26</v>
      </c>
      <c r="U21" s="90">
        <v>16.600000000000001</v>
      </c>
      <c r="V21" s="83"/>
    </row>
    <row r="22" spans="1:22" s="3" customFormat="1" ht="14.25">
      <c r="A22" s="83">
        <v>14</v>
      </c>
      <c r="B22" s="83" t="s">
        <v>166</v>
      </c>
      <c r="C22" s="84" t="s">
        <v>265</v>
      </c>
      <c r="D22" s="85" t="s">
        <v>57</v>
      </c>
      <c r="E22" s="83">
        <v>172</v>
      </c>
      <c r="F22" s="83">
        <v>25</v>
      </c>
      <c r="G22" s="83">
        <v>30</v>
      </c>
      <c r="H22" s="83"/>
      <c r="I22" s="110"/>
      <c r="J22" s="110"/>
      <c r="K22" s="110"/>
      <c r="L22" s="87">
        <f t="shared" si="1"/>
        <v>55</v>
      </c>
      <c r="M22" s="88">
        <v>56</v>
      </c>
      <c r="N22" s="89">
        <v>21</v>
      </c>
      <c r="O22" s="83">
        <v>24</v>
      </c>
      <c r="P22" s="83"/>
      <c r="Q22" s="110"/>
      <c r="R22" s="110"/>
      <c r="S22" s="110"/>
      <c r="T22" s="87">
        <f t="shared" si="0"/>
        <v>45</v>
      </c>
      <c r="U22" s="90">
        <v>21.2</v>
      </c>
      <c r="V22" s="83"/>
    </row>
    <row r="23" spans="1:22" s="3" customFormat="1" ht="14.25">
      <c r="A23" s="83">
        <v>15</v>
      </c>
      <c r="B23" s="83" t="s">
        <v>167</v>
      </c>
      <c r="C23" s="84" t="s">
        <v>266</v>
      </c>
      <c r="D23" s="85" t="s">
        <v>57</v>
      </c>
      <c r="E23" s="83">
        <v>1020</v>
      </c>
      <c r="F23" s="83">
        <v>237</v>
      </c>
      <c r="G23" s="83">
        <v>238</v>
      </c>
      <c r="H23" s="83"/>
      <c r="I23" s="110"/>
      <c r="J23" s="110"/>
      <c r="K23" s="110"/>
      <c r="L23" s="87">
        <f t="shared" si="1"/>
        <v>475</v>
      </c>
      <c r="M23" s="88">
        <v>361.6</v>
      </c>
      <c r="N23" s="89">
        <v>363</v>
      </c>
      <c r="O23" s="83">
        <v>229</v>
      </c>
      <c r="P23" s="83"/>
      <c r="Q23" s="110"/>
      <c r="R23" s="110"/>
      <c r="S23" s="110"/>
      <c r="T23" s="87">
        <f t="shared" si="0"/>
        <v>592</v>
      </c>
      <c r="U23" s="90">
        <v>311.85000000000002</v>
      </c>
      <c r="V23" s="83"/>
    </row>
    <row r="24" spans="1:22" s="3" customFormat="1" ht="14.25">
      <c r="A24" s="83">
        <v>16</v>
      </c>
      <c r="B24" s="83" t="s">
        <v>169</v>
      </c>
      <c r="C24" s="84" t="s">
        <v>267</v>
      </c>
      <c r="D24" s="85" t="s">
        <v>57</v>
      </c>
      <c r="E24" s="83">
        <v>20</v>
      </c>
      <c r="F24" s="83">
        <v>10</v>
      </c>
      <c r="G24" s="83">
        <v>11</v>
      </c>
      <c r="H24" s="83"/>
      <c r="I24" s="110"/>
      <c r="J24" s="110"/>
      <c r="K24" s="110"/>
      <c r="L24" s="87">
        <f t="shared" si="1"/>
        <v>21</v>
      </c>
      <c r="M24" s="88">
        <v>37.200000000000003</v>
      </c>
      <c r="N24" s="89">
        <v>24</v>
      </c>
      <c r="O24" s="83">
        <v>0</v>
      </c>
      <c r="P24" s="83"/>
      <c r="Q24" s="110"/>
      <c r="R24" s="110"/>
      <c r="S24" s="110"/>
      <c r="T24" s="87">
        <f t="shared" si="0"/>
        <v>24</v>
      </c>
      <c r="U24" s="90">
        <v>5.25</v>
      </c>
      <c r="V24" s="83"/>
    </row>
    <row r="25" spans="1:22" s="3" customFormat="1" ht="14.25">
      <c r="A25" s="83">
        <v>17</v>
      </c>
      <c r="B25" s="83" t="s">
        <v>170</v>
      </c>
      <c r="C25" s="84" t="s">
        <v>268</v>
      </c>
      <c r="D25" s="85" t="s">
        <v>57</v>
      </c>
      <c r="E25" s="83">
        <v>83</v>
      </c>
      <c r="F25" s="83">
        <v>41</v>
      </c>
      <c r="G25" s="83">
        <v>19</v>
      </c>
      <c r="H25" s="83"/>
      <c r="I25" s="110"/>
      <c r="J25" s="110"/>
      <c r="K25" s="110"/>
      <c r="L25" s="87">
        <f t="shared" si="1"/>
        <v>60</v>
      </c>
      <c r="M25" s="88">
        <v>37.200000000000003</v>
      </c>
      <c r="N25" s="89">
        <v>42</v>
      </c>
      <c r="O25" s="83">
        <v>0</v>
      </c>
      <c r="P25" s="83"/>
      <c r="Q25" s="110"/>
      <c r="R25" s="110"/>
      <c r="S25" s="110"/>
      <c r="T25" s="87">
        <f t="shared" si="0"/>
        <v>42</v>
      </c>
      <c r="U25" s="90">
        <v>20.8</v>
      </c>
      <c r="V25" s="83"/>
    </row>
    <row r="26" spans="1:22" s="3" customFormat="1" ht="14.25">
      <c r="A26" s="83">
        <v>18</v>
      </c>
      <c r="B26" s="83" t="s">
        <v>171</v>
      </c>
      <c r="C26" s="84" t="s">
        <v>269</v>
      </c>
      <c r="D26" s="85" t="s">
        <v>57</v>
      </c>
      <c r="E26" s="83">
        <v>324</v>
      </c>
      <c r="F26" s="83">
        <v>188</v>
      </c>
      <c r="G26" s="83">
        <v>272</v>
      </c>
      <c r="H26" s="83"/>
      <c r="I26" s="110"/>
      <c r="J26" s="110"/>
      <c r="K26" s="110"/>
      <c r="L26" s="87">
        <f t="shared" si="1"/>
        <v>460</v>
      </c>
      <c r="M26" s="88">
        <v>400.5</v>
      </c>
      <c r="N26" s="89">
        <v>347</v>
      </c>
      <c r="O26" s="83">
        <v>320</v>
      </c>
      <c r="P26" s="83"/>
      <c r="Q26" s="110"/>
      <c r="R26" s="110"/>
      <c r="S26" s="110"/>
      <c r="T26" s="87">
        <f t="shared" si="0"/>
        <v>667</v>
      </c>
      <c r="U26" s="90">
        <v>382.7</v>
      </c>
      <c r="V26" s="83"/>
    </row>
    <row r="27" spans="1:22" s="3" customFormat="1" ht="14.25">
      <c r="A27" s="83">
        <v>19</v>
      </c>
      <c r="B27" s="83" t="s">
        <v>172</v>
      </c>
      <c r="C27" s="84" t="s">
        <v>270</v>
      </c>
      <c r="D27" s="85" t="s">
        <v>57</v>
      </c>
      <c r="E27" s="83">
        <v>134</v>
      </c>
      <c r="F27" s="83">
        <v>34</v>
      </c>
      <c r="G27" s="83">
        <v>29</v>
      </c>
      <c r="H27" s="83"/>
      <c r="I27" s="110"/>
      <c r="J27" s="110"/>
      <c r="K27" s="110"/>
      <c r="L27" s="87">
        <f t="shared" si="1"/>
        <v>63</v>
      </c>
      <c r="M27" s="88">
        <v>72.099999999999994</v>
      </c>
      <c r="N27" s="89">
        <v>54</v>
      </c>
      <c r="O27" s="83">
        <v>35</v>
      </c>
      <c r="P27" s="83"/>
      <c r="Q27" s="110"/>
      <c r="R27" s="110"/>
      <c r="S27" s="110"/>
      <c r="T27" s="87">
        <f t="shared" si="0"/>
        <v>89</v>
      </c>
      <c r="U27" s="90">
        <v>60.7</v>
      </c>
      <c r="V27" s="83"/>
    </row>
    <row r="28" spans="1:22" s="3" customFormat="1" ht="14.25">
      <c r="A28" s="83">
        <v>20</v>
      </c>
      <c r="B28" s="83" t="s">
        <v>164</v>
      </c>
      <c r="C28" s="84" t="s">
        <v>271</v>
      </c>
      <c r="D28" s="85" t="s">
        <v>57</v>
      </c>
      <c r="E28" s="83">
        <v>1824</v>
      </c>
      <c r="F28" s="83">
        <v>835</v>
      </c>
      <c r="G28" s="83">
        <v>711</v>
      </c>
      <c r="H28" s="83"/>
      <c r="I28" s="110"/>
      <c r="J28" s="110"/>
      <c r="K28" s="110"/>
      <c r="L28" s="87">
        <f t="shared" si="1"/>
        <v>1546</v>
      </c>
      <c r="M28" s="88">
        <v>1153.9000000000001</v>
      </c>
      <c r="N28" s="89">
        <v>896</v>
      </c>
      <c r="O28" s="83">
        <v>694</v>
      </c>
      <c r="P28" s="83"/>
      <c r="Q28" s="110"/>
      <c r="R28" s="110"/>
      <c r="S28" s="110"/>
      <c r="T28" s="87">
        <f t="shared" si="0"/>
        <v>1590</v>
      </c>
      <c r="U28" s="90">
        <v>969.05</v>
      </c>
      <c r="V28" s="83"/>
    </row>
    <row r="29" spans="1:22" s="3" customFormat="1" ht="14.25">
      <c r="A29" s="83">
        <v>21</v>
      </c>
      <c r="B29" s="83" t="s">
        <v>174</v>
      </c>
      <c r="C29" s="84" t="s">
        <v>272</v>
      </c>
      <c r="D29" s="85" t="s">
        <v>57</v>
      </c>
      <c r="E29" s="83">
        <v>183</v>
      </c>
      <c r="F29" s="83">
        <v>31</v>
      </c>
      <c r="G29" s="83">
        <v>25</v>
      </c>
      <c r="H29" s="83"/>
      <c r="I29" s="110"/>
      <c r="J29" s="110"/>
      <c r="K29" s="110"/>
      <c r="L29" s="87">
        <f t="shared" si="1"/>
        <v>56</v>
      </c>
      <c r="M29" s="88">
        <v>56.1</v>
      </c>
      <c r="N29" s="89">
        <v>20</v>
      </c>
      <c r="O29" s="83">
        <v>55</v>
      </c>
      <c r="P29" s="83"/>
      <c r="Q29" s="110"/>
      <c r="R29" s="110"/>
      <c r="S29" s="110"/>
      <c r="T29" s="87">
        <f t="shared" si="0"/>
        <v>75</v>
      </c>
      <c r="U29" s="90">
        <v>18.899999999999999</v>
      </c>
      <c r="V29" s="83"/>
    </row>
    <row r="30" spans="1:22" s="3" customFormat="1" ht="14.25">
      <c r="A30" s="83">
        <v>22</v>
      </c>
      <c r="B30" s="83" t="s">
        <v>175</v>
      </c>
      <c r="C30" s="84" t="s">
        <v>273</v>
      </c>
      <c r="D30" s="85" t="s">
        <v>57</v>
      </c>
      <c r="E30" s="83">
        <v>1232</v>
      </c>
      <c r="F30" s="83">
        <v>229</v>
      </c>
      <c r="G30" s="83">
        <v>205</v>
      </c>
      <c r="H30" s="83"/>
      <c r="I30" s="110"/>
      <c r="J30" s="110"/>
      <c r="K30" s="110"/>
      <c r="L30" s="87">
        <f t="shared" si="1"/>
        <v>434</v>
      </c>
      <c r="M30" s="88">
        <v>292</v>
      </c>
      <c r="N30" s="89">
        <v>397</v>
      </c>
      <c r="O30" s="83">
        <v>292</v>
      </c>
      <c r="P30" s="83"/>
      <c r="Q30" s="110"/>
      <c r="R30" s="110"/>
      <c r="S30" s="110"/>
      <c r="T30" s="87">
        <f t="shared" si="0"/>
        <v>689</v>
      </c>
      <c r="U30" s="90">
        <v>400</v>
      </c>
      <c r="V30" s="83"/>
    </row>
    <row r="31" spans="1:22" s="3" customFormat="1" ht="14.25">
      <c r="A31" s="83">
        <v>23</v>
      </c>
      <c r="B31" s="83" t="s">
        <v>177</v>
      </c>
      <c r="C31" s="84" t="s">
        <v>274</v>
      </c>
      <c r="D31" s="85" t="s">
        <v>57</v>
      </c>
      <c r="E31" s="83">
        <v>208</v>
      </c>
      <c r="F31" s="83">
        <v>56</v>
      </c>
      <c r="G31" s="83">
        <v>55</v>
      </c>
      <c r="H31" s="83"/>
      <c r="I31" s="110"/>
      <c r="J31" s="110"/>
      <c r="K31" s="110"/>
      <c r="L31" s="87">
        <f t="shared" si="1"/>
        <v>111</v>
      </c>
      <c r="M31" s="88">
        <v>152</v>
      </c>
      <c r="N31" s="89">
        <v>50</v>
      </c>
      <c r="O31" s="83">
        <v>43</v>
      </c>
      <c r="P31" s="83"/>
      <c r="Q31" s="110"/>
      <c r="R31" s="110"/>
      <c r="S31" s="110"/>
      <c r="T31" s="87">
        <f t="shared" si="0"/>
        <v>93</v>
      </c>
      <c r="U31" s="90">
        <v>100.8</v>
      </c>
      <c r="V31" s="83"/>
    </row>
    <row r="32" spans="1:22" s="3" customFormat="1" ht="14.25">
      <c r="A32" s="83">
        <v>24</v>
      </c>
      <c r="B32" s="83" t="s">
        <v>178</v>
      </c>
      <c r="C32" s="84" t="s">
        <v>275</v>
      </c>
      <c r="D32" s="85" t="s">
        <v>57</v>
      </c>
      <c r="E32" s="83">
        <v>192</v>
      </c>
      <c r="F32" s="83">
        <v>64</v>
      </c>
      <c r="G32" s="83">
        <v>33</v>
      </c>
      <c r="H32" s="83"/>
      <c r="I32" s="110"/>
      <c r="J32" s="110"/>
      <c r="K32" s="110"/>
      <c r="L32" s="87">
        <f t="shared" si="1"/>
        <v>97</v>
      </c>
      <c r="M32" s="88">
        <v>90</v>
      </c>
      <c r="N32" s="89">
        <v>67</v>
      </c>
      <c r="O32" s="83">
        <v>40</v>
      </c>
      <c r="P32" s="83"/>
      <c r="Q32" s="110"/>
      <c r="R32" s="110"/>
      <c r="S32" s="110"/>
      <c r="T32" s="87">
        <f t="shared" si="0"/>
        <v>107</v>
      </c>
      <c r="U32" s="90">
        <v>41.35</v>
      </c>
      <c r="V32" s="83"/>
    </row>
    <row r="33" spans="1:22" s="3" customFormat="1" ht="14.25">
      <c r="A33" s="83">
        <v>25</v>
      </c>
      <c r="B33" s="83" t="s">
        <v>179</v>
      </c>
      <c r="C33" s="84" t="s">
        <v>276</v>
      </c>
      <c r="D33" s="85" t="s">
        <v>57</v>
      </c>
      <c r="E33" s="83">
        <v>314</v>
      </c>
      <c r="F33" s="83">
        <v>60</v>
      </c>
      <c r="G33" s="83">
        <v>182</v>
      </c>
      <c r="H33" s="83"/>
      <c r="I33" s="110"/>
      <c r="J33" s="110"/>
      <c r="K33" s="110"/>
      <c r="L33" s="87">
        <f t="shared" si="1"/>
        <v>242</v>
      </c>
      <c r="M33" s="88">
        <v>213</v>
      </c>
      <c r="N33" s="89">
        <v>195</v>
      </c>
      <c r="O33" s="83">
        <v>75</v>
      </c>
      <c r="P33" s="83"/>
      <c r="Q33" s="110"/>
      <c r="R33" s="110"/>
      <c r="S33" s="110"/>
      <c r="T33" s="87">
        <f t="shared" si="0"/>
        <v>270</v>
      </c>
      <c r="U33" s="90">
        <v>156.44999999999999</v>
      </c>
      <c r="V33" s="83"/>
    </row>
    <row r="34" spans="1:22" s="3" customFormat="1" ht="14.25">
      <c r="A34" s="83">
        <v>26</v>
      </c>
      <c r="B34" s="83" t="s">
        <v>180</v>
      </c>
      <c r="C34" s="84" t="s">
        <v>277</v>
      </c>
      <c r="D34" s="85" t="s">
        <v>57</v>
      </c>
      <c r="E34" s="83">
        <v>425</v>
      </c>
      <c r="F34" s="83">
        <v>88</v>
      </c>
      <c r="G34" s="83">
        <v>160</v>
      </c>
      <c r="H34" s="83"/>
      <c r="I34" s="110"/>
      <c r="J34" s="110"/>
      <c r="K34" s="110"/>
      <c r="L34" s="87">
        <f t="shared" si="1"/>
        <v>248</v>
      </c>
      <c r="M34" s="88">
        <v>364</v>
      </c>
      <c r="N34" s="89">
        <v>229</v>
      </c>
      <c r="O34" s="83">
        <v>149</v>
      </c>
      <c r="P34" s="83"/>
      <c r="Q34" s="110"/>
      <c r="R34" s="110"/>
      <c r="S34" s="110"/>
      <c r="T34" s="87">
        <f t="shared" si="0"/>
        <v>378</v>
      </c>
      <c r="U34" s="90">
        <v>46.65</v>
      </c>
      <c r="V34" s="83"/>
    </row>
    <row r="35" spans="1:22" s="3" customFormat="1" ht="14.25">
      <c r="A35" s="83">
        <v>27</v>
      </c>
      <c r="B35" s="83" t="s">
        <v>181</v>
      </c>
      <c r="C35" s="84" t="s">
        <v>278</v>
      </c>
      <c r="D35" s="85" t="s">
        <v>57</v>
      </c>
      <c r="E35" s="83">
        <v>224</v>
      </c>
      <c r="F35" s="83">
        <v>32</v>
      </c>
      <c r="G35" s="83">
        <v>41</v>
      </c>
      <c r="H35" s="83"/>
      <c r="I35" s="110"/>
      <c r="J35" s="110"/>
      <c r="K35" s="110"/>
      <c r="L35" s="87">
        <f t="shared" si="1"/>
        <v>73</v>
      </c>
      <c r="M35" s="88">
        <v>61</v>
      </c>
      <c r="N35" s="89">
        <v>29</v>
      </c>
      <c r="O35" s="83">
        <v>22</v>
      </c>
      <c r="P35" s="83"/>
      <c r="Q35" s="110"/>
      <c r="R35" s="110"/>
      <c r="S35" s="110"/>
      <c r="T35" s="87">
        <f t="shared" si="0"/>
        <v>51</v>
      </c>
      <c r="U35" s="90">
        <v>10.3</v>
      </c>
      <c r="V35" s="83"/>
    </row>
    <row r="36" spans="1:22" s="3" customFormat="1" ht="14.25">
      <c r="A36" s="83">
        <v>28</v>
      </c>
      <c r="B36" s="83" t="s">
        <v>182</v>
      </c>
      <c r="C36" s="84" t="s">
        <v>279</v>
      </c>
      <c r="D36" s="85" t="s">
        <v>57</v>
      </c>
      <c r="E36" s="83">
        <v>1622</v>
      </c>
      <c r="F36" s="83">
        <v>716</v>
      </c>
      <c r="G36" s="83">
        <v>1003</v>
      </c>
      <c r="H36" s="83"/>
      <c r="I36" s="110"/>
      <c r="J36" s="110"/>
      <c r="K36" s="110"/>
      <c r="L36" s="87">
        <f t="shared" si="1"/>
        <v>1719</v>
      </c>
      <c r="M36" s="88">
        <v>1450</v>
      </c>
      <c r="N36" s="89">
        <v>1558</v>
      </c>
      <c r="O36" s="83">
        <v>1150</v>
      </c>
      <c r="P36" s="83"/>
      <c r="Q36" s="110"/>
      <c r="R36" s="110"/>
      <c r="S36" s="110"/>
      <c r="T36" s="87">
        <f t="shared" si="0"/>
        <v>2708</v>
      </c>
      <c r="U36" s="90">
        <v>1665.45</v>
      </c>
      <c r="V36" s="83"/>
    </row>
    <row r="37" spans="1:22" s="3" customFormat="1" ht="14.25">
      <c r="A37" s="83">
        <v>29</v>
      </c>
      <c r="B37" s="83" t="s">
        <v>183</v>
      </c>
      <c r="C37" s="84" t="s">
        <v>280</v>
      </c>
      <c r="D37" s="85" t="s">
        <v>57</v>
      </c>
      <c r="E37" s="83">
        <v>234</v>
      </c>
      <c r="F37" s="83">
        <v>113</v>
      </c>
      <c r="G37" s="83">
        <v>99</v>
      </c>
      <c r="H37" s="83"/>
      <c r="I37" s="110"/>
      <c r="J37" s="110"/>
      <c r="K37" s="110"/>
      <c r="L37" s="87">
        <f t="shared" si="1"/>
        <v>212</v>
      </c>
      <c r="M37" s="88">
        <v>161</v>
      </c>
      <c r="N37" s="89">
        <v>159</v>
      </c>
      <c r="O37" s="83">
        <v>180</v>
      </c>
      <c r="P37" s="83"/>
      <c r="Q37" s="110"/>
      <c r="R37" s="110"/>
      <c r="S37" s="110"/>
      <c r="T37" s="87">
        <f t="shared" si="0"/>
        <v>339</v>
      </c>
      <c r="U37" s="90">
        <v>82</v>
      </c>
      <c r="V37" s="83"/>
    </row>
    <row r="38" spans="1:22" s="3" customFormat="1" ht="14.25">
      <c r="A38" s="83">
        <v>30</v>
      </c>
      <c r="B38" s="83" t="s">
        <v>184</v>
      </c>
      <c r="C38" s="84" t="s">
        <v>281</v>
      </c>
      <c r="D38" s="85" t="s">
        <v>57</v>
      </c>
      <c r="E38" s="83">
        <v>51</v>
      </c>
      <c r="F38" s="83">
        <v>0</v>
      </c>
      <c r="G38" s="83">
        <v>0</v>
      </c>
      <c r="H38" s="83"/>
      <c r="I38" s="110"/>
      <c r="J38" s="110"/>
      <c r="K38" s="110"/>
      <c r="L38" s="87">
        <f t="shared" si="1"/>
        <v>0</v>
      </c>
      <c r="M38" s="88">
        <v>0</v>
      </c>
      <c r="N38" s="89">
        <v>11</v>
      </c>
      <c r="O38" s="83">
        <v>2</v>
      </c>
      <c r="P38" s="83"/>
      <c r="Q38" s="110"/>
      <c r="R38" s="110"/>
      <c r="S38" s="110"/>
      <c r="T38" s="87">
        <f t="shared" si="0"/>
        <v>13</v>
      </c>
      <c r="U38" s="90">
        <v>8</v>
      </c>
      <c r="V38" s="83"/>
    </row>
    <row r="39" spans="1:22" s="3" customFormat="1" ht="14.25">
      <c r="A39" s="83">
        <v>31</v>
      </c>
      <c r="B39" s="83" t="s">
        <v>185</v>
      </c>
      <c r="C39" s="84" t="s">
        <v>282</v>
      </c>
      <c r="D39" s="85" t="s">
        <v>57</v>
      </c>
      <c r="E39" s="83">
        <v>1547</v>
      </c>
      <c r="F39" s="83">
        <v>557</v>
      </c>
      <c r="G39" s="83">
        <v>596</v>
      </c>
      <c r="H39" s="83"/>
      <c r="I39" s="110"/>
      <c r="J39" s="110"/>
      <c r="K39" s="110"/>
      <c r="L39" s="87">
        <f t="shared" si="1"/>
        <v>1153</v>
      </c>
      <c r="M39" s="88">
        <v>960</v>
      </c>
      <c r="N39" s="89">
        <v>949</v>
      </c>
      <c r="O39" s="83">
        <v>713</v>
      </c>
      <c r="P39" s="83"/>
      <c r="Q39" s="110"/>
      <c r="R39" s="110"/>
      <c r="S39" s="110"/>
      <c r="T39" s="87">
        <f t="shared" si="0"/>
        <v>1662</v>
      </c>
      <c r="U39" s="90">
        <v>866.6</v>
      </c>
      <c r="V39" s="83"/>
    </row>
    <row r="40" spans="1:22" s="3" customFormat="1" ht="14.25">
      <c r="A40" s="83">
        <v>32</v>
      </c>
      <c r="B40" s="83" t="s">
        <v>176</v>
      </c>
      <c r="C40" s="84" t="s">
        <v>283</v>
      </c>
      <c r="D40" s="85" t="s">
        <v>57</v>
      </c>
      <c r="E40" s="83">
        <v>61</v>
      </c>
      <c r="F40" s="83">
        <v>6</v>
      </c>
      <c r="G40" s="83">
        <v>8</v>
      </c>
      <c r="H40" s="83"/>
      <c r="I40" s="110"/>
      <c r="J40" s="110"/>
      <c r="K40" s="110"/>
      <c r="L40" s="87">
        <f t="shared" si="1"/>
        <v>14</v>
      </c>
      <c r="M40" s="88">
        <v>7</v>
      </c>
      <c r="N40" s="89">
        <v>8</v>
      </c>
      <c r="O40" s="83">
        <v>8</v>
      </c>
      <c r="P40" s="83"/>
      <c r="Q40" s="110"/>
      <c r="R40" s="110"/>
      <c r="S40" s="110"/>
      <c r="T40" s="87">
        <f t="shared" si="0"/>
        <v>16</v>
      </c>
      <c r="U40" s="90">
        <v>6</v>
      </c>
      <c r="V40" s="83"/>
    </row>
    <row r="41" spans="1:22" s="3" customFormat="1" ht="14.25">
      <c r="A41" s="83">
        <v>33</v>
      </c>
      <c r="B41" s="83" t="s">
        <v>186</v>
      </c>
      <c r="C41" s="84" t="s">
        <v>284</v>
      </c>
      <c r="D41" s="85" t="s">
        <v>57</v>
      </c>
      <c r="E41" s="83">
        <v>424</v>
      </c>
      <c r="F41" s="83">
        <v>78</v>
      </c>
      <c r="G41" s="83">
        <v>68</v>
      </c>
      <c r="H41" s="83"/>
      <c r="I41" s="110"/>
      <c r="J41" s="110"/>
      <c r="K41" s="110"/>
      <c r="L41" s="87">
        <f t="shared" si="1"/>
        <v>146</v>
      </c>
      <c r="M41" s="88">
        <v>170</v>
      </c>
      <c r="N41" s="89">
        <v>161</v>
      </c>
      <c r="O41" s="83">
        <v>92</v>
      </c>
      <c r="P41" s="83"/>
      <c r="Q41" s="110"/>
      <c r="R41" s="110"/>
      <c r="S41" s="110"/>
      <c r="T41" s="87">
        <f t="shared" si="0"/>
        <v>253</v>
      </c>
      <c r="U41" s="90">
        <v>87.6</v>
      </c>
      <c r="V41" s="83"/>
    </row>
    <row r="42" spans="1:22" s="3" customFormat="1" ht="14.25">
      <c r="A42" s="83">
        <v>34</v>
      </c>
      <c r="B42" s="83" t="s">
        <v>187</v>
      </c>
      <c r="C42" s="84" t="s">
        <v>285</v>
      </c>
      <c r="D42" s="85" t="s">
        <v>57</v>
      </c>
      <c r="E42" s="83">
        <v>1603</v>
      </c>
      <c r="F42" s="83">
        <v>661</v>
      </c>
      <c r="G42" s="83">
        <v>692</v>
      </c>
      <c r="H42" s="83"/>
      <c r="I42" s="110"/>
      <c r="J42" s="110"/>
      <c r="K42" s="110"/>
      <c r="L42" s="87">
        <f t="shared" si="1"/>
        <v>1353</v>
      </c>
      <c r="M42" s="88">
        <v>860</v>
      </c>
      <c r="N42" s="89">
        <v>961</v>
      </c>
      <c r="O42" s="83">
        <v>563</v>
      </c>
      <c r="P42" s="83"/>
      <c r="Q42" s="110"/>
      <c r="R42" s="110"/>
      <c r="S42" s="110"/>
      <c r="T42" s="87">
        <f t="shared" si="0"/>
        <v>1524</v>
      </c>
      <c r="U42" s="90">
        <v>888.8</v>
      </c>
      <c r="V42" s="83"/>
    </row>
    <row r="43" spans="1:22" s="3" customFormat="1" ht="14.25">
      <c r="A43" s="83">
        <v>35</v>
      </c>
      <c r="B43" s="83" t="s">
        <v>189</v>
      </c>
      <c r="C43" s="84" t="s">
        <v>286</v>
      </c>
      <c r="D43" s="85" t="s">
        <v>57</v>
      </c>
      <c r="E43" s="83">
        <v>223</v>
      </c>
      <c r="F43" s="83">
        <v>13</v>
      </c>
      <c r="G43" s="83">
        <v>10</v>
      </c>
      <c r="H43" s="83"/>
      <c r="I43" s="110"/>
      <c r="J43" s="110"/>
      <c r="K43" s="110"/>
      <c r="L43" s="87">
        <f t="shared" si="1"/>
        <v>23</v>
      </c>
      <c r="M43" s="88">
        <v>30</v>
      </c>
      <c r="N43" s="89">
        <v>13</v>
      </c>
      <c r="O43" s="83">
        <v>0</v>
      </c>
      <c r="P43" s="83"/>
      <c r="Q43" s="110"/>
      <c r="R43" s="110"/>
      <c r="S43" s="110"/>
      <c r="T43" s="87">
        <f t="shared" si="0"/>
        <v>13</v>
      </c>
      <c r="U43" s="90">
        <v>6.1</v>
      </c>
      <c r="V43" s="83"/>
    </row>
    <row r="44" spans="1:22" s="3" customFormat="1" ht="14.25">
      <c r="A44" s="83">
        <v>36</v>
      </c>
      <c r="B44" s="83" t="s">
        <v>190</v>
      </c>
      <c r="C44" s="84" t="s">
        <v>287</v>
      </c>
      <c r="D44" s="85" t="s">
        <v>57</v>
      </c>
      <c r="E44" s="83">
        <v>3536</v>
      </c>
      <c r="F44" s="83">
        <v>1897</v>
      </c>
      <c r="G44" s="83">
        <v>1619</v>
      </c>
      <c r="H44" s="83"/>
      <c r="I44" s="110"/>
      <c r="J44" s="110"/>
      <c r="K44" s="110"/>
      <c r="L44" s="87">
        <f t="shared" si="1"/>
        <v>3516</v>
      </c>
      <c r="M44" s="88">
        <v>2523</v>
      </c>
      <c r="N44" s="89">
        <v>2213</v>
      </c>
      <c r="O44" s="83">
        <v>1984</v>
      </c>
      <c r="P44" s="83"/>
      <c r="Q44" s="110"/>
      <c r="R44" s="110"/>
      <c r="S44" s="110"/>
      <c r="T44" s="87">
        <f t="shared" si="0"/>
        <v>4197</v>
      </c>
      <c r="U44" s="90">
        <v>2242.9</v>
      </c>
      <c r="V44" s="83"/>
    </row>
    <row r="45" spans="1:22" s="3" customFormat="1" ht="14.25">
      <c r="A45" s="83">
        <v>37</v>
      </c>
      <c r="B45" s="83" t="s">
        <v>168</v>
      </c>
      <c r="C45" s="84" t="s">
        <v>288</v>
      </c>
      <c r="D45" s="85" t="s">
        <v>57</v>
      </c>
      <c r="E45" s="83">
        <v>139</v>
      </c>
      <c r="F45" s="83">
        <v>10</v>
      </c>
      <c r="G45" s="83">
        <v>21</v>
      </c>
      <c r="H45" s="83"/>
      <c r="I45" s="110"/>
      <c r="J45" s="110"/>
      <c r="K45" s="110"/>
      <c r="L45" s="87">
        <f t="shared" si="1"/>
        <v>31</v>
      </c>
      <c r="M45" s="88">
        <v>90</v>
      </c>
      <c r="N45" s="89">
        <v>61</v>
      </c>
      <c r="O45" s="83">
        <v>43</v>
      </c>
      <c r="P45" s="83"/>
      <c r="Q45" s="110"/>
      <c r="R45" s="110"/>
      <c r="S45" s="110"/>
      <c r="T45" s="87">
        <f t="shared" si="0"/>
        <v>104</v>
      </c>
      <c r="U45" s="90">
        <v>79.3</v>
      </c>
      <c r="V45" s="83"/>
    </row>
    <row r="46" spans="1:22" s="3" customFormat="1" ht="14.25">
      <c r="A46" s="83">
        <v>38</v>
      </c>
      <c r="B46" s="83" t="s">
        <v>191</v>
      </c>
      <c r="C46" s="84" t="s">
        <v>289</v>
      </c>
      <c r="D46" s="85" t="s">
        <v>57</v>
      </c>
      <c r="E46" s="83">
        <v>840</v>
      </c>
      <c r="F46" s="83">
        <v>366</v>
      </c>
      <c r="G46" s="83">
        <v>470</v>
      </c>
      <c r="H46" s="83"/>
      <c r="I46" s="110"/>
      <c r="J46" s="110"/>
      <c r="K46" s="110"/>
      <c r="L46" s="87">
        <f t="shared" si="1"/>
        <v>836</v>
      </c>
      <c r="M46" s="88">
        <v>600</v>
      </c>
      <c r="N46" s="89">
        <v>690</v>
      </c>
      <c r="O46" s="83">
        <v>654</v>
      </c>
      <c r="P46" s="83"/>
      <c r="Q46" s="110"/>
      <c r="R46" s="110"/>
      <c r="S46" s="110"/>
      <c r="T46" s="87">
        <f t="shared" si="0"/>
        <v>1344</v>
      </c>
      <c r="U46" s="90">
        <f>186+457.7</f>
        <v>643.70000000000005</v>
      </c>
      <c r="V46" s="83"/>
    </row>
    <row r="47" spans="1:22" s="3" customFormat="1" ht="14.25">
      <c r="A47" s="83">
        <v>39</v>
      </c>
      <c r="B47" s="83" t="s">
        <v>192</v>
      </c>
      <c r="C47" s="84" t="s">
        <v>290</v>
      </c>
      <c r="D47" s="85" t="s">
        <v>97</v>
      </c>
      <c r="E47" s="83">
        <v>315</v>
      </c>
      <c r="F47" s="83">
        <v>70</v>
      </c>
      <c r="G47" s="83">
        <v>68</v>
      </c>
      <c r="H47" s="83"/>
      <c r="I47" s="110"/>
      <c r="J47" s="110"/>
      <c r="K47" s="110"/>
      <c r="L47" s="87">
        <f t="shared" si="1"/>
        <v>138</v>
      </c>
      <c r="M47" s="88">
        <v>90</v>
      </c>
      <c r="N47" s="89">
        <v>125</v>
      </c>
      <c r="O47" s="83">
        <v>75</v>
      </c>
      <c r="P47" s="83"/>
      <c r="Q47" s="110"/>
      <c r="R47" s="110"/>
      <c r="S47" s="110"/>
      <c r="T47" s="87">
        <f t="shared" si="0"/>
        <v>200</v>
      </c>
      <c r="U47" s="90">
        <v>119.8</v>
      </c>
      <c r="V47" s="83"/>
    </row>
    <row r="48" spans="1:22" s="3" customFormat="1" ht="14.25">
      <c r="A48" s="83">
        <v>40</v>
      </c>
      <c r="B48" s="83" t="s">
        <v>193</v>
      </c>
      <c r="C48" s="84" t="s">
        <v>291</v>
      </c>
      <c r="D48" s="85" t="s">
        <v>97</v>
      </c>
      <c r="E48" s="83">
        <v>46</v>
      </c>
      <c r="F48" s="83">
        <v>12</v>
      </c>
      <c r="G48" s="83">
        <v>0</v>
      </c>
      <c r="H48" s="83"/>
      <c r="I48" s="110"/>
      <c r="J48" s="110"/>
      <c r="K48" s="110"/>
      <c r="L48" s="87">
        <f>SUM(F48:K48)</f>
        <v>12</v>
      </c>
      <c r="M48" s="88">
        <v>12</v>
      </c>
      <c r="N48" s="89">
        <v>11</v>
      </c>
      <c r="O48" s="83">
        <v>0</v>
      </c>
      <c r="P48" s="83"/>
      <c r="Q48" s="110"/>
      <c r="R48" s="110"/>
      <c r="S48" s="110"/>
      <c r="T48" s="87">
        <f>SUM(N48:S48)</f>
        <v>11</v>
      </c>
      <c r="U48" s="90">
        <v>8.3000000000000007</v>
      </c>
      <c r="V48" s="83"/>
    </row>
    <row r="49" spans="1:22" s="3" customFormat="1" ht="14.25">
      <c r="A49" s="83">
        <v>41</v>
      </c>
      <c r="B49" s="83" t="s">
        <v>194</v>
      </c>
      <c r="C49" s="84" t="s">
        <v>292</v>
      </c>
      <c r="D49" s="85" t="s">
        <v>97</v>
      </c>
      <c r="E49" s="83">
        <v>5492</v>
      </c>
      <c r="F49" s="83">
        <v>1942</v>
      </c>
      <c r="G49" s="83">
        <v>1971</v>
      </c>
      <c r="H49" s="83"/>
      <c r="I49" s="110"/>
      <c r="J49" s="110"/>
      <c r="K49" s="110"/>
      <c r="L49" s="87">
        <f>SUM(F49:K49)</f>
        <v>3913</v>
      </c>
      <c r="M49" s="88">
        <v>2063</v>
      </c>
      <c r="N49" s="89">
        <v>3050</v>
      </c>
      <c r="O49" s="83">
        <v>2461</v>
      </c>
      <c r="P49" s="83"/>
      <c r="Q49" s="110"/>
      <c r="R49" s="110"/>
      <c r="S49" s="110"/>
      <c r="T49" s="87">
        <f>SUM(N49:S49)</f>
        <v>5511</v>
      </c>
      <c r="U49" s="90">
        <v>2406.9</v>
      </c>
      <c r="V49" s="83"/>
    </row>
    <row r="50" spans="1:22" s="3" customFormat="1" ht="14.25">
      <c r="A50" s="83"/>
      <c r="B50" s="83"/>
      <c r="C50" s="84"/>
      <c r="D50" s="85"/>
      <c r="E50" s="104">
        <f>SUM(E17:E49)</f>
        <v>23221</v>
      </c>
      <c r="F50" s="104">
        <f t="shared" ref="F50:U50" si="2">SUM(F17:F49)</f>
        <v>8483</v>
      </c>
      <c r="G50" s="104">
        <f t="shared" si="2"/>
        <v>8767</v>
      </c>
      <c r="H50" s="104">
        <f t="shared" si="2"/>
        <v>0</v>
      </c>
      <c r="I50" s="104">
        <f t="shared" si="2"/>
        <v>0</v>
      </c>
      <c r="J50" s="104">
        <f t="shared" si="2"/>
        <v>0</v>
      </c>
      <c r="K50" s="104">
        <f t="shared" si="2"/>
        <v>0</v>
      </c>
      <c r="L50" s="104">
        <f t="shared" si="2"/>
        <v>17250</v>
      </c>
      <c r="M50" s="104">
        <f t="shared" si="2"/>
        <v>12613</v>
      </c>
      <c r="N50" s="104">
        <f t="shared" si="2"/>
        <v>12841</v>
      </c>
      <c r="O50" s="104">
        <f t="shared" si="2"/>
        <v>9954</v>
      </c>
      <c r="P50" s="104">
        <f t="shared" si="2"/>
        <v>0</v>
      </c>
      <c r="Q50" s="104">
        <f>SUM(Q17:Q49)</f>
        <v>0</v>
      </c>
      <c r="R50" s="104">
        <f>SUM(R17:R49)</f>
        <v>0</v>
      </c>
      <c r="S50" s="104">
        <f>SUM(S17:S49)</f>
        <v>0</v>
      </c>
      <c r="T50" s="104">
        <f t="shared" si="2"/>
        <v>22795</v>
      </c>
      <c r="U50" s="107">
        <f t="shared" si="2"/>
        <v>11769</v>
      </c>
      <c r="V50" s="83"/>
    </row>
    <row r="51" spans="1:22" s="3" customFormat="1" ht="14.25">
      <c r="A51" s="83">
        <v>42</v>
      </c>
      <c r="B51" s="83" t="s">
        <v>195</v>
      </c>
      <c r="C51" s="84" t="s">
        <v>293</v>
      </c>
      <c r="D51" s="85" t="s">
        <v>97</v>
      </c>
      <c r="E51" s="83">
        <v>131</v>
      </c>
      <c r="F51" s="83">
        <v>5</v>
      </c>
      <c r="G51" s="83">
        <v>10</v>
      </c>
      <c r="H51" s="83"/>
      <c r="I51" s="110"/>
      <c r="J51" s="110"/>
      <c r="K51" s="110"/>
      <c r="L51" s="87">
        <f t="shared" si="1"/>
        <v>15</v>
      </c>
      <c r="M51" s="88">
        <v>21</v>
      </c>
      <c r="N51" s="89">
        <v>48</v>
      </c>
      <c r="O51" s="83"/>
      <c r="P51" s="83"/>
      <c r="Q51" s="110"/>
      <c r="R51" s="110"/>
      <c r="S51" s="110"/>
      <c r="T51" s="87">
        <f t="shared" si="0"/>
        <v>48</v>
      </c>
      <c r="U51" s="90">
        <v>56</v>
      </c>
      <c r="V51" s="83"/>
    </row>
    <row r="52" spans="1:22" s="3" customFormat="1" ht="14.25">
      <c r="A52" s="83">
        <v>43</v>
      </c>
      <c r="B52" s="83" t="s">
        <v>196</v>
      </c>
      <c r="C52" s="84" t="s">
        <v>294</v>
      </c>
      <c r="D52" s="85" t="s">
        <v>97</v>
      </c>
      <c r="E52" s="83">
        <v>84</v>
      </c>
      <c r="F52" s="83">
        <v>0</v>
      </c>
      <c r="G52" s="83">
        <v>0</v>
      </c>
      <c r="H52" s="83"/>
      <c r="I52" s="110"/>
      <c r="J52" s="110"/>
      <c r="K52" s="110"/>
      <c r="L52" s="87">
        <f t="shared" si="1"/>
        <v>0</v>
      </c>
      <c r="M52" s="88">
        <v>0</v>
      </c>
      <c r="N52" s="89">
        <v>0</v>
      </c>
      <c r="O52" s="83"/>
      <c r="P52" s="83"/>
      <c r="Q52" s="110"/>
      <c r="R52" s="110"/>
      <c r="S52" s="110"/>
      <c r="T52" s="87">
        <f t="shared" si="0"/>
        <v>0</v>
      </c>
      <c r="U52" s="90">
        <v>0</v>
      </c>
      <c r="V52" s="83"/>
    </row>
    <row r="53" spans="1:22" s="3" customFormat="1" ht="14.25">
      <c r="A53" s="83">
        <v>44</v>
      </c>
      <c r="B53" s="83" t="s">
        <v>197</v>
      </c>
      <c r="C53" s="84" t="s">
        <v>295</v>
      </c>
      <c r="D53" s="85" t="s">
        <v>97</v>
      </c>
      <c r="E53" s="83">
        <v>167</v>
      </c>
      <c r="F53" s="83">
        <v>252</v>
      </c>
      <c r="G53" s="83">
        <v>145</v>
      </c>
      <c r="H53" s="83"/>
      <c r="I53" s="110"/>
      <c r="J53" s="110"/>
      <c r="K53" s="110"/>
      <c r="L53" s="87">
        <f t="shared" si="1"/>
        <v>397</v>
      </c>
      <c r="M53" s="88">
        <v>565</v>
      </c>
      <c r="N53" s="89">
        <v>506</v>
      </c>
      <c r="O53" s="83"/>
      <c r="P53" s="83"/>
      <c r="Q53" s="110"/>
      <c r="R53" s="110"/>
      <c r="S53" s="110"/>
      <c r="T53" s="87">
        <f t="shared" si="0"/>
        <v>506</v>
      </c>
      <c r="U53" s="90">
        <v>591</v>
      </c>
      <c r="V53" s="83"/>
    </row>
    <row r="54" spans="1:22" s="3" customFormat="1" ht="14.25">
      <c r="A54" s="83">
        <v>45</v>
      </c>
      <c r="B54" s="83" t="s">
        <v>198</v>
      </c>
      <c r="C54" s="84" t="s">
        <v>296</v>
      </c>
      <c r="D54" s="85" t="s">
        <v>97</v>
      </c>
      <c r="E54" s="83">
        <v>1749</v>
      </c>
      <c r="F54" s="83">
        <v>1102</v>
      </c>
      <c r="G54" s="83">
        <v>810</v>
      </c>
      <c r="H54" s="83"/>
      <c r="I54" s="110"/>
      <c r="J54" s="110"/>
      <c r="K54" s="110"/>
      <c r="L54" s="87">
        <f t="shared" si="1"/>
        <v>1912</v>
      </c>
      <c r="M54" s="88">
        <v>2720</v>
      </c>
      <c r="N54" s="89">
        <v>2281</v>
      </c>
      <c r="O54" s="83"/>
      <c r="P54" s="83"/>
      <c r="Q54" s="110"/>
      <c r="R54" s="110"/>
      <c r="S54" s="110"/>
      <c r="T54" s="87">
        <f t="shared" si="0"/>
        <v>2281</v>
      </c>
      <c r="U54" s="90">
        <v>2666</v>
      </c>
      <c r="V54" s="83"/>
    </row>
    <row r="55" spans="1:22" s="3" customFormat="1" ht="14.25">
      <c r="A55" s="83">
        <v>46</v>
      </c>
      <c r="B55" s="83" t="s">
        <v>188</v>
      </c>
      <c r="C55" s="84" t="s">
        <v>297</v>
      </c>
      <c r="D55" s="85" t="s">
        <v>97</v>
      </c>
      <c r="E55" s="83">
        <v>186</v>
      </c>
      <c r="F55" s="83">
        <v>20</v>
      </c>
      <c r="G55" s="83">
        <v>19</v>
      </c>
      <c r="H55" s="83"/>
      <c r="I55" s="110"/>
      <c r="J55" s="110"/>
      <c r="K55" s="110"/>
      <c r="L55" s="87">
        <f t="shared" si="1"/>
        <v>39</v>
      </c>
      <c r="M55" s="88">
        <v>55</v>
      </c>
      <c r="N55" s="89">
        <v>28</v>
      </c>
      <c r="O55" s="83"/>
      <c r="P55" s="83"/>
      <c r="Q55" s="110"/>
      <c r="R55" s="110"/>
      <c r="S55" s="110"/>
      <c r="T55" s="87">
        <f t="shared" si="0"/>
        <v>28</v>
      </c>
      <c r="U55" s="90">
        <v>33</v>
      </c>
      <c r="V55" s="83"/>
    </row>
    <row r="56" spans="1:22" s="3" customFormat="1" ht="14.25">
      <c r="A56" s="83">
        <v>47</v>
      </c>
      <c r="B56" s="83" t="s">
        <v>199</v>
      </c>
      <c r="C56" s="84" t="s">
        <v>298</v>
      </c>
      <c r="D56" s="85" t="s">
        <v>97</v>
      </c>
      <c r="E56" s="83">
        <v>1916</v>
      </c>
      <c r="F56" s="83">
        <v>730</v>
      </c>
      <c r="G56" s="83">
        <v>810</v>
      </c>
      <c r="H56" s="83"/>
      <c r="I56" s="110"/>
      <c r="J56" s="110"/>
      <c r="K56" s="110"/>
      <c r="L56" s="87">
        <f t="shared" si="1"/>
        <v>1540</v>
      </c>
      <c r="M56" s="88">
        <v>2191</v>
      </c>
      <c r="N56" s="89">
        <v>1826</v>
      </c>
      <c r="O56" s="83">
        <v>397</v>
      </c>
      <c r="P56" s="83"/>
      <c r="Q56" s="110"/>
      <c r="R56" s="110"/>
      <c r="S56" s="110"/>
      <c r="T56" s="87">
        <f t="shared" si="0"/>
        <v>2223</v>
      </c>
      <c r="U56" s="90">
        <v>2598</v>
      </c>
      <c r="V56" s="83"/>
    </row>
    <row r="57" spans="1:22" s="3" customFormat="1" ht="14.25">
      <c r="A57" s="83">
        <v>48</v>
      </c>
      <c r="B57" s="83" t="s">
        <v>200</v>
      </c>
      <c r="C57" s="84" t="s">
        <v>299</v>
      </c>
      <c r="D57" s="85" t="s">
        <v>97</v>
      </c>
      <c r="E57" s="83">
        <v>33</v>
      </c>
      <c r="F57" s="83">
        <v>0</v>
      </c>
      <c r="G57" s="83">
        <v>0</v>
      </c>
      <c r="H57" s="83"/>
      <c r="I57" s="110"/>
      <c r="J57" s="110"/>
      <c r="K57" s="110"/>
      <c r="L57" s="87">
        <f t="shared" si="1"/>
        <v>0</v>
      </c>
      <c r="M57" s="88">
        <v>0</v>
      </c>
      <c r="N57" s="89">
        <v>22</v>
      </c>
      <c r="O57" s="83"/>
      <c r="P57" s="83"/>
      <c r="Q57" s="110"/>
      <c r="R57" s="110"/>
      <c r="S57" s="110"/>
      <c r="T57" s="87">
        <f t="shared" si="0"/>
        <v>22</v>
      </c>
      <c r="U57" s="90">
        <v>26</v>
      </c>
      <c r="V57" s="83"/>
    </row>
    <row r="58" spans="1:22" s="3" customFormat="1" ht="14.25">
      <c r="A58" s="83">
        <v>49</v>
      </c>
      <c r="B58" s="83" t="s">
        <v>201</v>
      </c>
      <c r="C58" s="84" t="s">
        <v>300</v>
      </c>
      <c r="D58" s="85" t="s">
        <v>97</v>
      </c>
      <c r="E58" s="83">
        <v>26</v>
      </c>
      <c r="F58" s="83">
        <v>15</v>
      </c>
      <c r="G58" s="83">
        <v>10</v>
      </c>
      <c r="H58" s="83"/>
      <c r="I58" s="110"/>
      <c r="J58" s="110"/>
      <c r="K58" s="110"/>
      <c r="L58" s="87">
        <f t="shared" si="1"/>
        <v>25</v>
      </c>
      <c r="M58" s="88">
        <v>36</v>
      </c>
      <c r="N58" s="89">
        <v>0</v>
      </c>
      <c r="O58" s="83"/>
      <c r="P58" s="83"/>
      <c r="Q58" s="110"/>
      <c r="R58" s="110"/>
      <c r="S58" s="110"/>
      <c r="T58" s="87">
        <f t="shared" si="0"/>
        <v>0</v>
      </c>
      <c r="U58" s="90">
        <v>0</v>
      </c>
      <c r="V58" s="83"/>
    </row>
    <row r="59" spans="1:22" s="3" customFormat="1" ht="14.25">
      <c r="A59" s="83">
        <v>50</v>
      </c>
      <c r="B59" s="83" t="s">
        <v>202</v>
      </c>
      <c r="C59" s="84" t="s">
        <v>301</v>
      </c>
      <c r="D59" s="85" t="s">
        <v>97</v>
      </c>
      <c r="E59" s="83">
        <v>7</v>
      </c>
      <c r="F59" s="83">
        <v>0</v>
      </c>
      <c r="G59" s="83">
        <v>0</v>
      </c>
      <c r="H59" s="83"/>
      <c r="I59" s="110"/>
      <c r="J59" s="110"/>
      <c r="K59" s="110"/>
      <c r="L59" s="87">
        <f t="shared" si="1"/>
        <v>0</v>
      </c>
      <c r="M59" s="88">
        <v>0</v>
      </c>
      <c r="N59" s="89">
        <v>0</v>
      </c>
      <c r="O59" s="83"/>
      <c r="P59" s="83"/>
      <c r="Q59" s="110"/>
      <c r="R59" s="110"/>
      <c r="S59" s="110"/>
      <c r="T59" s="87">
        <f t="shared" si="0"/>
        <v>0</v>
      </c>
      <c r="U59" s="90">
        <v>0</v>
      </c>
      <c r="V59" s="83"/>
    </row>
    <row r="60" spans="1:22" s="3" customFormat="1" ht="14.25">
      <c r="A60" s="83">
        <v>51</v>
      </c>
      <c r="B60" s="83" t="s">
        <v>203</v>
      </c>
      <c r="C60" s="84" t="s">
        <v>302</v>
      </c>
      <c r="D60" s="85" t="s">
        <v>97</v>
      </c>
      <c r="E60" s="83">
        <v>202</v>
      </c>
      <c r="F60" s="83">
        <v>62</v>
      </c>
      <c r="G60" s="83">
        <v>37</v>
      </c>
      <c r="H60" s="83"/>
      <c r="I60" s="110"/>
      <c r="J60" s="110"/>
      <c r="K60" s="110"/>
      <c r="L60" s="87">
        <f t="shared" si="1"/>
        <v>99</v>
      </c>
      <c r="M60" s="88">
        <v>141</v>
      </c>
      <c r="N60" s="89">
        <v>101</v>
      </c>
      <c r="O60" s="83"/>
      <c r="P60" s="83"/>
      <c r="Q60" s="110"/>
      <c r="R60" s="110"/>
      <c r="S60" s="110"/>
      <c r="T60" s="87">
        <f t="shared" si="0"/>
        <v>101</v>
      </c>
      <c r="U60" s="90">
        <v>118</v>
      </c>
      <c r="V60" s="83"/>
    </row>
    <row r="61" spans="1:22" s="3" customFormat="1" ht="14.25">
      <c r="A61" s="83">
        <v>52</v>
      </c>
      <c r="B61" s="83" t="s">
        <v>204</v>
      </c>
      <c r="C61" s="84" t="s">
        <v>303</v>
      </c>
      <c r="D61" s="85" t="s">
        <v>97</v>
      </c>
      <c r="E61" s="83">
        <v>63</v>
      </c>
      <c r="F61" s="83">
        <v>5</v>
      </c>
      <c r="G61" s="83">
        <v>10</v>
      </c>
      <c r="H61" s="83"/>
      <c r="I61" s="110"/>
      <c r="J61" s="110"/>
      <c r="K61" s="110"/>
      <c r="L61" s="87">
        <f t="shared" si="1"/>
        <v>15</v>
      </c>
      <c r="M61" s="88">
        <v>21</v>
      </c>
      <c r="N61" s="89">
        <v>0</v>
      </c>
      <c r="O61" s="83">
        <v>6</v>
      </c>
      <c r="P61" s="83"/>
      <c r="Q61" s="110"/>
      <c r="R61" s="110"/>
      <c r="S61" s="110"/>
      <c r="T61" s="87">
        <f t="shared" si="0"/>
        <v>6</v>
      </c>
      <c r="U61" s="90">
        <v>7</v>
      </c>
      <c r="V61" s="83"/>
    </row>
    <row r="62" spans="1:22" s="3" customFormat="1" ht="14.25">
      <c r="A62" s="83">
        <v>53</v>
      </c>
      <c r="B62" s="83" t="s">
        <v>205</v>
      </c>
      <c r="C62" s="84" t="s">
        <v>304</v>
      </c>
      <c r="D62" s="85" t="s">
        <v>97</v>
      </c>
      <c r="E62" s="83">
        <v>2055</v>
      </c>
      <c r="F62" s="83">
        <v>890</v>
      </c>
      <c r="G62" s="83">
        <v>955</v>
      </c>
      <c r="H62" s="83"/>
      <c r="I62" s="110"/>
      <c r="J62" s="110"/>
      <c r="K62" s="110"/>
      <c r="L62" s="87">
        <f t="shared" si="1"/>
        <v>1845</v>
      </c>
      <c r="M62" s="88">
        <v>2625</v>
      </c>
      <c r="N62" s="89">
        <v>1663</v>
      </c>
      <c r="O62" s="83">
        <v>608</v>
      </c>
      <c r="P62" s="83"/>
      <c r="Q62" s="110"/>
      <c r="R62" s="110"/>
      <c r="S62" s="110"/>
      <c r="T62" s="87">
        <f t="shared" si="0"/>
        <v>2271</v>
      </c>
      <c r="U62" s="90">
        <v>2654</v>
      </c>
      <c r="V62" s="83"/>
    </row>
    <row r="63" spans="1:22" s="3" customFormat="1" ht="14.25">
      <c r="A63" s="83">
        <v>54</v>
      </c>
      <c r="B63" s="83" t="s">
        <v>206</v>
      </c>
      <c r="C63" s="84" t="s">
        <v>305</v>
      </c>
      <c r="D63" s="85" t="s">
        <v>97</v>
      </c>
      <c r="E63" s="83">
        <v>120</v>
      </c>
      <c r="F63" s="83">
        <v>5</v>
      </c>
      <c r="G63" s="83">
        <v>10</v>
      </c>
      <c r="H63" s="83"/>
      <c r="I63" s="110"/>
      <c r="J63" s="110"/>
      <c r="K63" s="110"/>
      <c r="L63" s="87">
        <f t="shared" si="1"/>
        <v>15</v>
      </c>
      <c r="M63" s="88">
        <v>21</v>
      </c>
      <c r="N63" s="89">
        <v>44</v>
      </c>
      <c r="O63" s="83"/>
      <c r="P63" s="83"/>
      <c r="Q63" s="110"/>
      <c r="R63" s="110"/>
      <c r="S63" s="110"/>
      <c r="T63" s="87">
        <f t="shared" si="0"/>
        <v>44</v>
      </c>
      <c r="U63" s="90">
        <v>54</v>
      </c>
      <c r="V63" s="83"/>
    </row>
    <row r="64" spans="1:22" s="3" customFormat="1" ht="14.25">
      <c r="A64" s="83">
        <v>55</v>
      </c>
      <c r="B64" s="83" t="s">
        <v>207</v>
      </c>
      <c r="C64" s="84" t="s">
        <v>306</v>
      </c>
      <c r="D64" s="85" t="s">
        <v>97</v>
      </c>
      <c r="E64" s="83">
        <v>70</v>
      </c>
      <c r="F64" s="83">
        <v>0</v>
      </c>
      <c r="G64" s="83">
        <v>0</v>
      </c>
      <c r="H64" s="83"/>
      <c r="I64" s="110"/>
      <c r="J64" s="110"/>
      <c r="K64" s="110"/>
      <c r="L64" s="87">
        <f t="shared" si="1"/>
        <v>0</v>
      </c>
      <c r="M64" s="88">
        <v>0</v>
      </c>
      <c r="N64" s="89">
        <v>10</v>
      </c>
      <c r="O64" s="83"/>
      <c r="P64" s="83"/>
      <c r="Q64" s="110"/>
      <c r="R64" s="110"/>
      <c r="S64" s="110"/>
      <c r="T64" s="87">
        <f t="shared" si="0"/>
        <v>10</v>
      </c>
      <c r="U64" s="90">
        <v>12</v>
      </c>
      <c r="V64" s="83"/>
    </row>
    <row r="65" spans="1:22" s="3" customFormat="1" ht="14.25">
      <c r="A65" s="83">
        <v>56</v>
      </c>
      <c r="B65" s="83" t="s">
        <v>173</v>
      </c>
      <c r="C65" s="84" t="s">
        <v>307</v>
      </c>
      <c r="D65" s="85" t="s">
        <v>97</v>
      </c>
      <c r="E65" s="83">
        <v>321</v>
      </c>
      <c r="F65" s="83">
        <v>20</v>
      </c>
      <c r="G65" s="83">
        <v>10</v>
      </c>
      <c r="H65" s="83"/>
      <c r="I65" s="110"/>
      <c r="J65" s="110"/>
      <c r="K65" s="110"/>
      <c r="L65" s="87">
        <f t="shared" si="1"/>
        <v>30</v>
      </c>
      <c r="M65" s="88">
        <v>42</v>
      </c>
      <c r="N65" s="89">
        <v>153</v>
      </c>
      <c r="O65" s="83"/>
      <c r="P65" s="83"/>
      <c r="Q65" s="110"/>
      <c r="R65" s="110"/>
      <c r="S65" s="110"/>
      <c r="T65" s="87">
        <f t="shared" si="0"/>
        <v>153</v>
      </c>
      <c r="U65" s="90">
        <v>189</v>
      </c>
      <c r="V65" s="83"/>
    </row>
    <row r="66" spans="1:22" s="3" customFormat="1" ht="14.25">
      <c r="A66" s="83">
        <v>57</v>
      </c>
      <c r="B66" s="83" t="s">
        <v>208</v>
      </c>
      <c r="C66" s="84" t="s">
        <v>308</v>
      </c>
      <c r="D66" s="85" t="s">
        <v>97</v>
      </c>
      <c r="E66" s="83">
        <v>32</v>
      </c>
      <c r="F66" s="83">
        <v>0</v>
      </c>
      <c r="G66" s="83">
        <v>0</v>
      </c>
      <c r="H66" s="83"/>
      <c r="I66" s="110"/>
      <c r="J66" s="110"/>
      <c r="K66" s="110"/>
      <c r="L66" s="87">
        <f t="shared" si="1"/>
        <v>0</v>
      </c>
      <c r="M66" s="88">
        <v>0</v>
      </c>
      <c r="N66" s="89">
        <v>0</v>
      </c>
      <c r="O66" s="83"/>
      <c r="P66" s="83"/>
      <c r="Q66" s="110"/>
      <c r="R66" s="110"/>
      <c r="S66" s="110"/>
      <c r="T66" s="87">
        <f t="shared" si="0"/>
        <v>0</v>
      </c>
      <c r="U66" s="90">
        <v>0</v>
      </c>
      <c r="V66" s="83"/>
    </row>
    <row r="67" spans="1:22" s="3" customFormat="1" ht="14.25">
      <c r="A67" s="83">
        <v>58</v>
      </c>
      <c r="B67" s="83" t="s">
        <v>209</v>
      </c>
      <c r="C67" s="84" t="s">
        <v>309</v>
      </c>
      <c r="D67" s="85" t="s">
        <v>97</v>
      </c>
      <c r="E67" s="83">
        <v>21</v>
      </c>
      <c r="F67" s="83">
        <v>0</v>
      </c>
      <c r="G67" s="83">
        <v>0</v>
      </c>
      <c r="H67" s="83"/>
      <c r="I67" s="110"/>
      <c r="J67" s="110"/>
      <c r="K67" s="110"/>
      <c r="L67" s="87">
        <f t="shared" si="1"/>
        <v>0</v>
      </c>
      <c r="M67" s="88">
        <v>0</v>
      </c>
      <c r="N67" s="89">
        <v>32</v>
      </c>
      <c r="O67" s="83"/>
      <c r="P67" s="83"/>
      <c r="Q67" s="110"/>
      <c r="R67" s="110"/>
      <c r="S67" s="110"/>
      <c r="T67" s="87">
        <f t="shared" si="0"/>
        <v>32</v>
      </c>
      <c r="U67" s="90">
        <v>40</v>
      </c>
      <c r="V67" s="83"/>
    </row>
    <row r="68" spans="1:22" s="3" customFormat="1" ht="14.25">
      <c r="A68" s="83">
        <v>59</v>
      </c>
      <c r="B68" s="83" t="s">
        <v>210</v>
      </c>
      <c r="C68" s="84" t="s">
        <v>310</v>
      </c>
      <c r="D68" s="85" t="s">
        <v>97</v>
      </c>
      <c r="E68" s="83">
        <v>464</v>
      </c>
      <c r="F68" s="83">
        <v>198</v>
      </c>
      <c r="G68" s="83">
        <v>175</v>
      </c>
      <c r="H68" s="83"/>
      <c r="I68" s="110"/>
      <c r="J68" s="110"/>
      <c r="K68" s="110"/>
      <c r="L68" s="87">
        <f t="shared" si="1"/>
        <v>373</v>
      </c>
      <c r="M68" s="88">
        <v>525</v>
      </c>
      <c r="N68" s="89">
        <v>376</v>
      </c>
      <c r="O68" s="83">
        <v>190</v>
      </c>
      <c r="P68" s="83"/>
      <c r="Q68" s="110"/>
      <c r="R68" s="110"/>
      <c r="S68" s="110"/>
      <c r="T68" s="87">
        <f t="shared" si="0"/>
        <v>566</v>
      </c>
      <c r="U68" s="90">
        <v>699</v>
      </c>
      <c r="V68" s="83"/>
    </row>
    <row r="69" spans="1:22" s="3" customFormat="1" ht="14.25">
      <c r="A69" s="83">
        <v>60</v>
      </c>
      <c r="B69" s="83" t="s">
        <v>211</v>
      </c>
      <c r="C69" s="84" t="s">
        <v>310</v>
      </c>
      <c r="D69" s="85" t="s">
        <v>97</v>
      </c>
      <c r="E69" s="83">
        <v>1020</v>
      </c>
      <c r="F69" s="83">
        <v>780</v>
      </c>
      <c r="G69" s="83">
        <v>656</v>
      </c>
      <c r="H69" s="83"/>
      <c r="I69" s="110"/>
      <c r="J69" s="110"/>
      <c r="K69" s="110"/>
      <c r="L69" s="87">
        <f t="shared" si="1"/>
        <v>1436</v>
      </c>
      <c r="M69" s="88">
        <v>2020</v>
      </c>
      <c r="N69" s="89">
        <v>1057</v>
      </c>
      <c r="O69" s="83">
        <v>413</v>
      </c>
      <c r="P69" s="83"/>
      <c r="Q69" s="110"/>
      <c r="R69" s="110"/>
      <c r="S69" s="110"/>
      <c r="T69" s="87">
        <f t="shared" si="0"/>
        <v>1470</v>
      </c>
      <c r="U69" s="90">
        <v>1816</v>
      </c>
      <c r="V69" s="83"/>
    </row>
    <row r="70" spans="1:22" s="3" customFormat="1" ht="14.25">
      <c r="A70" s="83">
        <v>61</v>
      </c>
      <c r="B70" s="83" t="s">
        <v>212</v>
      </c>
      <c r="C70" s="84" t="s">
        <v>315</v>
      </c>
      <c r="D70" s="85" t="s">
        <v>97</v>
      </c>
      <c r="E70" s="83">
        <v>202</v>
      </c>
      <c r="F70" s="83">
        <v>60</v>
      </c>
      <c r="G70" s="83">
        <v>56</v>
      </c>
      <c r="H70" s="83"/>
      <c r="I70" s="110"/>
      <c r="J70" s="110"/>
      <c r="K70" s="110"/>
      <c r="L70" s="87">
        <f t="shared" si="1"/>
        <v>116</v>
      </c>
      <c r="M70" s="88">
        <v>163</v>
      </c>
      <c r="N70" s="89">
        <v>45</v>
      </c>
      <c r="O70" s="83"/>
      <c r="P70" s="83"/>
      <c r="Q70" s="110"/>
      <c r="R70" s="110"/>
      <c r="S70" s="110"/>
      <c r="T70" s="87">
        <f t="shared" si="0"/>
        <v>45</v>
      </c>
      <c r="U70" s="90">
        <v>56</v>
      </c>
      <c r="V70" s="83"/>
    </row>
    <row r="71" spans="1:22" s="3" customFormat="1" ht="14.25">
      <c r="A71" s="83">
        <v>62</v>
      </c>
      <c r="B71" s="83" t="s">
        <v>213</v>
      </c>
      <c r="C71" s="84" t="s">
        <v>311</v>
      </c>
      <c r="D71" s="85" t="s">
        <v>97</v>
      </c>
      <c r="E71" s="83">
        <v>186</v>
      </c>
      <c r="F71" s="83">
        <v>0</v>
      </c>
      <c r="G71" s="83">
        <v>13</v>
      </c>
      <c r="H71" s="83"/>
      <c r="I71" s="110"/>
      <c r="J71" s="110"/>
      <c r="K71" s="110"/>
      <c r="L71" s="87">
        <f t="shared" si="1"/>
        <v>13</v>
      </c>
      <c r="M71" s="88">
        <v>18</v>
      </c>
      <c r="N71" s="89">
        <v>38</v>
      </c>
      <c r="O71" s="83"/>
      <c r="P71" s="83"/>
      <c r="Q71" s="110"/>
      <c r="R71" s="110"/>
      <c r="S71" s="110"/>
      <c r="T71" s="87">
        <f t="shared" si="0"/>
        <v>38</v>
      </c>
      <c r="U71" s="90">
        <v>47</v>
      </c>
      <c r="V71" s="83"/>
    </row>
    <row r="72" spans="1:22" s="3" customFormat="1" ht="14.25">
      <c r="A72" s="83">
        <v>63</v>
      </c>
      <c r="B72" s="83" t="s">
        <v>214</v>
      </c>
      <c r="C72" s="84" t="s">
        <v>314</v>
      </c>
      <c r="D72" s="85" t="s">
        <v>97</v>
      </c>
      <c r="E72" s="83">
        <v>3035</v>
      </c>
      <c r="F72" s="83">
        <v>1991</v>
      </c>
      <c r="G72" s="83">
        <v>1925</v>
      </c>
      <c r="H72" s="83"/>
      <c r="I72" s="110"/>
      <c r="J72" s="110"/>
      <c r="K72" s="110"/>
      <c r="L72" s="87">
        <f t="shared" si="1"/>
        <v>3916</v>
      </c>
      <c r="M72" s="88">
        <v>5508</v>
      </c>
      <c r="N72" s="89">
        <v>4359</v>
      </c>
      <c r="O72" s="83"/>
      <c r="P72" s="83"/>
      <c r="Q72" s="110"/>
      <c r="R72" s="110"/>
      <c r="S72" s="110"/>
      <c r="T72" s="87">
        <f t="shared" si="0"/>
        <v>4359</v>
      </c>
      <c r="U72" s="90">
        <v>5386</v>
      </c>
      <c r="V72" s="83"/>
    </row>
    <row r="73" spans="1:22" s="3" customFormat="1" ht="14.25">
      <c r="A73" s="83">
        <v>64</v>
      </c>
      <c r="B73" s="83" t="s">
        <v>215</v>
      </c>
      <c r="C73" s="84" t="s">
        <v>312</v>
      </c>
      <c r="D73" s="85" t="s">
        <v>97</v>
      </c>
      <c r="E73" s="83">
        <v>120</v>
      </c>
      <c r="F73" s="83">
        <v>0</v>
      </c>
      <c r="G73" s="83">
        <v>0</v>
      </c>
      <c r="H73" s="83"/>
      <c r="I73" s="110"/>
      <c r="J73" s="110"/>
      <c r="K73" s="110"/>
      <c r="L73" s="87">
        <f t="shared" si="1"/>
        <v>0</v>
      </c>
      <c r="M73" s="88">
        <v>0</v>
      </c>
      <c r="N73" s="89">
        <v>48</v>
      </c>
      <c r="O73" s="83"/>
      <c r="P73" s="83"/>
      <c r="Q73" s="110"/>
      <c r="R73" s="110"/>
      <c r="S73" s="110"/>
      <c r="T73" s="87">
        <f t="shared" si="0"/>
        <v>48</v>
      </c>
      <c r="U73" s="90">
        <v>59</v>
      </c>
      <c r="V73" s="83"/>
    </row>
    <row r="74" spans="1:22" s="3" customFormat="1" ht="14.25">
      <c r="A74" s="83">
        <v>65</v>
      </c>
      <c r="B74" s="83" t="s">
        <v>216</v>
      </c>
      <c r="C74" s="84" t="s">
        <v>313</v>
      </c>
      <c r="D74" s="85" t="s">
        <v>97</v>
      </c>
      <c r="E74" s="83">
        <v>37</v>
      </c>
      <c r="F74" s="83">
        <v>0</v>
      </c>
      <c r="G74" s="83">
        <v>0</v>
      </c>
      <c r="H74" s="83"/>
      <c r="I74" s="110"/>
      <c r="J74" s="110"/>
      <c r="K74" s="110"/>
      <c r="L74" s="87">
        <f t="shared" si="1"/>
        <v>0</v>
      </c>
      <c r="M74" s="88">
        <v>0</v>
      </c>
      <c r="N74" s="89">
        <v>0</v>
      </c>
      <c r="O74" s="83"/>
      <c r="P74" s="83"/>
      <c r="Q74" s="110"/>
      <c r="R74" s="110"/>
      <c r="S74" s="110"/>
      <c r="T74" s="87">
        <f t="shared" si="0"/>
        <v>0</v>
      </c>
      <c r="U74" s="90">
        <v>0</v>
      </c>
      <c r="V74" s="83"/>
    </row>
    <row r="75" spans="1:22" s="3" customFormat="1" ht="14.25">
      <c r="A75" s="83">
        <v>66</v>
      </c>
      <c r="B75" s="83" t="s">
        <v>217</v>
      </c>
      <c r="C75" s="84" t="s">
        <v>316</v>
      </c>
      <c r="D75" s="85" t="s">
        <v>97</v>
      </c>
      <c r="E75" s="83">
        <v>87</v>
      </c>
      <c r="F75" s="83">
        <v>5</v>
      </c>
      <c r="G75" s="83">
        <v>65</v>
      </c>
      <c r="H75" s="83"/>
      <c r="I75" s="110"/>
      <c r="J75" s="110"/>
      <c r="K75" s="110"/>
      <c r="L75" s="87">
        <f t="shared" si="1"/>
        <v>70</v>
      </c>
      <c r="M75" s="88">
        <v>152</v>
      </c>
      <c r="N75" s="89">
        <v>11</v>
      </c>
      <c r="O75" s="83"/>
      <c r="P75" s="83"/>
      <c r="Q75" s="110"/>
      <c r="R75" s="110"/>
      <c r="S75" s="110"/>
      <c r="T75" s="87">
        <f t="shared" si="0"/>
        <v>11</v>
      </c>
      <c r="U75" s="90">
        <v>15</v>
      </c>
      <c r="V75" s="83"/>
    </row>
    <row r="76" spans="1:22" s="3" customFormat="1" ht="14.25">
      <c r="A76" s="83">
        <v>67</v>
      </c>
      <c r="B76" s="83" t="s">
        <v>218</v>
      </c>
      <c r="C76" s="84" t="s">
        <v>317</v>
      </c>
      <c r="D76" s="85" t="s">
        <v>97</v>
      </c>
      <c r="E76" s="83">
        <v>705</v>
      </c>
      <c r="F76" s="83">
        <v>568</v>
      </c>
      <c r="G76" s="83">
        <v>509</v>
      </c>
      <c r="H76" s="83"/>
      <c r="I76" s="110"/>
      <c r="J76" s="110"/>
      <c r="K76" s="110"/>
      <c r="L76" s="87">
        <f t="shared" si="1"/>
        <v>1077</v>
      </c>
      <c r="M76" s="88">
        <v>2334</v>
      </c>
      <c r="N76" s="89">
        <v>1227</v>
      </c>
      <c r="O76" s="83"/>
      <c r="P76" s="83"/>
      <c r="Q76" s="110"/>
      <c r="R76" s="110"/>
      <c r="S76" s="110"/>
      <c r="T76" s="87">
        <f t="shared" si="0"/>
        <v>1227</v>
      </c>
      <c r="U76" s="90">
        <v>1633</v>
      </c>
      <c r="V76" s="83"/>
    </row>
    <row r="77" spans="1:22" s="3" customFormat="1" ht="14.25">
      <c r="A77" s="83">
        <v>68</v>
      </c>
      <c r="B77" s="83" t="s">
        <v>219</v>
      </c>
      <c r="C77" s="84" t="s">
        <v>318</v>
      </c>
      <c r="D77" s="85" t="s">
        <v>97</v>
      </c>
      <c r="E77" s="83">
        <v>298</v>
      </c>
      <c r="F77" s="83">
        <v>38</v>
      </c>
      <c r="G77" s="83">
        <v>0</v>
      </c>
      <c r="H77" s="83"/>
      <c r="I77" s="110"/>
      <c r="J77" s="110"/>
      <c r="K77" s="110"/>
      <c r="L77" s="87">
        <f t="shared" si="1"/>
        <v>38</v>
      </c>
      <c r="M77" s="88">
        <v>82</v>
      </c>
      <c r="N77" s="89">
        <v>108</v>
      </c>
      <c r="O77" s="83"/>
      <c r="P77" s="83"/>
      <c r="Q77" s="110"/>
      <c r="R77" s="110"/>
      <c r="S77" s="110"/>
      <c r="T77" s="87">
        <f t="shared" si="0"/>
        <v>108</v>
      </c>
      <c r="U77" s="90">
        <v>144</v>
      </c>
      <c r="V77" s="83"/>
    </row>
    <row r="78" spans="1:22" s="3" customFormat="1" ht="14.25">
      <c r="A78" s="83">
        <v>69</v>
      </c>
      <c r="B78" s="83" t="s">
        <v>220</v>
      </c>
      <c r="C78" s="84" t="s">
        <v>319</v>
      </c>
      <c r="D78" s="85" t="s">
        <v>97</v>
      </c>
      <c r="E78" s="83">
        <v>429</v>
      </c>
      <c r="F78" s="83">
        <v>24</v>
      </c>
      <c r="G78" s="83">
        <v>15</v>
      </c>
      <c r="H78" s="83"/>
      <c r="I78" s="110"/>
      <c r="J78" s="110"/>
      <c r="K78" s="110"/>
      <c r="L78" s="87">
        <f t="shared" si="1"/>
        <v>39</v>
      </c>
      <c r="M78" s="88">
        <v>85</v>
      </c>
      <c r="N78" s="89">
        <v>104</v>
      </c>
      <c r="O78" s="83"/>
      <c r="P78" s="83"/>
      <c r="Q78" s="110"/>
      <c r="R78" s="110"/>
      <c r="S78" s="110"/>
      <c r="T78" s="87">
        <f t="shared" si="0"/>
        <v>104</v>
      </c>
      <c r="U78" s="90">
        <v>138</v>
      </c>
      <c r="V78" s="83"/>
    </row>
    <row r="79" spans="1:22" s="3" customFormat="1" ht="14.25">
      <c r="A79" s="83">
        <v>70</v>
      </c>
      <c r="B79" s="83" t="s">
        <v>221</v>
      </c>
      <c r="C79" s="84" t="s">
        <v>320</v>
      </c>
      <c r="D79" s="85" t="s">
        <v>97</v>
      </c>
      <c r="E79" s="83">
        <v>168</v>
      </c>
      <c r="F79" s="83">
        <v>140</v>
      </c>
      <c r="G79" s="83">
        <v>0</v>
      </c>
      <c r="H79" s="83"/>
      <c r="I79" s="110"/>
      <c r="J79" s="110"/>
      <c r="K79" s="110"/>
      <c r="L79" s="87">
        <f t="shared" si="1"/>
        <v>140</v>
      </c>
      <c r="M79" s="88">
        <v>303</v>
      </c>
      <c r="N79" s="89">
        <v>313</v>
      </c>
      <c r="O79" s="83"/>
      <c r="P79" s="83"/>
      <c r="Q79" s="110"/>
      <c r="R79" s="110"/>
      <c r="S79" s="110"/>
      <c r="T79" s="87">
        <f t="shared" si="0"/>
        <v>313</v>
      </c>
      <c r="U79" s="90">
        <v>417</v>
      </c>
      <c r="V79" s="83"/>
    </row>
    <row r="80" spans="1:22" s="3" customFormat="1" ht="14.25">
      <c r="A80" s="83">
        <v>71</v>
      </c>
      <c r="B80" s="83" t="s">
        <v>241</v>
      </c>
      <c r="C80" s="84"/>
      <c r="D80" s="85" t="s">
        <v>97</v>
      </c>
      <c r="E80" s="83">
        <v>18008</v>
      </c>
      <c r="F80" s="83">
        <v>4334</v>
      </c>
      <c r="G80" s="83">
        <v>1813</v>
      </c>
      <c r="H80" s="83"/>
      <c r="I80" s="110"/>
      <c r="J80" s="110"/>
      <c r="K80" s="110"/>
      <c r="L80" s="87">
        <f t="shared" si="1"/>
        <v>6147</v>
      </c>
      <c r="M80" s="88">
        <v>13617</v>
      </c>
      <c r="N80" s="89">
        <v>6750</v>
      </c>
      <c r="O80" s="83">
        <v>4581</v>
      </c>
      <c r="P80" s="83"/>
      <c r="Q80" s="110"/>
      <c r="R80" s="110"/>
      <c r="S80" s="110"/>
      <c r="T80" s="87">
        <f t="shared" si="0"/>
        <v>11331</v>
      </c>
      <c r="U80" s="90">
        <v>16976</v>
      </c>
      <c r="V80" s="83"/>
    </row>
    <row r="81" spans="1:24" s="3" customFormat="1" ht="14.25">
      <c r="A81" s="83">
        <v>74</v>
      </c>
      <c r="B81" s="83" t="s">
        <v>240</v>
      </c>
      <c r="C81" s="84"/>
      <c r="D81" s="85"/>
      <c r="E81" s="83">
        <v>3327</v>
      </c>
      <c r="F81" s="83">
        <v>6278</v>
      </c>
      <c r="G81" s="83"/>
      <c r="H81" s="83"/>
      <c r="I81" s="110"/>
      <c r="J81" s="110"/>
      <c r="K81" s="110"/>
      <c r="L81" s="87">
        <f>SUM(F81:K81)</f>
        <v>6278</v>
      </c>
      <c r="M81" s="88">
        <v>9223</v>
      </c>
      <c r="N81" s="89">
        <v>8586</v>
      </c>
      <c r="O81" s="83"/>
      <c r="P81" s="83"/>
      <c r="Q81" s="110"/>
      <c r="R81" s="110"/>
      <c r="S81" s="110"/>
      <c r="T81" s="87">
        <f>SUM(N81:S81)</f>
        <v>8586</v>
      </c>
      <c r="U81" s="90">
        <v>10492</v>
      </c>
      <c r="V81" s="83"/>
    </row>
    <row r="82" spans="1:24" s="3" customFormat="1" ht="14.25">
      <c r="A82" s="83"/>
      <c r="B82" s="83"/>
      <c r="C82" s="84"/>
      <c r="D82" s="85"/>
      <c r="E82" s="104">
        <f>SUM(E51:E81)</f>
        <v>35269</v>
      </c>
      <c r="F82" s="104">
        <f>SUM(F51:F81)</f>
        <v>17522</v>
      </c>
      <c r="G82" s="104">
        <f>SUM(G51:G81)</f>
        <v>8053</v>
      </c>
      <c r="H82" s="104">
        <f>SUM(H51:H81)</f>
        <v>0</v>
      </c>
      <c r="I82" s="104"/>
      <c r="J82" s="104"/>
      <c r="K82" s="105"/>
      <c r="L82" s="104">
        <f>SUM(L51:L81)</f>
        <v>25575</v>
      </c>
      <c r="M82" s="106">
        <f>SUM(M51:M81)</f>
        <v>42468</v>
      </c>
      <c r="N82" s="104">
        <f>SUM(N51:N81)</f>
        <v>29736</v>
      </c>
      <c r="O82" s="104">
        <f>SUM(O51:O81)</f>
        <v>6195</v>
      </c>
      <c r="P82" s="104">
        <f>SUM(P51:P81)</f>
        <v>0</v>
      </c>
      <c r="Q82" s="104"/>
      <c r="R82" s="104"/>
      <c r="S82" s="105"/>
      <c r="T82" s="104">
        <f>SUM(T51:T81)</f>
        <v>35931</v>
      </c>
      <c r="U82" s="107">
        <f>SUM(U51:U81)</f>
        <v>46922</v>
      </c>
      <c r="V82" s="83"/>
    </row>
    <row r="83" spans="1:24" s="3" customFormat="1" ht="14.25">
      <c r="A83" s="83">
        <v>75</v>
      </c>
      <c r="B83" s="83" t="s">
        <v>242</v>
      </c>
      <c r="C83" s="84"/>
      <c r="D83" s="85"/>
      <c r="E83" s="83">
        <v>6357</v>
      </c>
      <c r="F83" s="83"/>
      <c r="G83" s="83"/>
      <c r="H83" s="83"/>
      <c r="I83" s="110"/>
      <c r="J83" s="110"/>
      <c r="K83" s="110"/>
      <c r="L83" s="87">
        <f t="shared" si="1"/>
        <v>0</v>
      </c>
      <c r="M83" s="88">
        <v>14157</v>
      </c>
      <c r="N83" s="89"/>
      <c r="O83" s="83"/>
      <c r="P83" s="83"/>
      <c r="Q83" s="110"/>
      <c r="R83" s="110"/>
      <c r="S83" s="110"/>
      <c r="T83" s="87">
        <f t="shared" si="0"/>
        <v>0</v>
      </c>
      <c r="U83" s="90">
        <v>15155</v>
      </c>
      <c r="V83" s="83"/>
    </row>
    <row r="84" spans="1:24" s="3" customFormat="1" ht="14.25">
      <c r="A84" s="83"/>
      <c r="B84" s="92"/>
      <c r="C84" s="93"/>
      <c r="D84" s="94"/>
      <c r="E84" s="92"/>
      <c r="F84" s="92"/>
      <c r="G84" s="92"/>
      <c r="H84" s="92"/>
      <c r="I84" s="92"/>
      <c r="J84" s="92"/>
      <c r="K84" s="95"/>
      <c r="L84" s="87"/>
      <c r="M84" s="96"/>
      <c r="N84" s="97"/>
      <c r="O84" s="92"/>
      <c r="P84" s="92"/>
      <c r="Q84" s="92"/>
      <c r="R84" s="92"/>
      <c r="S84" s="95"/>
      <c r="T84" s="87"/>
      <c r="U84" s="98"/>
      <c r="V84" s="92"/>
    </row>
    <row r="85" spans="1:24" s="3" customFormat="1" ht="15">
      <c r="A85" s="99" t="s">
        <v>236</v>
      </c>
      <c r="B85" s="100"/>
      <c r="C85" s="100"/>
      <c r="D85" s="100"/>
      <c r="E85" s="101">
        <f t="shared" ref="E85:U85" si="3">SUM(E16,E50,E82:E83)</f>
        <v>65506</v>
      </c>
      <c r="F85" s="101">
        <f t="shared" si="3"/>
        <v>26005</v>
      </c>
      <c r="G85" s="101">
        <f t="shared" si="3"/>
        <v>16820</v>
      </c>
      <c r="H85" s="101">
        <f t="shared" si="3"/>
        <v>0</v>
      </c>
      <c r="I85" s="101">
        <f t="shared" si="3"/>
        <v>0</v>
      </c>
      <c r="J85" s="101">
        <f t="shared" si="3"/>
        <v>0</v>
      </c>
      <c r="K85" s="101">
        <f t="shared" si="3"/>
        <v>0</v>
      </c>
      <c r="L85" s="101">
        <f t="shared" si="3"/>
        <v>42825</v>
      </c>
      <c r="M85" s="101">
        <f t="shared" si="3"/>
        <v>69651</v>
      </c>
      <c r="N85" s="101">
        <f t="shared" si="3"/>
        <v>42577</v>
      </c>
      <c r="O85" s="101">
        <f t="shared" si="3"/>
        <v>16149</v>
      </c>
      <c r="P85" s="101">
        <f t="shared" si="3"/>
        <v>0</v>
      </c>
      <c r="Q85" s="101">
        <f t="shared" si="3"/>
        <v>0</v>
      </c>
      <c r="R85" s="101">
        <f t="shared" si="3"/>
        <v>0</v>
      </c>
      <c r="S85" s="101">
        <f t="shared" si="3"/>
        <v>0</v>
      </c>
      <c r="T85" s="101">
        <f t="shared" si="3"/>
        <v>58726</v>
      </c>
      <c r="U85" s="102">
        <f t="shared" si="3"/>
        <v>74311</v>
      </c>
      <c r="V85" s="103"/>
    </row>
    <row r="86" spans="1:24" s="3" customFormat="1" ht="15">
      <c r="A86" s="78" t="s">
        <v>243</v>
      </c>
      <c r="B86" s="79"/>
      <c r="C86" s="79"/>
      <c r="D86" s="79"/>
      <c r="E86" s="79"/>
      <c r="F86" s="80"/>
      <c r="G86" s="80"/>
      <c r="H86" s="80"/>
      <c r="I86" s="80"/>
      <c r="J86" s="80"/>
      <c r="K86" s="80"/>
      <c r="L86" s="80"/>
      <c r="M86" s="81"/>
      <c r="N86" s="80"/>
      <c r="O86" s="80"/>
      <c r="P86" s="80"/>
      <c r="Q86" s="80"/>
      <c r="R86" s="80"/>
      <c r="S86" s="80"/>
      <c r="T86" s="80"/>
      <c r="U86" s="79"/>
      <c r="V86" s="82"/>
    </row>
    <row r="87" spans="1:24" s="3" customFormat="1" ht="14.25">
      <c r="A87" s="83">
        <v>1</v>
      </c>
      <c r="B87" s="108" t="s">
        <v>244</v>
      </c>
      <c r="C87" s="84" t="s">
        <v>326</v>
      </c>
      <c r="D87" s="85"/>
      <c r="E87" s="83"/>
      <c r="F87" s="83"/>
      <c r="G87" s="83"/>
      <c r="H87" s="83"/>
      <c r="I87" s="110">
        <f t="shared" ref="I87:I94" si="4">ROUND(F87/408.6,3)</f>
        <v>0</v>
      </c>
      <c r="J87" s="110">
        <f t="shared" ref="J87:J94" si="5">ROUND(G87/408.6,3)</f>
        <v>0</v>
      </c>
      <c r="K87" s="110">
        <f t="shared" ref="K87:K94" si="6">ROUND(H87/408.6,3)</f>
        <v>0</v>
      </c>
      <c r="L87" s="87">
        <f>SUM(F87:K87)</f>
        <v>0</v>
      </c>
      <c r="M87" s="88">
        <v>310</v>
      </c>
      <c r="N87" s="89"/>
      <c r="O87" s="83"/>
      <c r="P87" s="83"/>
      <c r="Q87" s="110">
        <f t="shared" ref="Q87:Q94" si="7">ROUND(N87/408.6,3)</f>
        <v>0</v>
      </c>
      <c r="R87" s="110">
        <f t="shared" ref="R87:R94" si="8">ROUND(O87/408.6,3)</f>
        <v>0</v>
      </c>
      <c r="S87" s="110">
        <f t="shared" ref="S87:S94" si="9">ROUND(P87/408.6,3)</f>
        <v>0</v>
      </c>
      <c r="T87" s="87">
        <f t="shared" ref="T87:T95" si="10">SUM(N87:S87)</f>
        <v>0</v>
      </c>
      <c r="U87" s="90">
        <v>187</v>
      </c>
      <c r="V87" s="83"/>
    </row>
    <row r="88" spans="1:24" s="3" customFormat="1" ht="14.25">
      <c r="A88" s="83">
        <v>2</v>
      </c>
      <c r="B88" s="108" t="s">
        <v>245</v>
      </c>
      <c r="C88" s="84" t="s">
        <v>323</v>
      </c>
      <c r="D88" s="85"/>
      <c r="E88" s="83"/>
      <c r="F88" s="83">
        <v>245</v>
      </c>
      <c r="G88" s="83">
        <v>294</v>
      </c>
      <c r="H88" s="83"/>
      <c r="I88" s="110">
        <f t="shared" si="4"/>
        <v>0.6</v>
      </c>
      <c r="J88" s="110">
        <f t="shared" si="5"/>
        <v>0.72</v>
      </c>
      <c r="K88" s="110">
        <f t="shared" si="6"/>
        <v>0</v>
      </c>
      <c r="L88" s="87">
        <f t="shared" ref="L88:L95" si="11">SUM(F88:K88)</f>
        <v>540.32000000000005</v>
      </c>
      <c r="M88" s="88">
        <v>540</v>
      </c>
      <c r="N88" s="89">
        <v>110</v>
      </c>
      <c r="O88" s="83">
        <v>90</v>
      </c>
      <c r="P88" s="83"/>
      <c r="Q88" s="110">
        <f t="shared" si="7"/>
        <v>0.26900000000000002</v>
      </c>
      <c r="R88" s="110">
        <f t="shared" si="8"/>
        <v>0.22</v>
      </c>
      <c r="S88" s="110">
        <f t="shared" si="9"/>
        <v>0</v>
      </c>
      <c r="T88" s="87">
        <f t="shared" si="10"/>
        <v>200.489</v>
      </c>
      <c r="U88" s="90">
        <v>690</v>
      </c>
      <c r="V88" s="83"/>
      <c r="X88" s="233"/>
    </row>
    <row r="89" spans="1:24" s="3" customFormat="1" ht="14.25">
      <c r="A89" s="83">
        <v>3</v>
      </c>
      <c r="B89" s="108" t="s">
        <v>246</v>
      </c>
      <c r="C89" s="84" t="s">
        <v>327</v>
      </c>
      <c r="D89" s="91"/>
      <c r="E89" s="83"/>
      <c r="F89" s="83">
        <v>203</v>
      </c>
      <c r="G89" s="83">
        <v>315</v>
      </c>
      <c r="H89" s="83"/>
      <c r="I89" s="110">
        <f t="shared" si="4"/>
        <v>0.497</v>
      </c>
      <c r="J89" s="110">
        <f t="shared" si="5"/>
        <v>0.77100000000000002</v>
      </c>
      <c r="K89" s="110">
        <f t="shared" si="6"/>
        <v>0</v>
      </c>
      <c r="L89" s="87">
        <f t="shared" si="11"/>
        <v>519.26799999999992</v>
      </c>
      <c r="M89" s="88">
        <v>768</v>
      </c>
      <c r="N89" s="89">
        <v>133</v>
      </c>
      <c r="O89" s="83">
        <v>121</v>
      </c>
      <c r="P89" s="83"/>
      <c r="Q89" s="110">
        <f t="shared" si="7"/>
        <v>0.32600000000000001</v>
      </c>
      <c r="R89" s="110">
        <f t="shared" si="8"/>
        <v>0.29599999999999999</v>
      </c>
      <c r="S89" s="110">
        <f t="shared" si="9"/>
        <v>0</v>
      </c>
      <c r="T89" s="87">
        <f t="shared" si="10"/>
        <v>254.62199999999999</v>
      </c>
      <c r="U89" s="90">
        <v>785</v>
      </c>
      <c r="V89" s="83"/>
      <c r="X89" s="233"/>
    </row>
    <row r="90" spans="1:24" s="3" customFormat="1" ht="14.25">
      <c r="A90" s="83">
        <v>4</v>
      </c>
      <c r="B90" s="108" t="s">
        <v>247</v>
      </c>
      <c r="C90" s="84" t="s">
        <v>328</v>
      </c>
      <c r="D90" s="91"/>
      <c r="E90" s="83"/>
      <c r="F90" s="83">
        <v>94</v>
      </c>
      <c r="G90" s="83">
        <v>141</v>
      </c>
      <c r="H90" s="83"/>
      <c r="I90" s="110">
        <f t="shared" si="4"/>
        <v>0.23</v>
      </c>
      <c r="J90" s="110">
        <f t="shared" si="5"/>
        <v>0.34499999999999997</v>
      </c>
      <c r="K90" s="110">
        <f t="shared" si="6"/>
        <v>0</v>
      </c>
      <c r="L90" s="87">
        <f t="shared" si="11"/>
        <v>235.57499999999999</v>
      </c>
      <c r="M90" s="88">
        <v>493</v>
      </c>
      <c r="N90" s="89">
        <v>57</v>
      </c>
      <c r="O90" s="83">
        <v>48</v>
      </c>
      <c r="P90" s="83"/>
      <c r="Q90" s="110">
        <f t="shared" si="7"/>
        <v>0.14000000000000001</v>
      </c>
      <c r="R90" s="110">
        <f t="shared" si="8"/>
        <v>0.11700000000000001</v>
      </c>
      <c r="S90" s="110">
        <f t="shared" si="9"/>
        <v>0</v>
      </c>
      <c r="T90" s="87">
        <f t="shared" si="10"/>
        <v>105.25700000000001</v>
      </c>
      <c r="U90" s="90">
        <v>552</v>
      </c>
      <c r="V90" s="83"/>
      <c r="X90" s="233"/>
    </row>
    <row r="91" spans="1:24" s="3" customFormat="1" ht="14.25">
      <c r="A91" s="83">
        <v>5</v>
      </c>
      <c r="B91" s="108" t="s">
        <v>248</v>
      </c>
      <c r="C91" s="84" t="s">
        <v>329</v>
      </c>
      <c r="D91" s="85"/>
      <c r="E91" s="83"/>
      <c r="F91" s="83">
        <v>54</v>
      </c>
      <c r="G91" s="83">
        <v>81</v>
      </c>
      <c r="H91" s="83"/>
      <c r="I91" s="110">
        <f t="shared" si="4"/>
        <v>0.13200000000000001</v>
      </c>
      <c r="J91" s="110">
        <f t="shared" si="5"/>
        <v>0.19800000000000001</v>
      </c>
      <c r="K91" s="110">
        <f t="shared" si="6"/>
        <v>0</v>
      </c>
      <c r="L91" s="87">
        <f t="shared" si="11"/>
        <v>135.33000000000001</v>
      </c>
      <c r="M91" s="88">
        <v>200</v>
      </c>
      <c r="N91" s="89">
        <v>39</v>
      </c>
      <c r="O91" s="83">
        <v>31</v>
      </c>
      <c r="P91" s="83"/>
      <c r="Q91" s="110">
        <f t="shared" si="7"/>
        <v>9.5000000000000001E-2</v>
      </c>
      <c r="R91" s="110">
        <f t="shared" si="8"/>
        <v>7.5999999999999998E-2</v>
      </c>
      <c r="S91" s="110">
        <f t="shared" si="9"/>
        <v>0</v>
      </c>
      <c r="T91" s="87">
        <f t="shared" si="10"/>
        <v>70.170999999999992</v>
      </c>
      <c r="U91" s="90">
        <v>309</v>
      </c>
      <c r="V91" s="83"/>
      <c r="X91" s="233"/>
    </row>
    <row r="92" spans="1:24" s="3" customFormat="1" ht="14.25">
      <c r="A92" s="83">
        <v>6</v>
      </c>
      <c r="B92" s="108" t="s">
        <v>249</v>
      </c>
      <c r="C92" s="84" t="s">
        <v>330</v>
      </c>
      <c r="D92" s="85"/>
      <c r="E92" s="83"/>
      <c r="F92" s="83">
        <v>210</v>
      </c>
      <c r="G92" s="83">
        <v>190</v>
      </c>
      <c r="H92" s="83"/>
      <c r="I92" s="110">
        <f t="shared" si="4"/>
        <v>0.51400000000000001</v>
      </c>
      <c r="J92" s="110">
        <f t="shared" si="5"/>
        <v>0.46500000000000002</v>
      </c>
      <c r="K92" s="110">
        <f t="shared" si="6"/>
        <v>0</v>
      </c>
      <c r="L92" s="87">
        <f t="shared" si="11"/>
        <v>400.97899999999998</v>
      </c>
      <c r="M92" s="88">
        <v>604</v>
      </c>
      <c r="N92" s="89">
        <v>800</v>
      </c>
      <c r="O92" s="83"/>
      <c r="P92" s="83">
        <v>0</v>
      </c>
      <c r="Q92" s="110">
        <f t="shared" si="7"/>
        <v>1.958</v>
      </c>
      <c r="R92" s="110">
        <f t="shared" si="8"/>
        <v>0</v>
      </c>
      <c r="S92" s="110">
        <f t="shared" si="9"/>
        <v>0</v>
      </c>
      <c r="T92" s="87">
        <f t="shared" si="10"/>
        <v>801.95799999999997</v>
      </c>
      <c r="U92" s="90">
        <v>936</v>
      </c>
      <c r="V92" s="83"/>
    </row>
    <row r="93" spans="1:24" s="3" customFormat="1" ht="14.25">
      <c r="A93" s="83">
        <v>7</v>
      </c>
      <c r="B93" s="108" t="s">
        <v>250</v>
      </c>
      <c r="C93" s="84" t="s">
        <v>331</v>
      </c>
      <c r="D93" s="85"/>
      <c r="E93" s="83"/>
      <c r="F93" s="83">
        <v>210</v>
      </c>
      <c r="G93" s="83">
        <v>190</v>
      </c>
      <c r="H93" s="83"/>
      <c r="I93" s="110">
        <f t="shared" si="4"/>
        <v>0.51400000000000001</v>
      </c>
      <c r="J93" s="110">
        <f t="shared" si="5"/>
        <v>0.46500000000000002</v>
      </c>
      <c r="K93" s="110">
        <f t="shared" si="6"/>
        <v>0</v>
      </c>
      <c r="L93" s="87">
        <f t="shared" si="11"/>
        <v>400.97899999999998</v>
      </c>
      <c r="M93" s="88">
        <v>596</v>
      </c>
      <c r="N93" s="89">
        <v>1200</v>
      </c>
      <c r="O93" s="83"/>
      <c r="P93" s="83">
        <v>0</v>
      </c>
      <c r="Q93" s="110">
        <f t="shared" si="7"/>
        <v>2.9369999999999998</v>
      </c>
      <c r="R93" s="110">
        <f t="shared" si="8"/>
        <v>0</v>
      </c>
      <c r="S93" s="110">
        <f t="shared" si="9"/>
        <v>0</v>
      </c>
      <c r="T93" s="87">
        <f t="shared" si="10"/>
        <v>1202.9369999999999</v>
      </c>
      <c r="U93" s="90">
        <v>1483</v>
      </c>
      <c r="V93" s="83"/>
    </row>
    <row r="94" spans="1:24" s="3" customFormat="1" ht="14.25">
      <c r="A94" s="83">
        <v>8</v>
      </c>
      <c r="B94" s="108" t="s">
        <v>251</v>
      </c>
      <c r="C94" s="84" t="s">
        <v>332</v>
      </c>
      <c r="D94" s="85"/>
      <c r="E94" s="83"/>
      <c r="F94" s="83">
        <v>105</v>
      </c>
      <c r="G94" s="83"/>
      <c r="H94" s="83"/>
      <c r="I94" s="110">
        <f t="shared" si="4"/>
        <v>0.25700000000000001</v>
      </c>
      <c r="J94" s="110">
        <f t="shared" si="5"/>
        <v>0</v>
      </c>
      <c r="K94" s="110">
        <f t="shared" si="6"/>
        <v>0</v>
      </c>
      <c r="L94" s="87">
        <f t="shared" si="11"/>
        <v>105.25700000000001</v>
      </c>
      <c r="M94" s="88">
        <v>675</v>
      </c>
      <c r="N94" s="89">
        <v>440</v>
      </c>
      <c r="O94" s="83"/>
      <c r="P94" s="83">
        <v>0</v>
      </c>
      <c r="Q94" s="110">
        <f t="shared" si="7"/>
        <v>1.077</v>
      </c>
      <c r="R94" s="110">
        <f t="shared" si="8"/>
        <v>0</v>
      </c>
      <c r="S94" s="110">
        <f t="shared" si="9"/>
        <v>0</v>
      </c>
      <c r="T94" s="87">
        <f>SUM(N94:S94)</f>
        <v>441.077</v>
      </c>
      <c r="U94" s="90">
        <v>586</v>
      </c>
      <c r="V94" s="83"/>
    </row>
    <row r="95" spans="1:24" s="3" customFormat="1" ht="14.25">
      <c r="A95" s="83">
        <v>9</v>
      </c>
      <c r="B95" s="108" t="s">
        <v>252</v>
      </c>
      <c r="C95" s="84"/>
      <c r="D95" s="85"/>
      <c r="E95" s="83"/>
      <c r="F95" s="83"/>
      <c r="G95" s="83"/>
      <c r="H95" s="83"/>
      <c r="I95" s="83"/>
      <c r="J95" s="83"/>
      <c r="K95" s="86"/>
      <c r="L95" s="87">
        <f t="shared" si="11"/>
        <v>0</v>
      </c>
      <c r="M95" s="88"/>
      <c r="N95" s="89"/>
      <c r="O95" s="83"/>
      <c r="P95" s="83"/>
      <c r="Q95" s="83"/>
      <c r="R95" s="83"/>
      <c r="S95" s="86"/>
      <c r="T95" s="87">
        <f t="shared" si="10"/>
        <v>0</v>
      </c>
      <c r="U95" s="90"/>
      <c r="V95" s="83"/>
    </row>
    <row r="96" spans="1:24" s="3" customFormat="1" ht="15">
      <c r="A96" s="111"/>
      <c r="B96" s="111"/>
      <c r="C96" s="111"/>
      <c r="D96" s="111"/>
      <c r="E96" s="111"/>
      <c r="F96" s="111">
        <f t="shared" ref="F96:U96" si="12">SUM(F87:F95)</f>
        <v>1121</v>
      </c>
      <c r="G96" s="111">
        <f t="shared" si="12"/>
        <v>1211</v>
      </c>
      <c r="H96" s="111">
        <f t="shared" si="12"/>
        <v>0</v>
      </c>
      <c r="I96" s="111">
        <f t="shared" si="12"/>
        <v>2.7440000000000002</v>
      </c>
      <c r="J96" s="111">
        <f t="shared" si="12"/>
        <v>2.964</v>
      </c>
      <c r="K96" s="111">
        <f t="shared" si="12"/>
        <v>0</v>
      </c>
      <c r="L96" s="111">
        <f t="shared" si="12"/>
        <v>2337.7080000000001</v>
      </c>
      <c r="M96" s="112">
        <f t="shared" si="12"/>
        <v>4186</v>
      </c>
      <c r="N96" s="111">
        <f t="shared" si="12"/>
        <v>2779</v>
      </c>
      <c r="O96" s="111">
        <f t="shared" si="12"/>
        <v>290</v>
      </c>
      <c r="P96" s="111">
        <f t="shared" si="12"/>
        <v>0</v>
      </c>
      <c r="Q96" s="111">
        <f t="shared" si="12"/>
        <v>6.8019999999999996</v>
      </c>
      <c r="R96" s="111">
        <f t="shared" si="12"/>
        <v>0.70899999999999996</v>
      </c>
      <c r="S96" s="111">
        <f t="shared" si="12"/>
        <v>0</v>
      </c>
      <c r="T96" s="111">
        <f t="shared" si="12"/>
        <v>3076.5109999999995</v>
      </c>
      <c r="U96" s="113">
        <f t="shared" si="12"/>
        <v>5528</v>
      </c>
      <c r="V96" s="104"/>
    </row>
    <row r="97" spans="5:24">
      <c r="M97" s="158">
        <f>+M85+M96</f>
        <v>73837</v>
      </c>
      <c r="U97" s="158">
        <f>+U85+U96</f>
        <v>79839</v>
      </c>
    </row>
    <row r="99" spans="5:24">
      <c r="K99" s="55" t="s">
        <v>56</v>
      </c>
      <c r="M99" s="158">
        <f>SUM(M16,M87)</f>
        <v>723</v>
      </c>
      <c r="U99" s="158">
        <f>SUM(U16,U87)</f>
        <v>652</v>
      </c>
    </row>
    <row r="100" spans="5:24">
      <c r="K100" s="55" t="s">
        <v>57</v>
      </c>
      <c r="M100" s="158">
        <f>SUM(M50,M88:M91)</f>
        <v>14614</v>
      </c>
      <c r="N100" s="158"/>
      <c r="U100" s="158">
        <f>SUM(U50,U88:U91)</f>
        <v>14105</v>
      </c>
      <c r="X100" s="158"/>
    </row>
    <row r="101" spans="5:24">
      <c r="K101" s="55" t="s">
        <v>97</v>
      </c>
      <c r="M101" s="158">
        <f>SUM(M82,M92:M94)</f>
        <v>44343</v>
      </c>
      <c r="O101" s="158"/>
      <c r="U101" s="158">
        <f>SUM(U82,U92:U94)</f>
        <v>49927</v>
      </c>
    </row>
    <row r="102" spans="5:24">
      <c r="K102" s="55" t="s">
        <v>58</v>
      </c>
      <c r="M102" s="158">
        <f>M83</f>
        <v>14157</v>
      </c>
      <c r="O102" s="158"/>
      <c r="U102" s="158">
        <f>SUM(U83)</f>
        <v>15155</v>
      </c>
    </row>
    <row r="103" spans="5:24">
      <c r="F103" s="55">
        <v>1</v>
      </c>
      <c r="G103" s="55">
        <v>2</v>
      </c>
      <c r="I103" s="55" t="s">
        <v>390</v>
      </c>
      <c r="M103" s="158">
        <f>SUM(M99:M102)</f>
        <v>73837</v>
      </c>
      <c r="U103" s="158">
        <f>SUM(U99:U102)</f>
        <v>79839</v>
      </c>
    </row>
    <row r="104" spans="5:24">
      <c r="E104" s="55" t="s">
        <v>391</v>
      </c>
      <c r="F104" s="55">
        <v>13623</v>
      </c>
      <c r="G104" s="55">
        <v>8433</v>
      </c>
      <c r="I104" s="55">
        <v>44343</v>
      </c>
    </row>
    <row r="106" spans="5:24">
      <c r="I106" s="158"/>
      <c r="U106" s="158"/>
    </row>
    <row r="107" spans="5:24">
      <c r="F107" s="55">
        <f>+F104-F105-F106</f>
        <v>13623</v>
      </c>
      <c r="G107" s="55">
        <f>+G104-G105-G106</f>
        <v>8433</v>
      </c>
      <c r="H107" s="55">
        <f>+H104-H105</f>
        <v>0</v>
      </c>
      <c r="I107" s="55">
        <f>+I104-I105-I106</f>
        <v>44343</v>
      </c>
      <c r="M107" s="55">
        <v>43006</v>
      </c>
    </row>
    <row r="108" spans="5:24">
      <c r="E108" s="245" t="s">
        <v>404</v>
      </c>
      <c r="F108" s="55">
        <v>51</v>
      </c>
      <c r="I108" s="55">
        <v>66</v>
      </c>
      <c r="M108" s="158">
        <f>+M107-M103</f>
        <v>-30831</v>
      </c>
      <c r="U108" s="55">
        <v>12688</v>
      </c>
    </row>
    <row r="109" spans="5:24">
      <c r="E109" s="55" t="s">
        <v>392</v>
      </c>
      <c r="F109" s="55">
        <v>4373</v>
      </c>
      <c r="I109" s="55">
        <v>5478</v>
      </c>
      <c r="O109" s="55">
        <v>1</v>
      </c>
      <c r="P109" s="55">
        <v>2</v>
      </c>
      <c r="R109" s="55" t="s">
        <v>390</v>
      </c>
      <c r="U109" s="158">
        <f>+U101-U108</f>
        <v>37239</v>
      </c>
    </row>
    <row r="110" spans="5:24">
      <c r="E110" s="55" t="s">
        <v>393</v>
      </c>
      <c r="F110" s="55">
        <v>1854</v>
      </c>
      <c r="I110" s="55">
        <v>3679</v>
      </c>
      <c r="N110" s="55" t="s">
        <v>391</v>
      </c>
      <c r="O110" s="55">
        <v>25872</v>
      </c>
      <c r="P110" s="55">
        <v>6195</v>
      </c>
      <c r="R110" s="55">
        <v>12612</v>
      </c>
    </row>
    <row r="111" spans="5:24">
      <c r="F111" s="55">
        <f>SUM(F108:F110)</f>
        <v>6278</v>
      </c>
      <c r="G111" s="55">
        <f>SUM(G108:G110)</f>
        <v>0</v>
      </c>
      <c r="H111" s="55">
        <f>SUM(H108:H110)</f>
        <v>0</v>
      </c>
      <c r="I111" s="55">
        <f>SUM(I108:I110)</f>
        <v>9223</v>
      </c>
    </row>
    <row r="112" spans="5:24">
      <c r="N112" s="55" t="s">
        <v>392</v>
      </c>
      <c r="O112" s="230">
        <f>+O110-O114-O117-O118</f>
        <v>446</v>
      </c>
      <c r="P112" s="230">
        <f>+P110-P114-P117-P118</f>
        <v>4581</v>
      </c>
      <c r="R112" s="230">
        <f>+R110-R114-R117-R118</f>
        <v>-20339</v>
      </c>
    </row>
    <row r="114" spans="5:23">
      <c r="N114" s="55" t="s">
        <v>393</v>
      </c>
      <c r="O114" s="55">
        <v>8586</v>
      </c>
      <c r="R114" s="55">
        <v>10492</v>
      </c>
    </row>
    <row r="115" spans="5:23">
      <c r="O115" s="55">
        <f>SUM(O112:O114)</f>
        <v>9032</v>
      </c>
      <c r="P115" s="55">
        <f>SUM(P112:P114)</f>
        <v>4581</v>
      </c>
      <c r="Q115" s="55">
        <f>SUM(Q112:Q114)</f>
        <v>0</v>
      </c>
      <c r="R115" s="55">
        <f>SUM(R112:R114)</f>
        <v>-9847</v>
      </c>
    </row>
    <row r="117" spans="5:23">
      <c r="E117" s="55" t="s">
        <v>394</v>
      </c>
      <c r="F117" s="55">
        <f>SUM(F51:F79)</f>
        <v>6910</v>
      </c>
      <c r="G117" s="55">
        <f>SUM(G51:G79)</f>
        <v>6240</v>
      </c>
      <c r="I117" s="158">
        <f>SUM(M51:M79)</f>
        <v>19628</v>
      </c>
      <c r="N117" s="55" t="s">
        <v>394</v>
      </c>
      <c r="O117" s="55">
        <f>SUM(N51:N79)</f>
        <v>14400</v>
      </c>
      <c r="P117" s="55">
        <f>SUM(O51:O79)</f>
        <v>1614</v>
      </c>
      <c r="R117" s="158">
        <f>SUM(U51:U79)</f>
        <v>19454</v>
      </c>
    </row>
    <row r="118" spans="5:23">
      <c r="E118" s="55" t="s">
        <v>395</v>
      </c>
      <c r="F118" s="230">
        <f>SUM(F92:F94)</f>
        <v>525</v>
      </c>
      <c r="G118" s="230">
        <f>SUM(G92:G94)</f>
        <v>380</v>
      </c>
      <c r="I118" s="158">
        <f>SUM(M92:M94)</f>
        <v>1875</v>
      </c>
      <c r="N118" s="55" t="s">
        <v>395</v>
      </c>
      <c r="O118" s="230">
        <f>SUM(N92:N94)</f>
        <v>2440</v>
      </c>
      <c r="P118" s="230">
        <f>SUM(O92:O94)</f>
        <v>0</v>
      </c>
      <c r="R118" s="158">
        <f>SUM(U92:U94)</f>
        <v>3005</v>
      </c>
    </row>
    <row r="121" spans="5:23">
      <c r="F121" s="158">
        <f>+F104-F111-F117-F118</f>
        <v>-90</v>
      </c>
      <c r="G121" s="158">
        <f>+G104-G111-G117-G118</f>
        <v>1813</v>
      </c>
      <c r="I121" s="158">
        <f>+I104-I111-I117-I118</f>
        <v>13617</v>
      </c>
      <c r="O121" s="158">
        <f>+O110-O115-O117-O118</f>
        <v>0</v>
      </c>
      <c r="P121" s="158">
        <f>+P110-P115-P117-P118</f>
        <v>0</v>
      </c>
      <c r="R121" s="158">
        <f>+R110-R115-R117-R118</f>
        <v>0</v>
      </c>
    </row>
    <row r="122" spans="5:23">
      <c r="U122" s="55">
        <f>SUM(U117:U121)</f>
        <v>0</v>
      </c>
      <c r="V122" s="55">
        <f>SUM(V117:V121)</f>
        <v>0</v>
      </c>
      <c r="W122" s="55">
        <f>SUM(W117:W121)</f>
        <v>0</v>
      </c>
    </row>
    <row r="123" spans="5:23">
      <c r="F123" s="55">
        <v>13623</v>
      </c>
      <c r="G123" s="55">
        <v>8443</v>
      </c>
      <c r="O123" s="55">
        <v>255</v>
      </c>
      <c r="P123" s="55">
        <v>253</v>
      </c>
    </row>
    <row r="124" spans="5:23">
      <c r="O124" s="55">
        <v>168</v>
      </c>
      <c r="P124" s="55">
        <v>167</v>
      </c>
    </row>
    <row r="125" spans="5:23">
      <c r="O125" s="55">
        <v>5881</v>
      </c>
      <c r="P125" s="55">
        <v>5840</v>
      </c>
    </row>
    <row r="126" spans="5:23">
      <c r="J126" s="55">
        <v>8980</v>
      </c>
      <c r="O126" s="55">
        <v>2282</v>
      </c>
      <c r="P126" s="55">
        <v>4232</v>
      </c>
    </row>
    <row r="127" spans="5:23">
      <c r="J127" s="55">
        <v>8893</v>
      </c>
      <c r="O127" s="55">
        <f>SUM(O123:O126)</f>
        <v>8586</v>
      </c>
      <c r="P127" s="55">
        <f>SUM(P123:P126)</f>
        <v>10492</v>
      </c>
    </row>
    <row r="128" spans="5:23">
      <c r="E128" s="55">
        <v>2335</v>
      </c>
      <c r="H128" s="55">
        <v>5059</v>
      </c>
      <c r="J128" s="55">
        <v>8690</v>
      </c>
    </row>
    <row r="129" spans="5:18">
      <c r="E129" s="55">
        <v>835</v>
      </c>
      <c r="F129" s="55">
        <v>752</v>
      </c>
      <c r="H129" s="55">
        <v>4657</v>
      </c>
      <c r="J129" s="55">
        <v>-5059</v>
      </c>
    </row>
    <row r="130" spans="5:18">
      <c r="E130" s="55">
        <v>1164</v>
      </c>
      <c r="F130" s="55">
        <v>1061</v>
      </c>
      <c r="H130" s="55">
        <v>3902</v>
      </c>
      <c r="O130" s="55">
        <v>58</v>
      </c>
      <c r="P130" s="55">
        <v>125</v>
      </c>
      <c r="R130" s="55">
        <v>226</v>
      </c>
    </row>
    <row r="131" spans="5:18">
      <c r="E131" s="55">
        <f t="shared" ref="E131:F131" si="13">SUM(E128:E130)</f>
        <v>4334</v>
      </c>
      <c r="F131" s="55">
        <f t="shared" si="13"/>
        <v>1813</v>
      </c>
      <c r="H131" s="55">
        <f>SUM(H128:H130)</f>
        <v>13618</v>
      </c>
      <c r="O131" s="55">
        <v>4188</v>
      </c>
      <c r="P131" s="55">
        <v>1221</v>
      </c>
      <c r="R131" s="55">
        <v>7199</v>
      </c>
    </row>
    <row r="132" spans="5:18">
      <c r="O132" s="55">
        <v>1221</v>
      </c>
      <c r="P132" s="55">
        <v>1480</v>
      </c>
      <c r="R132" s="55">
        <v>5633</v>
      </c>
    </row>
    <row r="133" spans="5:18">
      <c r="O133" s="55">
        <v>1283</v>
      </c>
      <c r="P133" s="55">
        <v>1755</v>
      </c>
      <c r="R133" s="55">
        <v>3918</v>
      </c>
    </row>
    <row r="134" spans="5:18">
      <c r="O134" s="55">
        <f>SUM(O130:O133)</f>
        <v>6750</v>
      </c>
      <c r="P134" s="55">
        <f t="shared" ref="P134:R134" si="14">SUM(P130:P133)</f>
        <v>4581</v>
      </c>
      <c r="Q134" s="55">
        <f t="shared" si="14"/>
        <v>0</v>
      </c>
      <c r="R134" s="55">
        <f t="shared" si="14"/>
        <v>16976</v>
      </c>
    </row>
  </sheetData>
  <mergeCells count="11">
    <mergeCell ref="V5:V6"/>
    <mergeCell ref="F5:L5"/>
    <mergeCell ref="M5:M6"/>
    <mergeCell ref="N5:T5"/>
    <mergeCell ref="U5:U6"/>
    <mergeCell ref="A1:E1"/>
    <mergeCell ref="A2:E2"/>
    <mergeCell ref="B5:B6"/>
    <mergeCell ref="C5:C6"/>
    <mergeCell ref="D5:D6"/>
    <mergeCell ref="E5:E6"/>
  </mergeCells>
  <phoneticPr fontId="0" type="noConversion"/>
  <pageMargins left="0.75" right="0.75" top="0.5" bottom="0.5" header="0.5" footer="0.5"/>
  <pageSetup paperSize="9" orientation="landscape" verticalDpi="300" r:id="rId1"/>
  <headerFooter alignWithMargins="0"/>
  <colBreaks count="1" manualBreakCount="1">
    <brk id="13" max="1048575" man="1"/>
  </colBreaks>
</worksheet>
</file>

<file path=xl/worksheets/sheet16.xml><?xml version="1.0" encoding="utf-8"?>
<worksheet xmlns="http://schemas.openxmlformats.org/spreadsheetml/2006/main" xmlns:r="http://schemas.openxmlformats.org/officeDocument/2006/relationships">
  <dimension ref="A1:W127"/>
  <sheetViews>
    <sheetView topLeftCell="G1" workbookViewId="0">
      <selection activeCell="M103" sqref="M103"/>
    </sheetView>
  </sheetViews>
  <sheetFormatPr defaultRowHeight="12.75"/>
  <cols>
    <col min="1" max="1" width="6.85546875" style="55" customWidth="1"/>
    <col min="2" max="2" width="13.5703125" style="55" customWidth="1"/>
    <col min="3" max="3" width="10.140625" style="55" customWidth="1"/>
    <col min="4" max="4" width="9.85546875" style="55" customWidth="1"/>
    <col min="5" max="5" width="11.42578125" style="55" customWidth="1"/>
    <col min="6" max="12" width="9.140625" style="55"/>
    <col min="13" max="13" width="12.42578125" style="55" customWidth="1"/>
    <col min="14" max="20" width="9.140625" style="55"/>
    <col min="21" max="21" width="12.85546875" style="55" customWidth="1"/>
    <col min="22" max="16384" width="9.140625" style="55"/>
  </cols>
  <sheetData>
    <row r="1" spans="1:23" ht="15.75">
      <c r="A1" s="280" t="s">
        <v>223</v>
      </c>
      <c r="B1" s="280"/>
      <c r="C1" s="280"/>
      <c r="D1" s="280"/>
      <c r="E1" s="280"/>
      <c r="F1" s="73"/>
      <c r="G1" s="73"/>
      <c r="H1" s="73"/>
      <c r="I1" s="73"/>
      <c r="J1" s="73"/>
      <c r="K1" s="73"/>
      <c r="L1" s="73"/>
      <c r="M1" s="73"/>
      <c r="N1" s="73"/>
      <c r="O1" s="73"/>
      <c r="P1" s="73"/>
      <c r="Q1" s="73"/>
      <c r="R1" s="73"/>
      <c r="S1" s="73"/>
      <c r="T1" s="73"/>
      <c r="U1" s="73"/>
      <c r="V1" s="73"/>
    </row>
    <row r="2" spans="1:23" ht="15.75">
      <c r="A2" s="280" t="s">
        <v>224</v>
      </c>
      <c r="B2" s="280"/>
      <c r="C2" s="280"/>
      <c r="D2" s="280"/>
      <c r="E2" s="280"/>
      <c r="F2" s="73"/>
      <c r="G2" s="73"/>
      <c r="H2" s="73"/>
      <c r="I2" s="73"/>
      <c r="J2" s="73"/>
      <c r="K2" s="73"/>
      <c r="L2" s="73"/>
      <c r="M2" s="73"/>
      <c r="N2" s="73"/>
      <c r="O2" s="73"/>
      <c r="P2" s="73"/>
      <c r="Q2" s="73"/>
      <c r="R2" s="73"/>
      <c r="S2" s="73"/>
      <c r="T2" s="73"/>
      <c r="U2" s="73"/>
      <c r="V2" s="73"/>
    </row>
    <row r="3" spans="1:23" ht="15">
      <c r="A3" s="189" t="s">
        <v>225</v>
      </c>
      <c r="B3" s="189" t="str">
        <f>Sheet1!B3</f>
        <v>2017-18</v>
      </c>
      <c r="C3" s="189"/>
      <c r="D3" s="189"/>
      <c r="E3" s="189" t="s">
        <v>44</v>
      </c>
      <c r="F3" s="189" t="s">
        <v>154</v>
      </c>
      <c r="G3" s="189"/>
      <c r="H3" s="189" t="s">
        <v>226</v>
      </c>
      <c r="I3" s="189" t="s">
        <v>153</v>
      </c>
      <c r="J3" s="189"/>
      <c r="K3" s="189"/>
      <c r="L3" s="189"/>
      <c r="M3" s="189" t="s">
        <v>50</v>
      </c>
      <c r="N3" s="189" t="s">
        <v>53</v>
      </c>
      <c r="O3" s="189"/>
      <c r="P3" s="189"/>
      <c r="Q3" s="189" t="s">
        <v>51</v>
      </c>
      <c r="R3" s="189" t="s">
        <v>56</v>
      </c>
      <c r="S3" s="189"/>
      <c r="T3" s="189"/>
      <c r="U3" s="189"/>
      <c r="V3" s="189"/>
      <c r="W3" s="187"/>
    </row>
    <row r="4" spans="1:23" ht="15">
      <c r="A4" s="190" t="s">
        <v>322</v>
      </c>
      <c r="B4" s="191"/>
      <c r="C4" s="191"/>
      <c r="D4" s="191"/>
      <c r="E4" s="191"/>
      <c r="F4" s="191"/>
      <c r="G4" s="191"/>
      <c r="H4" s="191"/>
      <c r="I4" s="191"/>
      <c r="J4" s="191"/>
      <c r="K4" s="191"/>
      <c r="L4" s="191"/>
      <c r="M4" s="191"/>
      <c r="N4" s="191"/>
      <c r="O4" s="191"/>
      <c r="P4" s="191"/>
      <c r="Q4" s="191"/>
      <c r="R4" s="191"/>
      <c r="S4" s="191"/>
      <c r="T4" s="191"/>
      <c r="U4" s="191"/>
      <c r="V4" s="189"/>
      <c r="W4" s="187"/>
    </row>
    <row r="5" spans="1:23" s="3" customFormat="1" ht="28.5">
      <c r="A5" s="192" t="s">
        <v>68</v>
      </c>
      <c r="B5" s="287" t="s">
        <v>239</v>
      </c>
      <c r="C5" s="287" t="s">
        <v>228</v>
      </c>
      <c r="D5" s="288" t="s">
        <v>229</v>
      </c>
      <c r="E5" s="288" t="s">
        <v>230</v>
      </c>
      <c r="F5" s="290" t="s">
        <v>231</v>
      </c>
      <c r="G5" s="290"/>
      <c r="H5" s="290"/>
      <c r="I5" s="290"/>
      <c r="J5" s="290"/>
      <c r="K5" s="290"/>
      <c r="L5" s="290"/>
      <c r="M5" s="291" t="s">
        <v>232</v>
      </c>
      <c r="N5" s="293" t="s">
        <v>231</v>
      </c>
      <c r="O5" s="290"/>
      <c r="P5" s="290"/>
      <c r="Q5" s="290"/>
      <c r="R5" s="290"/>
      <c r="S5" s="290"/>
      <c r="T5" s="290"/>
      <c r="U5" s="287" t="s">
        <v>233</v>
      </c>
      <c r="V5" s="287" t="s">
        <v>234</v>
      </c>
      <c r="W5" s="165"/>
    </row>
    <row r="6" spans="1:23" s="3" customFormat="1" ht="14.25">
      <c r="A6" s="193"/>
      <c r="B6" s="288"/>
      <c r="C6" s="288"/>
      <c r="D6" s="289"/>
      <c r="E6" s="289"/>
      <c r="F6" s="194">
        <v>1</v>
      </c>
      <c r="G6" s="194">
        <v>2</v>
      </c>
      <c r="H6" s="194">
        <v>3</v>
      </c>
      <c r="I6" s="194">
        <v>4</v>
      </c>
      <c r="J6" s="194">
        <v>5</v>
      </c>
      <c r="K6" s="194">
        <v>6</v>
      </c>
      <c r="L6" s="194" t="s">
        <v>101</v>
      </c>
      <c r="M6" s="292"/>
      <c r="N6" s="195">
        <v>1</v>
      </c>
      <c r="O6" s="194">
        <v>2</v>
      </c>
      <c r="P6" s="194">
        <v>3</v>
      </c>
      <c r="Q6" s="194">
        <v>4</v>
      </c>
      <c r="R6" s="194">
        <v>5</v>
      </c>
      <c r="S6" s="194">
        <v>6</v>
      </c>
      <c r="T6" s="194" t="s">
        <v>101</v>
      </c>
      <c r="U6" s="288"/>
      <c r="V6" s="288"/>
      <c r="W6" s="165"/>
    </row>
    <row r="7" spans="1:23" s="3" customFormat="1" ht="15">
      <c r="A7" s="196" t="s">
        <v>235</v>
      </c>
      <c r="B7" s="197"/>
      <c r="C7" s="197"/>
      <c r="D7" s="197"/>
      <c r="E7" s="197"/>
      <c r="F7" s="198"/>
      <c r="G7" s="198"/>
      <c r="H7" s="198"/>
      <c r="I7" s="198"/>
      <c r="J7" s="198"/>
      <c r="K7" s="198"/>
      <c r="L7" s="198"/>
      <c r="M7" s="199"/>
      <c r="N7" s="198"/>
      <c r="O7" s="198"/>
      <c r="P7" s="198"/>
      <c r="Q7" s="198"/>
      <c r="R7" s="198"/>
      <c r="S7" s="198"/>
      <c r="T7" s="198"/>
      <c r="U7" s="197"/>
      <c r="V7" s="200"/>
      <c r="W7" s="165"/>
    </row>
    <row r="8" spans="1:23" s="3" customFormat="1" ht="14.25">
      <c r="A8" s="201">
        <v>1</v>
      </c>
      <c r="B8" s="201" t="str">
        <f>Sheet1!B8</f>
        <v>1 B</v>
      </c>
      <c r="C8" s="84" t="s">
        <v>253</v>
      </c>
      <c r="D8" s="85" t="s">
        <v>238</v>
      </c>
      <c r="E8" s="201">
        <v>8</v>
      </c>
      <c r="F8" s="201">
        <f>SUM(Sheet1!F8)</f>
        <v>0</v>
      </c>
      <c r="G8" s="201">
        <f>SUM(Sheet1!G8)</f>
        <v>0</v>
      </c>
      <c r="H8" s="201">
        <f>SUM(Sheet1!H8)</f>
        <v>0</v>
      </c>
      <c r="I8" s="205">
        <v>1.7000000000000001E-2</v>
      </c>
      <c r="J8" s="205">
        <v>1.7000000000000001E-2</v>
      </c>
      <c r="K8" s="205">
        <f t="shared" ref="K8:K16" si="0">ROUND(H8/408.6,3)</f>
        <v>0</v>
      </c>
      <c r="L8" s="201">
        <v>9</v>
      </c>
      <c r="M8" s="206">
        <f>Sheet1!M8</f>
        <v>15</v>
      </c>
      <c r="N8" s="201">
        <f>SUM(Sheet1!N8)</f>
        <v>0</v>
      </c>
      <c r="O8" s="201">
        <f>SUM(Sheet1!O8)</f>
        <v>0</v>
      </c>
      <c r="P8" s="201">
        <f>SUM(Sheet1!P8)</f>
        <v>0</v>
      </c>
      <c r="Q8" s="205">
        <v>2.5000000000000001E-2</v>
      </c>
      <c r="R8" s="205">
        <v>2.5000000000000001E-2</v>
      </c>
      <c r="S8" s="205">
        <f t="shared" ref="S8:S16" si="1">ROUND(P8/408.6,3)</f>
        <v>0</v>
      </c>
      <c r="T8" s="201">
        <v>4</v>
      </c>
      <c r="U8" s="206">
        <f>Sheet1!U8</f>
        <v>10</v>
      </c>
      <c r="V8" s="201"/>
      <c r="W8" s="165"/>
    </row>
    <row r="9" spans="1:23" s="3" customFormat="1" ht="14.25">
      <c r="A9" s="201">
        <v>2</v>
      </c>
      <c r="B9" s="201">
        <f>Sheet1!B9</f>
        <v>1</v>
      </c>
      <c r="C9" s="84" t="s">
        <v>254</v>
      </c>
      <c r="D9" s="85" t="s">
        <v>238</v>
      </c>
      <c r="E9" s="201">
        <v>50</v>
      </c>
      <c r="F9" s="201">
        <f>SUM(Sheet1!F9)</f>
        <v>0</v>
      </c>
      <c r="G9" s="201">
        <f>SUM(Sheet1!G9)</f>
        <v>0</v>
      </c>
      <c r="H9" s="201">
        <f>SUM(Sheet1!H9)</f>
        <v>0</v>
      </c>
      <c r="I9" s="205">
        <v>4.9000000000000002E-2</v>
      </c>
      <c r="J9" s="205">
        <v>4.9000000000000002E-2</v>
      </c>
      <c r="K9" s="205">
        <f t="shared" si="0"/>
        <v>0</v>
      </c>
      <c r="L9" s="201">
        <v>9</v>
      </c>
      <c r="M9" s="206">
        <f>Sheet1!M9</f>
        <v>35</v>
      </c>
      <c r="N9" s="201">
        <f>SUM(Sheet1!N9)</f>
        <v>0</v>
      </c>
      <c r="O9" s="201">
        <f>SUM(Sheet1!O9)</f>
        <v>0</v>
      </c>
      <c r="P9" s="201">
        <f>SUM(Sheet1!P9)</f>
        <v>0</v>
      </c>
      <c r="Q9" s="205">
        <v>4.2000000000000003E-2</v>
      </c>
      <c r="R9" s="205">
        <v>3.6999999999999998E-2</v>
      </c>
      <c r="S9" s="205">
        <f t="shared" si="1"/>
        <v>0</v>
      </c>
      <c r="T9" s="201">
        <v>4</v>
      </c>
      <c r="U9" s="206">
        <f>Sheet1!U9</f>
        <v>20</v>
      </c>
      <c r="V9" s="201"/>
      <c r="W9" s="165"/>
    </row>
    <row r="10" spans="1:23" s="3" customFormat="1" ht="14.25">
      <c r="A10" s="201">
        <f>+A9+1</f>
        <v>3</v>
      </c>
      <c r="B10" s="201">
        <f>Sheet1!B10</f>
        <v>2</v>
      </c>
      <c r="C10" s="84" t="s">
        <v>255</v>
      </c>
      <c r="D10" s="91" t="s">
        <v>238</v>
      </c>
      <c r="E10" s="201">
        <v>10</v>
      </c>
      <c r="F10" s="201">
        <f>SUM(Sheet1!F10)</f>
        <v>0</v>
      </c>
      <c r="G10" s="201">
        <f>SUM(Sheet1!G10)</f>
        <v>0</v>
      </c>
      <c r="H10" s="201">
        <f>SUM(Sheet1!H10)</f>
        <v>0</v>
      </c>
      <c r="I10" s="205">
        <v>2.9000000000000001E-2</v>
      </c>
      <c r="J10" s="205">
        <v>2.9000000000000001E-2</v>
      </c>
      <c r="K10" s="205">
        <f t="shared" si="0"/>
        <v>0</v>
      </c>
      <c r="L10" s="201">
        <v>9</v>
      </c>
      <c r="M10" s="206">
        <f>Sheet1!M10</f>
        <v>24</v>
      </c>
      <c r="N10" s="201">
        <f>SUM(Sheet1!N10)</f>
        <v>0</v>
      </c>
      <c r="O10" s="201">
        <f>SUM(Sheet1!O10)</f>
        <v>0</v>
      </c>
      <c r="P10" s="201">
        <f>SUM(Sheet1!P10)</f>
        <v>0</v>
      </c>
      <c r="Q10" s="205">
        <v>3.6999999999999998E-2</v>
      </c>
      <c r="R10" s="205">
        <v>2.7E-2</v>
      </c>
      <c r="S10" s="205">
        <f t="shared" si="1"/>
        <v>0</v>
      </c>
      <c r="T10" s="201">
        <v>4</v>
      </c>
      <c r="U10" s="206">
        <f>Sheet1!U10</f>
        <v>26</v>
      </c>
      <c r="V10" s="201"/>
      <c r="W10" s="165"/>
    </row>
    <row r="11" spans="1:23" s="3" customFormat="1" ht="14.25">
      <c r="A11" s="201">
        <f t="shared" ref="A11:A74" si="2">+A10+1</f>
        <v>4</v>
      </c>
      <c r="B11" s="201">
        <f>Sheet1!B11</f>
        <v>3</v>
      </c>
      <c r="C11" s="84" t="s">
        <v>256</v>
      </c>
      <c r="D11" s="91" t="s">
        <v>238</v>
      </c>
      <c r="E11" s="201">
        <v>36</v>
      </c>
      <c r="F11" s="201">
        <f>SUM(Sheet1!F11)</f>
        <v>0</v>
      </c>
      <c r="G11" s="201">
        <f>SUM(Sheet1!G11)</f>
        <v>0</v>
      </c>
      <c r="H11" s="201">
        <f>SUM(Sheet1!H11)</f>
        <v>0</v>
      </c>
      <c r="I11" s="205">
        <v>3.2000000000000001E-2</v>
      </c>
      <c r="J11" s="205">
        <v>3.2000000000000001E-2</v>
      </c>
      <c r="K11" s="205">
        <f t="shared" si="0"/>
        <v>0</v>
      </c>
      <c r="L11" s="201">
        <v>9</v>
      </c>
      <c r="M11" s="206">
        <f>Sheet1!M11</f>
        <v>25</v>
      </c>
      <c r="N11" s="201">
        <f>SUM(Sheet1!N11)</f>
        <v>0</v>
      </c>
      <c r="O11" s="201">
        <f>SUM(Sheet1!O11)</f>
        <v>0</v>
      </c>
      <c r="P11" s="201">
        <f>SUM(Sheet1!P11)</f>
        <v>0</v>
      </c>
      <c r="Q11" s="205">
        <v>5.0999999999999997E-2</v>
      </c>
      <c r="R11" s="205">
        <v>4.2000000000000003E-2</v>
      </c>
      <c r="S11" s="205">
        <f t="shared" si="1"/>
        <v>0</v>
      </c>
      <c r="T11" s="201">
        <v>4</v>
      </c>
      <c r="U11" s="206">
        <f>Sheet1!U11</f>
        <v>22</v>
      </c>
      <c r="V11" s="201"/>
      <c r="W11" s="165"/>
    </row>
    <row r="12" spans="1:23" s="3" customFormat="1" ht="14.25">
      <c r="A12" s="201">
        <f t="shared" si="2"/>
        <v>5</v>
      </c>
      <c r="B12" s="201" t="str">
        <f>Sheet1!B12</f>
        <v>4 A</v>
      </c>
      <c r="C12" s="84" t="s">
        <v>257</v>
      </c>
      <c r="D12" s="85" t="s">
        <v>57</v>
      </c>
      <c r="E12" s="201">
        <v>38</v>
      </c>
      <c r="F12" s="201">
        <f>SUM(Sheet1!F12)</f>
        <v>0</v>
      </c>
      <c r="G12" s="201">
        <f>SUM(Sheet1!G12)</f>
        <v>0</v>
      </c>
      <c r="H12" s="201">
        <f>SUM(Sheet1!H12)</f>
        <v>0</v>
      </c>
      <c r="I12" s="205">
        <v>8.7999999999999995E-2</v>
      </c>
      <c r="J12" s="205">
        <v>8.7999999999999995E-2</v>
      </c>
      <c r="K12" s="205">
        <f t="shared" si="0"/>
        <v>0</v>
      </c>
      <c r="L12" s="201">
        <v>9</v>
      </c>
      <c r="M12" s="206">
        <f>Sheet1!M12</f>
        <v>58</v>
      </c>
      <c r="N12" s="201">
        <f>SUM(Sheet1!N12)</f>
        <v>0</v>
      </c>
      <c r="O12" s="201">
        <f>SUM(Sheet1!O12)</f>
        <v>0</v>
      </c>
      <c r="P12" s="201">
        <f>SUM(Sheet1!P12)</f>
        <v>0</v>
      </c>
      <c r="Q12" s="205">
        <v>0.115</v>
      </c>
      <c r="R12" s="205">
        <v>0.13200000000000001</v>
      </c>
      <c r="S12" s="205">
        <f t="shared" si="1"/>
        <v>0</v>
      </c>
      <c r="T12" s="201">
        <v>4</v>
      </c>
      <c r="U12" s="206">
        <f>Sheet1!U12</f>
        <v>47</v>
      </c>
      <c r="V12" s="201"/>
      <c r="W12" s="165"/>
    </row>
    <row r="13" spans="1:23" s="3" customFormat="1" ht="14.25">
      <c r="A13" s="201">
        <f t="shared" si="2"/>
        <v>6</v>
      </c>
      <c r="B13" s="201" t="str">
        <f>Sheet1!B13</f>
        <v>4</v>
      </c>
      <c r="C13" s="84" t="s">
        <v>258</v>
      </c>
      <c r="D13" s="85" t="s">
        <v>57</v>
      </c>
      <c r="E13" s="201">
        <v>361</v>
      </c>
      <c r="F13" s="201">
        <f>SUM(Sheet1!F13)</f>
        <v>0</v>
      </c>
      <c r="G13" s="201">
        <f>SUM(Sheet1!G13)</f>
        <v>0</v>
      </c>
      <c r="H13" s="201">
        <f>SUM(Sheet1!H13)</f>
        <v>0</v>
      </c>
      <c r="I13" s="205">
        <v>0.189</v>
      </c>
      <c r="J13" s="205">
        <v>0.189</v>
      </c>
      <c r="K13" s="205">
        <f t="shared" si="0"/>
        <v>0</v>
      </c>
      <c r="L13" s="201">
        <v>9</v>
      </c>
      <c r="M13" s="206">
        <f>Sheet1!M13</f>
        <v>170</v>
      </c>
      <c r="N13" s="201">
        <f>SUM(Sheet1!N13)</f>
        <v>0</v>
      </c>
      <c r="O13" s="201">
        <f>SUM(Sheet1!O13)</f>
        <v>0</v>
      </c>
      <c r="P13" s="201">
        <f>SUM(Sheet1!P13)</f>
        <v>0</v>
      </c>
      <c r="Q13" s="205">
        <v>0.14699999999999999</v>
      </c>
      <c r="R13" s="205">
        <v>0.125</v>
      </c>
      <c r="S13" s="205">
        <f t="shared" si="1"/>
        <v>0</v>
      </c>
      <c r="T13" s="201">
        <v>4</v>
      </c>
      <c r="U13" s="206">
        <f>Sheet1!U13</f>
        <v>200</v>
      </c>
      <c r="V13" s="201"/>
      <c r="W13" s="165"/>
    </row>
    <row r="14" spans="1:23" s="3" customFormat="1" ht="14.25">
      <c r="A14" s="201">
        <f t="shared" si="2"/>
        <v>7</v>
      </c>
      <c r="B14" s="201" t="str">
        <f>Sheet1!B14</f>
        <v>5</v>
      </c>
      <c r="C14" s="84" t="s">
        <v>259</v>
      </c>
      <c r="D14" s="85" t="s">
        <v>57</v>
      </c>
      <c r="E14" s="201">
        <v>58</v>
      </c>
      <c r="F14" s="201">
        <f>SUM(Sheet1!F14)</f>
        <v>0</v>
      </c>
      <c r="G14" s="201">
        <f>SUM(Sheet1!G14)</f>
        <v>0</v>
      </c>
      <c r="H14" s="201">
        <f>SUM(Sheet1!H14)</f>
        <v>0</v>
      </c>
      <c r="I14" s="205">
        <v>2.9000000000000001E-2</v>
      </c>
      <c r="J14" s="205">
        <v>2.9000000000000001E-2</v>
      </c>
      <c r="K14" s="205">
        <f t="shared" si="0"/>
        <v>0</v>
      </c>
      <c r="L14" s="201">
        <v>9</v>
      </c>
      <c r="M14" s="206">
        <f>Sheet1!M14</f>
        <v>26</v>
      </c>
      <c r="N14" s="201">
        <f>SUM(Sheet1!N14)</f>
        <v>0</v>
      </c>
      <c r="O14" s="201">
        <f>SUM(Sheet1!O14)</f>
        <v>0</v>
      </c>
      <c r="P14" s="201">
        <f>SUM(Sheet1!P14)</f>
        <v>0</v>
      </c>
      <c r="Q14" s="205">
        <v>3.6999999999999998E-2</v>
      </c>
      <c r="R14" s="205">
        <v>4.2000000000000003E-2</v>
      </c>
      <c r="S14" s="205">
        <f t="shared" si="1"/>
        <v>0</v>
      </c>
      <c r="T14" s="201">
        <v>4</v>
      </c>
      <c r="U14" s="206">
        <f>Sheet1!U14</f>
        <v>60</v>
      </c>
      <c r="V14" s="201"/>
      <c r="W14" s="165"/>
    </row>
    <row r="15" spans="1:23" s="3" customFormat="1" ht="14.25">
      <c r="A15" s="201">
        <f t="shared" si="2"/>
        <v>8</v>
      </c>
      <c r="B15" s="201" t="str">
        <f>Sheet1!B15</f>
        <v>6</v>
      </c>
      <c r="C15" s="84" t="s">
        <v>237</v>
      </c>
      <c r="D15" s="85" t="s">
        <v>57</v>
      </c>
      <c r="E15" s="201">
        <v>98</v>
      </c>
      <c r="F15" s="201">
        <f>SUM(Sheet1!F15)</f>
        <v>0</v>
      </c>
      <c r="G15" s="201">
        <f>SUM(Sheet1!G15)</f>
        <v>0</v>
      </c>
      <c r="H15" s="201">
        <f>SUM(Sheet1!H15)</f>
        <v>0</v>
      </c>
      <c r="I15" s="205">
        <v>7.2999999999999995E-2</v>
      </c>
      <c r="J15" s="205">
        <v>6.3E-2</v>
      </c>
      <c r="K15" s="205">
        <f t="shared" si="0"/>
        <v>0</v>
      </c>
      <c r="L15" s="201">
        <v>9</v>
      </c>
      <c r="M15" s="206">
        <f>Sheet1!M15</f>
        <v>60</v>
      </c>
      <c r="N15" s="201">
        <f>SUM(Sheet1!N15)</f>
        <v>0</v>
      </c>
      <c r="O15" s="201">
        <f>SUM(Sheet1!O15)</f>
        <v>0</v>
      </c>
      <c r="P15" s="201">
        <f>SUM(Sheet1!P15)</f>
        <v>0</v>
      </c>
      <c r="Q15" s="205">
        <v>3.9E-2</v>
      </c>
      <c r="R15" s="205">
        <v>5.8999999999999997E-2</v>
      </c>
      <c r="S15" s="205">
        <f t="shared" si="1"/>
        <v>0</v>
      </c>
      <c r="T15" s="201">
        <v>4</v>
      </c>
      <c r="U15" s="206">
        <f>Sheet1!U15</f>
        <v>80</v>
      </c>
      <c r="V15" s="201"/>
      <c r="W15" s="165"/>
    </row>
    <row r="16" spans="1:23" s="3" customFormat="1" ht="14.25">
      <c r="A16" s="201">
        <f t="shared" si="2"/>
        <v>9</v>
      </c>
      <c r="B16" s="201" t="str">
        <f>Sheet1!B17</f>
        <v>7</v>
      </c>
      <c r="C16" s="84" t="s">
        <v>260</v>
      </c>
      <c r="D16" s="204" t="s">
        <v>57</v>
      </c>
      <c r="E16" s="201">
        <v>230</v>
      </c>
      <c r="F16" s="201">
        <f>SUM(Sheet1!F17)</f>
        <v>36</v>
      </c>
      <c r="G16" s="201">
        <f>SUM(Sheet1!G17)</f>
        <v>48</v>
      </c>
      <c r="H16" s="201">
        <f>SUM(Sheet1!H17)</f>
        <v>0</v>
      </c>
      <c r="I16" s="205">
        <f>ROUND(F16/408.6,3)</f>
        <v>8.7999999999999995E-2</v>
      </c>
      <c r="J16" s="205">
        <f>ROUND(G16/408.6,3)</f>
        <v>0.11700000000000001</v>
      </c>
      <c r="K16" s="205">
        <f t="shared" si="0"/>
        <v>0</v>
      </c>
      <c r="L16" s="201">
        <v>9</v>
      </c>
      <c r="M16" s="206">
        <f>SUM(Sheet1!M17)</f>
        <v>74.3</v>
      </c>
      <c r="N16" s="201">
        <f>SUM(Sheet1!N17)</f>
        <v>45</v>
      </c>
      <c r="O16" s="201">
        <f>SUM(Sheet1!O17)</f>
        <v>27</v>
      </c>
      <c r="P16" s="201">
        <f>SUM(Sheet1!P17)</f>
        <v>0</v>
      </c>
      <c r="Q16" s="205">
        <f>ROUND(N16/408.6,3)</f>
        <v>0.11</v>
      </c>
      <c r="R16" s="205">
        <f>ROUND(O16/408.6,3)</f>
        <v>6.6000000000000003E-2</v>
      </c>
      <c r="S16" s="205">
        <f t="shared" si="1"/>
        <v>0</v>
      </c>
      <c r="T16" s="201">
        <v>4</v>
      </c>
      <c r="U16" s="206">
        <f>SUM(Sheet1!U17)</f>
        <v>51.45</v>
      </c>
      <c r="V16" s="201"/>
      <c r="W16" s="165"/>
    </row>
    <row r="17" spans="1:23" s="3" customFormat="1" ht="14.25">
      <c r="A17" s="201">
        <f t="shared" si="2"/>
        <v>10</v>
      </c>
      <c r="B17" s="201" t="str">
        <f>Sheet1!B18</f>
        <v>8</v>
      </c>
      <c r="C17" s="84" t="s">
        <v>261</v>
      </c>
      <c r="D17" s="204" t="s">
        <v>57</v>
      </c>
      <c r="E17" s="201">
        <v>155</v>
      </c>
      <c r="F17" s="201">
        <f>SUM(Sheet1!F18)</f>
        <v>15</v>
      </c>
      <c r="G17" s="201">
        <f>SUM(Sheet1!G18)</f>
        <v>15</v>
      </c>
      <c r="H17" s="201">
        <f>SUM(Sheet1!H18)</f>
        <v>0</v>
      </c>
      <c r="I17" s="205">
        <f t="shared" ref="I17:I36" si="3">ROUND(F17/408.6,3)</f>
        <v>3.6999999999999998E-2</v>
      </c>
      <c r="J17" s="205">
        <f t="shared" ref="J17:J36" si="4">ROUND(G17/408.6,3)</f>
        <v>3.6999999999999998E-2</v>
      </c>
      <c r="K17" s="205">
        <f t="shared" ref="K17:K36" si="5">ROUND(H17/408.6,3)</f>
        <v>0</v>
      </c>
      <c r="L17" s="201">
        <v>9</v>
      </c>
      <c r="M17" s="206">
        <f>SUM(Sheet1!M18)</f>
        <v>13.05</v>
      </c>
      <c r="N17" s="201">
        <f>SUM(Sheet1!N18)</f>
        <v>14</v>
      </c>
      <c r="O17" s="201">
        <f>SUM(Sheet1!O18)</f>
        <v>0</v>
      </c>
      <c r="P17" s="201">
        <f>SUM(Sheet1!P18)</f>
        <v>0</v>
      </c>
      <c r="Q17" s="205">
        <f t="shared" ref="Q17:Q36" si="6">ROUND(N17/408.6,3)</f>
        <v>3.4000000000000002E-2</v>
      </c>
      <c r="R17" s="205">
        <f t="shared" ref="R17:R36" si="7">ROUND(O17/408.6,3)</f>
        <v>0</v>
      </c>
      <c r="S17" s="205">
        <f t="shared" ref="S17:S36" si="8">ROUND(P17/408.6,3)</f>
        <v>0</v>
      </c>
      <c r="T17" s="201">
        <v>4</v>
      </c>
      <c r="U17" s="206">
        <f>SUM(Sheet1!U18)</f>
        <v>6</v>
      </c>
      <c r="V17" s="201"/>
      <c r="W17" s="165"/>
    </row>
    <row r="18" spans="1:23" s="3" customFormat="1" ht="14.25">
      <c r="A18" s="201">
        <f t="shared" si="2"/>
        <v>11</v>
      </c>
      <c r="B18" s="201" t="str">
        <f>Sheet1!B19</f>
        <v>9</v>
      </c>
      <c r="C18" s="84" t="s">
        <v>262</v>
      </c>
      <c r="D18" s="204" t="s">
        <v>57</v>
      </c>
      <c r="E18" s="201">
        <v>46</v>
      </c>
      <c r="F18" s="201">
        <f>SUM(Sheet1!F19)</f>
        <v>15</v>
      </c>
      <c r="G18" s="201">
        <f>SUM(Sheet1!G19)</f>
        <v>15</v>
      </c>
      <c r="H18" s="201">
        <f>SUM(Sheet1!H19)</f>
        <v>0</v>
      </c>
      <c r="I18" s="205">
        <f t="shared" si="3"/>
        <v>3.6999999999999998E-2</v>
      </c>
      <c r="J18" s="205">
        <f t="shared" si="4"/>
        <v>3.6999999999999998E-2</v>
      </c>
      <c r="K18" s="205">
        <f t="shared" si="5"/>
        <v>0</v>
      </c>
      <c r="L18" s="201">
        <v>9</v>
      </c>
      <c r="M18" s="206">
        <f>SUM(Sheet1!M19)</f>
        <v>13.05</v>
      </c>
      <c r="N18" s="201">
        <f>SUM(Sheet1!N19)</f>
        <v>5</v>
      </c>
      <c r="O18" s="201">
        <f>SUM(Sheet1!O19)</f>
        <v>0</v>
      </c>
      <c r="P18" s="201">
        <f>SUM(Sheet1!P19)</f>
        <v>0</v>
      </c>
      <c r="Q18" s="205">
        <f t="shared" si="6"/>
        <v>1.2E-2</v>
      </c>
      <c r="R18" s="205">
        <f t="shared" si="7"/>
        <v>0</v>
      </c>
      <c r="S18" s="205">
        <f t="shared" si="8"/>
        <v>0</v>
      </c>
      <c r="T18" s="201">
        <v>4</v>
      </c>
      <c r="U18" s="206">
        <f>SUM(Sheet1!U19)</f>
        <v>6</v>
      </c>
      <c r="V18" s="201"/>
      <c r="W18" s="165"/>
    </row>
    <row r="19" spans="1:23" s="3" customFormat="1" ht="14.25">
      <c r="A19" s="201">
        <f t="shared" si="2"/>
        <v>12</v>
      </c>
      <c r="B19" s="201" t="str">
        <f>Sheet1!B20</f>
        <v>10</v>
      </c>
      <c r="C19" s="84" t="s">
        <v>263</v>
      </c>
      <c r="D19" s="204" t="s">
        <v>57</v>
      </c>
      <c r="E19" s="201">
        <v>214</v>
      </c>
      <c r="F19" s="201">
        <f>SUM(Sheet1!F20)</f>
        <v>24</v>
      </c>
      <c r="G19" s="201">
        <f>SUM(Sheet1!G20)</f>
        <v>23</v>
      </c>
      <c r="H19" s="201">
        <f>SUM(Sheet1!H20)</f>
        <v>0</v>
      </c>
      <c r="I19" s="205">
        <f t="shared" si="3"/>
        <v>5.8999999999999997E-2</v>
      </c>
      <c r="J19" s="205">
        <f t="shared" si="4"/>
        <v>5.6000000000000001E-2</v>
      </c>
      <c r="K19" s="205">
        <f t="shared" si="5"/>
        <v>0</v>
      </c>
      <c r="L19" s="201">
        <v>9</v>
      </c>
      <c r="M19" s="206">
        <f>SUM(Sheet1!M20)</f>
        <v>75</v>
      </c>
      <c r="N19" s="201">
        <f>SUM(Sheet1!N20)</f>
        <v>47</v>
      </c>
      <c r="O19" s="201">
        <f>SUM(Sheet1!O20)</f>
        <v>24</v>
      </c>
      <c r="P19" s="201">
        <f>SUM(Sheet1!P20)</f>
        <v>0</v>
      </c>
      <c r="Q19" s="205">
        <f t="shared" si="6"/>
        <v>0.115</v>
      </c>
      <c r="R19" s="205">
        <f t="shared" si="7"/>
        <v>5.8999999999999997E-2</v>
      </c>
      <c r="S19" s="205">
        <f t="shared" si="8"/>
        <v>0</v>
      </c>
      <c r="T19" s="201">
        <v>4</v>
      </c>
      <c r="U19" s="206">
        <f>SUM(Sheet1!U20)</f>
        <v>31.5</v>
      </c>
      <c r="V19" s="201"/>
      <c r="W19" s="165"/>
    </row>
    <row r="20" spans="1:23" s="3" customFormat="1" ht="14.25">
      <c r="A20" s="201">
        <f t="shared" si="2"/>
        <v>13</v>
      </c>
      <c r="B20" s="201" t="str">
        <f>Sheet1!B21</f>
        <v>11</v>
      </c>
      <c r="C20" s="84" t="s">
        <v>264</v>
      </c>
      <c r="D20" s="204" t="s">
        <v>57</v>
      </c>
      <c r="E20" s="201">
        <v>88</v>
      </c>
      <c r="F20" s="201">
        <f>SUM(Sheet1!F21)</f>
        <v>22</v>
      </c>
      <c r="G20" s="201">
        <f>SUM(Sheet1!G21)</f>
        <v>30</v>
      </c>
      <c r="H20" s="201">
        <f>SUM(Sheet1!H21)</f>
        <v>0</v>
      </c>
      <c r="I20" s="205">
        <f t="shared" si="3"/>
        <v>5.3999999999999999E-2</v>
      </c>
      <c r="J20" s="205">
        <f t="shared" si="4"/>
        <v>7.2999999999999995E-2</v>
      </c>
      <c r="K20" s="205">
        <f t="shared" si="5"/>
        <v>0</v>
      </c>
      <c r="L20" s="201">
        <v>9</v>
      </c>
      <c r="M20" s="206">
        <f>SUM(Sheet1!M21)</f>
        <v>75</v>
      </c>
      <c r="N20" s="201">
        <f>SUM(Sheet1!N21)</f>
        <v>26</v>
      </c>
      <c r="O20" s="201">
        <f>SUM(Sheet1!O21)</f>
        <v>0</v>
      </c>
      <c r="P20" s="201">
        <f>SUM(Sheet1!P21)</f>
        <v>0</v>
      </c>
      <c r="Q20" s="205">
        <f t="shared" si="6"/>
        <v>6.4000000000000001E-2</v>
      </c>
      <c r="R20" s="205">
        <f t="shared" si="7"/>
        <v>0</v>
      </c>
      <c r="S20" s="205">
        <f t="shared" si="8"/>
        <v>0</v>
      </c>
      <c r="T20" s="201">
        <v>4</v>
      </c>
      <c r="U20" s="206">
        <f>SUM(Sheet1!U21)</f>
        <v>16.600000000000001</v>
      </c>
      <c r="V20" s="201"/>
      <c r="W20" s="165"/>
    </row>
    <row r="21" spans="1:23" s="3" customFormat="1" ht="14.25">
      <c r="A21" s="201">
        <f t="shared" si="2"/>
        <v>14</v>
      </c>
      <c r="B21" s="201" t="str">
        <f>Sheet1!B22</f>
        <v>12</v>
      </c>
      <c r="C21" s="84" t="s">
        <v>265</v>
      </c>
      <c r="D21" s="204" t="s">
        <v>57</v>
      </c>
      <c r="E21" s="201">
        <v>172</v>
      </c>
      <c r="F21" s="201">
        <f>SUM(Sheet1!F22)</f>
        <v>25</v>
      </c>
      <c r="G21" s="201">
        <f>SUM(Sheet1!G22)</f>
        <v>30</v>
      </c>
      <c r="H21" s="201">
        <f>SUM(Sheet1!H22)</f>
        <v>0</v>
      </c>
      <c r="I21" s="205">
        <f t="shared" si="3"/>
        <v>6.0999999999999999E-2</v>
      </c>
      <c r="J21" s="205">
        <f t="shared" si="4"/>
        <v>7.2999999999999995E-2</v>
      </c>
      <c r="K21" s="205">
        <f t="shared" si="5"/>
        <v>0</v>
      </c>
      <c r="L21" s="201">
        <v>9</v>
      </c>
      <c r="M21" s="206">
        <f>SUM(Sheet1!M22)</f>
        <v>56</v>
      </c>
      <c r="N21" s="201">
        <f>SUM(Sheet1!N22)</f>
        <v>21</v>
      </c>
      <c r="O21" s="201">
        <f>SUM(Sheet1!O22)</f>
        <v>24</v>
      </c>
      <c r="P21" s="201">
        <f>SUM(Sheet1!P22)</f>
        <v>0</v>
      </c>
      <c r="Q21" s="205">
        <f t="shared" si="6"/>
        <v>5.0999999999999997E-2</v>
      </c>
      <c r="R21" s="205">
        <f t="shared" si="7"/>
        <v>5.8999999999999997E-2</v>
      </c>
      <c r="S21" s="205">
        <f t="shared" si="8"/>
        <v>0</v>
      </c>
      <c r="T21" s="201">
        <v>4</v>
      </c>
      <c r="U21" s="206">
        <f>SUM(Sheet1!U22)</f>
        <v>21.2</v>
      </c>
      <c r="V21" s="201"/>
      <c r="W21" s="165"/>
    </row>
    <row r="22" spans="1:23" s="3" customFormat="1" ht="14.25">
      <c r="A22" s="201">
        <f t="shared" si="2"/>
        <v>15</v>
      </c>
      <c r="B22" s="201" t="str">
        <f>Sheet1!B23</f>
        <v>13</v>
      </c>
      <c r="C22" s="84" t="s">
        <v>266</v>
      </c>
      <c r="D22" s="204" t="s">
        <v>57</v>
      </c>
      <c r="E22" s="201">
        <v>1020</v>
      </c>
      <c r="F22" s="201">
        <f>SUM(Sheet1!F23)</f>
        <v>237</v>
      </c>
      <c r="G22" s="201">
        <f>SUM(Sheet1!G23)</f>
        <v>238</v>
      </c>
      <c r="H22" s="201">
        <f>SUM(Sheet1!H23)</f>
        <v>0</v>
      </c>
      <c r="I22" s="205">
        <f t="shared" si="3"/>
        <v>0.57999999999999996</v>
      </c>
      <c r="J22" s="205">
        <f t="shared" si="4"/>
        <v>0.58199999999999996</v>
      </c>
      <c r="K22" s="205">
        <f t="shared" si="5"/>
        <v>0</v>
      </c>
      <c r="L22" s="201">
        <v>9</v>
      </c>
      <c r="M22" s="206">
        <f>SUM(Sheet1!M23)</f>
        <v>361.6</v>
      </c>
      <c r="N22" s="201">
        <f>SUM(Sheet1!N23)</f>
        <v>363</v>
      </c>
      <c r="O22" s="201">
        <f>SUM(Sheet1!O23)</f>
        <v>229</v>
      </c>
      <c r="P22" s="201">
        <f>SUM(Sheet1!P23)</f>
        <v>0</v>
      </c>
      <c r="Q22" s="205">
        <f t="shared" si="6"/>
        <v>0.88800000000000001</v>
      </c>
      <c r="R22" s="205">
        <f t="shared" si="7"/>
        <v>0.56000000000000005</v>
      </c>
      <c r="S22" s="205">
        <f t="shared" si="8"/>
        <v>0</v>
      </c>
      <c r="T22" s="201">
        <v>4</v>
      </c>
      <c r="U22" s="206">
        <f>SUM(Sheet1!U23)</f>
        <v>311.85000000000002</v>
      </c>
      <c r="V22" s="201"/>
      <c r="W22" s="165"/>
    </row>
    <row r="23" spans="1:23" s="3" customFormat="1" ht="14.25">
      <c r="A23" s="201">
        <f t="shared" si="2"/>
        <v>16</v>
      </c>
      <c r="B23" s="201" t="str">
        <f>Sheet1!B24</f>
        <v>14</v>
      </c>
      <c r="C23" s="84" t="s">
        <v>267</v>
      </c>
      <c r="D23" s="204" t="s">
        <v>57</v>
      </c>
      <c r="E23" s="201">
        <v>20</v>
      </c>
      <c r="F23" s="201">
        <f>SUM(Sheet1!F24)</f>
        <v>10</v>
      </c>
      <c r="G23" s="201">
        <f>SUM(Sheet1!G24)</f>
        <v>11</v>
      </c>
      <c r="H23" s="201">
        <f>SUM(Sheet1!H24)</f>
        <v>0</v>
      </c>
      <c r="I23" s="205">
        <f t="shared" si="3"/>
        <v>2.4E-2</v>
      </c>
      <c r="J23" s="205">
        <f t="shared" si="4"/>
        <v>2.7E-2</v>
      </c>
      <c r="K23" s="205">
        <f t="shared" si="5"/>
        <v>0</v>
      </c>
      <c r="L23" s="201">
        <v>9</v>
      </c>
      <c r="M23" s="206">
        <f>SUM(Sheet1!M24)</f>
        <v>37.200000000000003</v>
      </c>
      <c r="N23" s="201">
        <f>SUM(Sheet1!N24)</f>
        <v>24</v>
      </c>
      <c r="O23" s="201">
        <f>SUM(Sheet1!O24)</f>
        <v>0</v>
      </c>
      <c r="P23" s="201">
        <f>SUM(Sheet1!P24)</f>
        <v>0</v>
      </c>
      <c r="Q23" s="205">
        <f t="shared" si="6"/>
        <v>5.8999999999999997E-2</v>
      </c>
      <c r="R23" s="205">
        <f t="shared" si="7"/>
        <v>0</v>
      </c>
      <c r="S23" s="205">
        <f t="shared" si="8"/>
        <v>0</v>
      </c>
      <c r="T23" s="201">
        <v>4</v>
      </c>
      <c r="U23" s="206">
        <f>SUM(Sheet1!U24)</f>
        <v>5.25</v>
      </c>
      <c r="V23" s="201"/>
      <c r="W23" s="165"/>
    </row>
    <row r="24" spans="1:23" s="3" customFormat="1" ht="14.25">
      <c r="A24" s="201">
        <f t="shared" si="2"/>
        <v>17</v>
      </c>
      <c r="B24" s="201" t="str">
        <f>Sheet1!B25</f>
        <v>15</v>
      </c>
      <c r="C24" s="84" t="s">
        <v>268</v>
      </c>
      <c r="D24" s="204" t="s">
        <v>57</v>
      </c>
      <c r="E24" s="201">
        <v>83</v>
      </c>
      <c r="F24" s="201">
        <f>SUM(Sheet1!F25)</f>
        <v>41</v>
      </c>
      <c r="G24" s="201">
        <f>SUM(Sheet1!G25)</f>
        <v>19</v>
      </c>
      <c r="H24" s="201">
        <f>SUM(Sheet1!H25)</f>
        <v>0</v>
      </c>
      <c r="I24" s="205">
        <f t="shared" si="3"/>
        <v>0.1</v>
      </c>
      <c r="J24" s="205">
        <f t="shared" si="4"/>
        <v>4.7E-2</v>
      </c>
      <c r="K24" s="205">
        <f t="shared" si="5"/>
        <v>0</v>
      </c>
      <c r="L24" s="201">
        <v>9</v>
      </c>
      <c r="M24" s="206">
        <f>SUM(Sheet1!M25)</f>
        <v>37.200000000000003</v>
      </c>
      <c r="N24" s="201">
        <f>SUM(Sheet1!N25)</f>
        <v>42</v>
      </c>
      <c r="O24" s="201">
        <f>SUM(Sheet1!O25)</f>
        <v>0</v>
      </c>
      <c r="P24" s="201">
        <f>SUM(Sheet1!P25)</f>
        <v>0</v>
      </c>
      <c r="Q24" s="205">
        <f t="shared" si="6"/>
        <v>0.10299999999999999</v>
      </c>
      <c r="R24" s="205">
        <f t="shared" si="7"/>
        <v>0</v>
      </c>
      <c r="S24" s="205">
        <f t="shared" si="8"/>
        <v>0</v>
      </c>
      <c r="T24" s="201">
        <v>4</v>
      </c>
      <c r="U24" s="206">
        <f>SUM(Sheet1!U25)</f>
        <v>20.8</v>
      </c>
      <c r="V24" s="201"/>
      <c r="W24" s="165"/>
    </row>
    <row r="25" spans="1:23" s="3" customFormat="1" ht="14.25">
      <c r="A25" s="201">
        <f t="shared" si="2"/>
        <v>18</v>
      </c>
      <c r="B25" s="201" t="str">
        <f>Sheet1!B26</f>
        <v>16</v>
      </c>
      <c r="C25" s="84" t="s">
        <v>269</v>
      </c>
      <c r="D25" s="204" t="s">
        <v>57</v>
      </c>
      <c r="E25" s="201">
        <v>324</v>
      </c>
      <c r="F25" s="201">
        <f>SUM(Sheet1!F26)</f>
        <v>188</v>
      </c>
      <c r="G25" s="201">
        <f>SUM(Sheet1!G26)</f>
        <v>272</v>
      </c>
      <c r="H25" s="201">
        <f>SUM(Sheet1!H26)</f>
        <v>0</v>
      </c>
      <c r="I25" s="205">
        <f t="shared" si="3"/>
        <v>0.46</v>
      </c>
      <c r="J25" s="205">
        <f t="shared" si="4"/>
        <v>0.66600000000000004</v>
      </c>
      <c r="K25" s="205">
        <f t="shared" si="5"/>
        <v>0</v>
      </c>
      <c r="L25" s="201">
        <v>9</v>
      </c>
      <c r="M25" s="206">
        <f>SUM(Sheet1!M26)</f>
        <v>400.5</v>
      </c>
      <c r="N25" s="201">
        <f>SUM(Sheet1!N26)</f>
        <v>347</v>
      </c>
      <c r="O25" s="201">
        <f>SUM(Sheet1!O26)</f>
        <v>320</v>
      </c>
      <c r="P25" s="201">
        <f>SUM(Sheet1!P26)</f>
        <v>0</v>
      </c>
      <c r="Q25" s="205">
        <f t="shared" si="6"/>
        <v>0.84899999999999998</v>
      </c>
      <c r="R25" s="205">
        <f t="shared" si="7"/>
        <v>0.78300000000000003</v>
      </c>
      <c r="S25" s="205">
        <f t="shared" si="8"/>
        <v>0</v>
      </c>
      <c r="T25" s="201">
        <v>4</v>
      </c>
      <c r="U25" s="206">
        <f>SUM(Sheet1!U26)</f>
        <v>382.7</v>
      </c>
      <c r="V25" s="201"/>
      <c r="W25" s="165"/>
    </row>
    <row r="26" spans="1:23" s="3" customFormat="1" ht="14.25">
      <c r="A26" s="201">
        <f t="shared" si="2"/>
        <v>19</v>
      </c>
      <c r="B26" s="201" t="str">
        <f>Sheet1!B27</f>
        <v>17</v>
      </c>
      <c r="C26" s="84" t="s">
        <v>270</v>
      </c>
      <c r="D26" s="204" t="s">
        <v>57</v>
      </c>
      <c r="E26" s="201">
        <v>134</v>
      </c>
      <c r="F26" s="201">
        <f>SUM(Sheet1!F27)</f>
        <v>34</v>
      </c>
      <c r="G26" s="201">
        <f>SUM(Sheet1!G27)</f>
        <v>29</v>
      </c>
      <c r="H26" s="201">
        <f>SUM(Sheet1!H27)</f>
        <v>0</v>
      </c>
      <c r="I26" s="205">
        <f t="shared" si="3"/>
        <v>8.3000000000000004E-2</v>
      </c>
      <c r="J26" s="205">
        <f t="shared" si="4"/>
        <v>7.0999999999999994E-2</v>
      </c>
      <c r="K26" s="205">
        <f t="shared" si="5"/>
        <v>0</v>
      </c>
      <c r="L26" s="201">
        <v>9</v>
      </c>
      <c r="M26" s="206">
        <f>SUM(Sheet1!M27)</f>
        <v>72.099999999999994</v>
      </c>
      <c r="N26" s="201">
        <f>SUM(Sheet1!N27)</f>
        <v>54</v>
      </c>
      <c r="O26" s="201">
        <f>SUM(Sheet1!O27)</f>
        <v>35</v>
      </c>
      <c r="P26" s="201">
        <f>SUM(Sheet1!P27)</f>
        <v>0</v>
      </c>
      <c r="Q26" s="205">
        <f t="shared" si="6"/>
        <v>0.13200000000000001</v>
      </c>
      <c r="R26" s="205">
        <f t="shared" si="7"/>
        <v>8.5999999999999993E-2</v>
      </c>
      <c r="S26" s="205">
        <f t="shared" si="8"/>
        <v>0</v>
      </c>
      <c r="T26" s="201">
        <v>4</v>
      </c>
      <c r="U26" s="206">
        <f>SUM(Sheet1!U27)</f>
        <v>60.7</v>
      </c>
      <c r="V26" s="201"/>
      <c r="W26" s="165"/>
    </row>
    <row r="27" spans="1:23" s="3" customFormat="1" ht="14.25">
      <c r="A27" s="201">
        <f t="shared" si="2"/>
        <v>20</v>
      </c>
      <c r="B27" s="201" t="str">
        <f>Sheet1!B28</f>
        <v>18</v>
      </c>
      <c r="C27" s="84" t="s">
        <v>271</v>
      </c>
      <c r="D27" s="204" t="s">
        <v>57</v>
      </c>
      <c r="E27" s="201">
        <v>1824</v>
      </c>
      <c r="F27" s="201">
        <f>SUM(Sheet1!F28)</f>
        <v>835</v>
      </c>
      <c r="G27" s="201">
        <f>SUM(Sheet1!G28)</f>
        <v>711</v>
      </c>
      <c r="H27" s="201">
        <f>SUM(Sheet1!H28)</f>
        <v>0</v>
      </c>
      <c r="I27" s="205">
        <f t="shared" si="3"/>
        <v>2.044</v>
      </c>
      <c r="J27" s="205">
        <f t="shared" si="4"/>
        <v>1.74</v>
      </c>
      <c r="K27" s="205">
        <f t="shared" si="5"/>
        <v>0</v>
      </c>
      <c r="L27" s="201">
        <v>9</v>
      </c>
      <c r="M27" s="206">
        <f>SUM(Sheet1!M28)</f>
        <v>1153.9000000000001</v>
      </c>
      <c r="N27" s="201">
        <f>SUM(Sheet1!N28)</f>
        <v>896</v>
      </c>
      <c r="O27" s="201">
        <f>SUM(Sheet1!O28)</f>
        <v>694</v>
      </c>
      <c r="P27" s="201">
        <f>SUM(Sheet1!P28)</f>
        <v>0</v>
      </c>
      <c r="Q27" s="205">
        <f t="shared" si="6"/>
        <v>2.1930000000000001</v>
      </c>
      <c r="R27" s="205">
        <f t="shared" si="7"/>
        <v>1.698</v>
      </c>
      <c r="S27" s="205">
        <f t="shared" si="8"/>
        <v>0</v>
      </c>
      <c r="T27" s="201">
        <v>4</v>
      </c>
      <c r="U27" s="206">
        <f>SUM(Sheet1!U28)</f>
        <v>969.05</v>
      </c>
      <c r="V27" s="201"/>
      <c r="W27" s="165"/>
    </row>
    <row r="28" spans="1:23" s="3" customFormat="1" ht="14.25">
      <c r="A28" s="201">
        <f t="shared" si="2"/>
        <v>21</v>
      </c>
      <c r="B28" s="201" t="str">
        <f>Sheet1!B29</f>
        <v>19</v>
      </c>
      <c r="C28" s="84" t="s">
        <v>272</v>
      </c>
      <c r="D28" s="204" t="s">
        <v>57</v>
      </c>
      <c r="E28" s="201">
        <v>183</v>
      </c>
      <c r="F28" s="201">
        <f>SUM(Sheet1!F29)</f>
        <v>31</v>
      </c>
      <c r="G28" s="201">
        <f>SUM(Sheet1!G29)</f>
        <v>25</v>
      </c>
      <c r="H28" s="201">
        <f>SUM(Sheet1!H29)</f>
        <v>0</v>
      </c>
      <c r="I28" s="205">
        <f t="shared" si="3"/>
        <v>7.5999999999999998E-2</v>
      </c>
      <c r="J28" s="205">
        <f t="shared" si="4"/>
        <v>6.0999999999999999E-2</v>
      </c>
      <c r="K28" s="205">
        <f t="shared" si="5"/>
        <v>0</v>
      </c>
      <c r="L28" s="201">
        <v>9</v>
      </c>
      <c r="M28" s="206">
        <f>SUM(Sheet1!M29)</f>
        <v>56.1</v>
      </c>
      <c r="N28" s="201">
        <f>SUM(Sheet1!N29)</f>
        <v>20</v>
      </c>
      <c r="O28" s="201">
        <f>SUM(Sheet1!O29)</f>
        <v>55</v>
      </c>
      <c r="P28" s="201">
        <f>SUM(Sheet1!P29)</f>
        <v>0</v>
      </c>
      <c r="Q28" s="205">
        <f t="shared" si="6"/>
        <v>4.9000000000000002E-2</v>
      </c>
      <c r="R28" s="205">
        <f t="shared" si="7"/>
        <v>0.13500000000000001</v>
      </c>
      <c r="S28" s="205">
        <f t="shared" si="8"/>
        <v>0</v>
      </c>
      <c r="T28" s="201">
        <v>4</v>
      </c>
      <c r="U28" s="206">
        <f>SUM(Sheet1!U29)</f>
        <v>18.899999999999999</v>
      </c>
      <c r="V28" s="201"/>
      <c r="W28" s="165"/>
    </row>
    <row r="29" spans="1:23" s="3" customFormat="1" ht="14.25">
      <c r="A29" s="201">
        <f t="shared" si="2"/>
        <v>22</v>
      </c>
      <c r="B29" s="201" t="str">
        <f>Sheet1!B30</f>
        <v>20</v>
      </c>
      <c r="C29" s="84" t="s">
        <v>273</v>
      </c>
      <c r="D29" s="204" t="s">
        <v>57</v>
      </c>
      <c r="E29" s="201">
        <v>1232</v>
      </c>
      <c r="F29" s="201">
        <f>SUM(Sheet1!F30)</f>
        <v>229</v>
      </c>
      <c r="G29" s="201">
        <f>SUM(Sheet1!G30)</f>
        <v>205</v>
      </c>
      <c r="H29" s="201">
        <f>SUM(Sheet1!H30)</f>
        <v>0</v>
      </c>
      <c r="I29" s="205">
        <f t="shared" si="3"/>
        <v>0.56000000000000005</v>
      </c>
      <c r="J29" s="205">
        <f t="shared" si="4"/>
        <v>0.502</v>
      </c>
      <c r="K29" s="205">
        <f t="shared" si="5"/>
        <v>0</v>
      </c>
      <c r="L29" s="201">
        <v>9</v>
      </c>
      <c r="M29" s="206">
        <f>SUM(Sheet1!M30)</f>
        <v>292</v>
      </c>
      <c r="N29" s="201">
        <f>SUM(Sheet1!N30)</f>
        <v>397</v>
      </c>
      <c r="O29" s="201">
        <f>SUM(Sheet1!O30)</f>
        <v>292</v>
      </c>
      <c r="P29" s="201">
        <f>SUM(Sheet1!P30)</f>
        <v>0</v>
      </c>
      <c r="Q29" s="205">
        <f t="shared" si="6"/>
        <v>0.97199999999999998</v>
      </c>
      <c r="R29" s="205">
        <f t="shared" si="7"/>
        <v>0.71499999999999997</v>
      </c>
      <c r="S29" s="205">
        <f t="shared" si="8"/>
        <v>0</v>
      </c>
      <c r="T29" s="201">
        <v>4</v>
      </c>
      <c r="U29" s="206">
        <f>SUM(Sheet1!U30)</f>
        <v>400</v>
      </c>
      <c r="V29" s="201"/>
      <c r="W29" s="165"/>
    </row>
    <row r="30" spans="1:23" s="3" customFormat="1" ht="14.25">
      <c r="A30" s="201">
        <f t="shared" si="2"/>
        <v>23</v>
      </c>
      <c r="B30" s="201" t="str">
        <f>Sheet1!B31</f>
        <v>21</v>
      </c>
      <c r="C30" s="84" t="s">
        <v>274</v>
      </c>
      <c r="D30" s="204" t="s">
        <v>57</v>
      </c>
      <c r="E30" s="201">
        <v>208</v>
      </c>
      <c r="F30" s="201">
        <f>SUM(Sheet1!F31)</f>
        <v>56</v>
      </c>
      <c r="G30" s="201">
        <f>SUM(Sheet1!G31)</f>
        <v>55</v>
      </c>
      <c r="H30" s="201">
        <f>SUM(Sheet1!H31)</f>
        <v>0</v>
      </c>
      <c r="I30" s="205">
        <f t="shared" si="3"/>
        <v>0.13700000000000001</v>
      </c>
      <c r="J30" s="205">
        <f t="shared" si="4"/>
        <v>0.13500000000000001</v>
      </c>
      <c r="K30" s="205">
        <f t="shared" si="5"/>
        <v>0</v>
      </c>
      <c r="L30" s="201">
        <v>9</v>
      </c>
      <c r="M30" s="206">
        <f>SUM(Sheet1!M31)</f>
        <v>152</v>
      </c>
      <c r="N30" s="201">
        <f>SUM(Sheet1!N31)</f>
        <v>50</v>
      </c>
      <c r="O30" s="201">
        <f>SUM(Sheet1!O31)</f>
        <v>43</v>
      </c>
      <c r="P30" s="201">
        <f>SUM(Sheet1!P31)</f>
        <v>0</v>
      </c>
      <c r="Q30" s="205">
        <f t="shared" si="6"/>
        <v>0.122</v>
      </c>
      <c r="R30" s="205">
        <f t="shared" si="7"/>
        <v>0.105</v>
      </c>
      <c r="S30" s="205">
        <f t="shared" si="8"/>
        <v>0</v>
      </c>
      <c r="T30" s="201">
        <v>4</v>
      </c>
      <c r="U30" s="206">
        <f>SUM(Sheet1!U31)</f>
        <v>100.8</v>
      </c>
      <c r="V30" s="201"/>
      <c r="W30" s="165"/>
    </row>
    <row r="31" spans="1:23" s="3" customFormat="1" ht="14.25">
      <c r="A31" s="201">
        <f t="shared" si="2"/>
        <v>24</v>
      </c>
      <c r="B31" s="201" t="str">
        <f>Sheet1!B32</f>
        <v>22</v>
      </c>
      <c r="C31" s="84" t="s">
        <v>275</v>
      </c>
      <c r="D31" s="204" t="s">
        <v>57</v>
      </c>
      <c r="E31" s="201">
        <v>192</v>
      </c>
      <c r="F31" s="201">
        <f>SUM(Sheet1!F32)</f>
        <v>64</v>
      </c>
      <c r="G31" s="201">
        <f>SUM(Sheet1!G32)</f>
        <v>33</v>
      </c>
      <c r="H31" s="201">
        <f>SUM(Sheet1!H32)</f>
        <v>0</v>
      </c>
      <c r="I31" s="205">
        <f t="shared" si="3"/>
        <v>0.157</v>
      </c>
      <c r="J31" s="205">
        <f t="shared" si="4"/>
        <v>8.1000000000000003E-2</v>
      </c>
      <c r="K31" s="205">
        <f t="shared" si="5"/>
        <v>0</v>
      </c>
      <c r="L31" s="201">
        <v>9</v>
      </c>
      <c r="M31" s="206">
        <f>SUM(Sheet1!M32)</f>
        <v>90</v>
      </c>
      <c r="N31" s="201">
        <f>SUM(Sheet1!N32)</f>
        <v>67</v>
      </c>
      <c r="O31" s="201">
        <f>SUM(Sheet1!O32)</f>
        <v>40</v>
      </c>
      <c r="P31" s="201">
        <f>SUM(Sheet1!P32)</f>
        <v>0</v>
      </c>
      <c r="Q31" s="205">
        <f t="shared" si="6"/>
        <v>0.16400000000000001</v>
      </c>
      <c r="R31" s="205">
        <f t="shared" si="7"/>
        <v>9.8000000000000004E-2</v>
      </c>
      <c r="S31" s="205">
        <f t="shared" si="8"/>
        <v>0</v>
      </c>
      <c r="T31" s="201">
        <v>4</v>
      </c>
      <c r="U31" s="206">
        <f>SUM(Sheet1!U32)</f>
        <v>41.35</v>
      </c>
      <c r="V31" s="201"/>
      <c r="W31" s="165"/>
    </row>
    <row r="32" spans="1:23" s="3" customFormat="1" ht="14.25">
      <c r="A32" s="201">
        <f t="shared" si="2"/>
        <v>25</v>
      </c>
      <c r="B32" s="201" t="str">
        <f>Sheet1!B33</f>
        <v>23</v>
      </c>
      <c r="C32" s="84" t="s">
        <v>276</v>
      </c>
      <c r="D32" s="204" t="s">
        <v>57</v>
      </c>
      <c r="E32" s="201">
        <v>314</v>
      </c>
      <c r="F32" s="201">
        <f>SUM(Sheet1!F33)</f>
        <v>60</v>
      </c>
      <c r="G32" s="201">
        <f>SUM(Sheet1!G33)</f>
        <v>182</v>
      </c>
      <c r="H32" s="201">
        <f>SUM(Sheet1!H33)</f>
        <v>0</v>
      </c>
      <c r="I32" s="205">
        <f t="shared" si="3"/>
        <v>0.14699999999999999</v>
      </c>
      <c r="J32" s="205">
        <f t="shared" si="4"/>
        <v>0.44500000000000001</v>
      </c>
      <c r="K32" s="205">
        <f t="shared" si="5"/>
        <v>0</v>
      </c>
      <c r="L32" s="201">
        <v>9</v>
      </c>
      <c r="M32" s="206">
        <f>SUM(Sheet1!M33)</f>
        <v>213</v>
      </c>
      <c r="N32" s="201">
        <f>SUM(Sheet1!N33)</f>
        <v>195</v>
      </c>
      <c r="O32" s="201">
        <f>SUM(Sheet1!O33)</f>
        <v>75</v>
      </c>
      <c r="P32" s="201">
        <f>SUM(Sheet1!P33)</f>
        <v>0</v>
      </c>
      <c r="Q32" s="205">
        <f t="shared" si="6"/>
        <v>0.47699999999999998</v>
      </c>
      <c r="R32" s="205">
        <f t="shared" si="7"/>
        <v>0.184</v>
      </c>
      <c r="S32" s="205">
        <f t="shared" si="8"/>
        <v>0</v>
      </c>
      <c r="T32" s="201">
        <v>4</v>
      </c>
      <c r="U32" s="206">
        <f>SUM(Sheet1!U33)</f>
        <v>156.44999999999999</v>
      </c>
      <c r="V32" s="201"/>
      <c r="W32" s="165"/>
    </row>
    <row r="33" spans="1:23" s="3" customFormat="1" ht="14.25">
      <c r="A33" s="201">
        <f t="shared" si="2"/>
        <v>26</v>
      </c>
      <c r="B33" s="201" t="str">
        <f>Sheet1!B34</f>
        <v>24</v>
      </c>
      <c r="C33" s="84" t="s">
        <v>277</v>
      </c>
      <c r="D33" s="204" t="s">
        <v>57</v>
      </c>
      <c r="E33" s="201">
        <v>425</v>
      </c>
      <c r="F33" s="201">
        <f>SUM(Sheet1!F34)</f>
        <v>88</v>
      </c>
      <c r="G33" s="201">
        <f>SUM(Sheet1!G34)</f>
        <v>160</v>
      </c>
      <c r="H33" s="201">
        <f>SUM(Sheet1!H34)</f>
        <v>0</v>
      </c>
      <c r="I33" s="205">
        <f t="shared" si="3"/>
        <v>0.215</v>
      </c>
      <c r="J33" s="205">
        <f t="shared" si="4"/>
        <v>0.39200000000000002</v>
      </c>
      <c r="K33" s="205">
        <f t="shared" si="5"/>
        <v>0</v>
      </c>
      <c r="L33" s="201">
        <v>9</v>
      </c>
      <c r="M33" s="206">
        <f>SUM(Sheet1!M34)</f>
        <v>364</v>
      </c>
      <c r="N33" s="201">
        <f>SUM(Sheet1!N34)</f>
        <v>229</v>
      </c>
      <c r="O33" s="201">
        <f>SUM(Sheet1!O34)</f>
        <v>149</v>
      </c>
      <c r="P33" s="201">
        <f>SUM(Sheet1!P34)</f>
        <v>0</v>
      </c>
      <c r="Q33" s="205">
        <f t="shared" si="6"/>
        <v>0.56000000000000005</v>
      </c>
      <c r="R33" s="205">
        <f t="shared" si="7"/>
        <v>0.36499999999999999</v>
      </c>
      <c r="S33" s="205">
        <f t="shared" si="8"/>
        <v>0</v>
      </c>
      <c r="T33" s="201">
        <v>4</v>
      </c>
      <c r="U33" s="206">
        <f>SUM(Sheet1!U34)</f>
        <v>46.65</v>
      </c>
      <c r="V33" s="201"/>
      <c r="W33" s="165"/>
    </row>
    <row r="34" spans="1:23" s="3" customFormat="1" ht="14.25">
      <c r="A34" s="201">
        <f t="shared" si="2"/>
        <v>27</v>
      </c>
      <c r="B34" s="201" t="str">
        <f>Sheet1!B35</f>
        <v>25</v>
      </c>
      <c r="C34" s="84" t="s">
        <v>278</v>
      </c>
      <c r="D34" s="204" t="s">
        <v>57</v>
      </c>
      <c r="E34" s="201">
        <v>224</v>
      </c>
      <c r="F34" s="201">
        <f>SUM(Sheet1!F35)</f>
        <v>32</v>
      </c>
      <c r="G34" s="201">
        <f>SUM(Sheet1!G35)</f>
        <v>41</v>
      </c>
      <c r="H34" s="201">
        <f>SUM(Sheet1!H35)</f>
        <v>0</v>
      </c>
      <c r="I34" s="205">
        <f t="shared" si="3"/>
        <v>7.8E-2</v>
      </c>
      <c r="J34" s="205">
        <f t="shared" si="4"/>
        <v>0.1</v>
      </c>
      <c r="K34" s="205">
        <f t="shared" si="5"/>
        <v>0</v>
      </c>
      <c r="L34" s="201">
        <v>9</v>
      </c>
      <c r="M34" s="206">
        <f>SUM(Sheet1!M35)</f>
        <v>61</v>
      </c>
      <c r="N34" s="201">
        <f>SUM(Sheet1!N35)</f>
        <v>29</v>
      </c>
      <c r="O34" s="201">
        <f>SUM(Sheet1!O35)</f>
        <v>22</v>
      </c>
      <c r="P34" s="201">
        <f>SUM(Sheet1!P35)</f>
        <v>0</v>
      </c>
      <c r="Q34" s="205">
        <f t="shared" si="6"/>
        <v>7.0999999999999994E-2</v>
      </c>
      <c r="R34" s="205">
        <f t="shared" si="7"/>
        <v>5.3999999999999999E-2</v>
      </c>
      <c r="S34" s="205">
        <f t="shared" si="8"/>
        <v>0</v>
      </c>
      <c r="T34" s="201">
        <v>4</v>
      </c>
      <c r="U34" s="206">
        <f>SUM(Sheet1!U35)</f>
        <v>10.3</v>
      </c>
      <c r="V34" s="201"/>
      <c r="W34" s="165"/>
    </row>
    <row r="35" spans="1:23" s="3" customFormat="1" ht="14.25">
      <c r="A35" s="201">
        <f t="shared" si="2"/>
        <v>28</v>
      </c>
      <c r="B35" s="201" t="str">
        <f>Sheet1!B36</f>
        <v>26</v>
      </c>
      <c r="C35" s="84" t="s">
        <v>279</v>
      </c>
      <c r="D35" s="204" t="s">
        <v>57</v>
      </c>
      <c r="E35" s="201">
        <v>1622</v>
      </c>
      <c r="F35" s="201">
        <f>SUM(Sheet1!F36)</f>
        <v>716</v>
      </c>
      <c r="G35" s="201">
        <f>SUM(Sheet1!G36)</f>
        <v>1003</v>
      </c>
      <c r="H35" s="201">
        <f>SUM(Sheet1!H36)</f>
        <v>0</v>
      </c>
      <c r="I35" s="205">
        <f t="shared" si="3"/>
        <v>1.752</v>
      </c>
      <c r="J35" s="205">
        <f t="shared" si="4"/>
        <v>2.4550000000000001</v>
      </c>
      <c r="K35" s="205">
        <f t="shared" si="5"/>
        <v>0</v>
      </c>
      <c r="L35" s="201">
        <v>9</v>
      </c>
      <c r="M35" s="206">
        <f>SUM(Sheet1!M36)</f>
        <v>1450</v>
      </c>
      <c r="N35" s="201">
        <f>SUM(Sheet1!N36)</f>
        <v>1558</v>
      </c>
      <c r="O35" s="201">
        <f>SUM(Sheet1!O36)</f>
        <v>1150</v>
      </c>
      <c r="P35" s="201">
        <f>SUM(Sheet1!P36)</f>
        <v>0</v>
      </c>
      <c r="Q35" s="205">
        <f t="shared" si="6"/>
        <v>3.8130000000000002</v>
      </c>
      <c r="R35" s="205">
        <f t="shared" si="7"/>
        <v>2.8140000000000001</v>
      </c>
      <c r="S35" s="205">
        <f t="shared" si="8"/>
        <v>0</v>
      </c>
      <c r="T35" s="201">
        <v>4</v>
      </c>
      <c r="U35" s="206">
        <f>SUM(Sheet1!U36)</f>
        <v>1665.45</v>
      </c>
      <c r="V35" s="201"/>
      <c r="W35" s="165"/>
    </row>
    <row r="36" spans="1:23" s="3" customFormat="1" ht="14.25">
      <c r="A36" s="201">
        <f t="shared" si="2"/>
        <v>29</v>
      </c>
      <c r="B36" s="201" t="str">
        <f>Sheet1!B37</f>
        <v>27</v>
      </c>
      <c r="C36" s="84" t="s">
        <v>280</v>
      </c>
      <c r="D36" s="204" t="s">
        <v>57</v>
      </c>
      <c r="E36" s="201">
        <v>234</v>
      </c>
      <c r="F36" s="201">
        <f>SUM(Sheet1!F37)</f>
        <v>113</v>
      </c>
      <c r="G36" s="201">
        <f>SUM(Sheet1!G37)</f>
        <v>99</v>
      </c>
      <c r="H36" s="201">
        <f>SUM(Sheet1!H37)</f>
        <v>0</v>
      </c>
      <c r="I36" s="205">
        <f t="shared" si="3"/>
        <v>0.27700000000000002</v>
      </c>
      <c r="J36" s="205">
        <f t="shared" si="4"/>
        <v>0.24199999999999999</v>
      </c>
      <c r="K36" s="205">
        <f t="shared" si="5"/>
        <v>0</v>
      </c>
      <c r="L36" s="201">
        <v>9</v>
      </c>
      <c r="M36" s="206">
        <f>SUM(Sheet1!M37)</f>
        <v>161</v>
      </c>
      <c r="N36" s="201">
        <f>SUM(Sheet1!N37)</f>
        <v>159</v>
      </c>
      <c r="O36" s="201">
        <f>SUM(Sheet1!O37)</f>
        <v>180</v>
      </c>
      <c r="P36" s="201">
        <f>SUM(Sheet1!P37)</f>
        <v>0</v>
      </c>
      <c r="Q36" s="205">
        <f t="shared" si="6"/>
        <v>0.38900000000000001</v>
      </c>
      <c r="R36" s="205">
        <f t="shared" si="7"/>
        <v>0.441</v>
      </c>
      <c r="S36" s="205">
        <f t="shared" si="8"/>
        <v>0</v>
      </c>
      <c r="T36" s="201">
        <v>4</v>
      </c>
      <c r="U36" s="206">
        <f>SUM(Sheet1!U37)</f>
        <v>82</v>
      </c>
      <c r="V36" s="201"/>
      <c r="W36" s="165"/>
    </row>
    <row r="37" spans="1:23" s="3" customFormat="1" ht="14.25">
      <c r="A37" s="201">
        <f t="shared" si="2"/>
        <v>30</v>
      </c>
      <c r="B37" s="201" t="str">
        <f>Sheet1!B38</f>
        <v>28</v>
      </c>
      <c r="C37" s="84" t="s">
        <v>281</v>
      </c>
      <c r="D37" s="204" t="s">
        <v>57</v>
      </c>
      <c r="E37" s="201">
        <v>51</v>
      </c>
      <c r="F37" s="201">
        <f>SUM(Sheet1!F38)</f>
        <v>0</v>
      </c>
      <c r="G37" s="201">
        <f>SUM(Sheet1!G38)</f>
        <v>0</v>
      </c>
      <c r="H37" s="201">
        <f>SUM(Sheet1!H38)</f>
        <v>0</v>
      </c>
      <c r="I37" s="205">
        <f t="shared" ref="I37:I79" si="9">ROUND(F37/408.6,3)</f>
        <v>0</v>
      </c>
      <c r="J37" s="205">
        <f t="shared" ref="J37:J80" si="10">ROUND(G37/408.6,3)</f>
        <v>0</v>
      </c>
      <c r="K37" s="205">
        <f t="shared" ref="K37:K80" si="11">ROUND(H37/408.6,3)</f>
        <v>0</v>
      </c>
      <c r="L37" s="201">
        <v>9</v>
      </c>
      <c r="M37" s="206">
        <f>SUM(Sheet1!M38)</f>
        <v>0</v>
      </c>
      <c r="N37" s="201">
        <f>SUM(Sheet1!N38)</f>
        <v>11</v>
      </c>
      <c r="O37" s="201">
        <f>SUM(Sheet1!O38)</f>
        <v>2</v>
      </c>
      <c r="P37" s="201">
        <f>SUM(Sheet1!P38)</f>
        <v>0</v>
      </c>
      <c r="Q37" s="205">
        <f t="shared" ref="Q37:Q79" si="12">ROUND(N37/408.6,3)</f>
        <v>2.7E-2</v>
      </c>
      <c r="R37" s="205">
        <f t="shared" ref="R37:R80" si="13">ROUND(O37/408.6,3)</f>
        <v>5.0000000000000001E-3</v>
      </c>
      <c r="S37" s="205">
        <f t="shared" ref="S37:S80" si="14">ROUND(P37/408.6,3)</f>
        <v>0</v>
      </c>
      <c r="T37" s="201">
        <v>4</v>
      </c>
      <c r="U37" s="206">
        <f>SUM(Sheet1!U38)</f>
        <v>8</v>
      </c>
      <c r="V37" s="201"/>
      <c r="W37" s="165"/>
    </row>
    <row r="38" spans="1:23" s="3" customFormat="1" ht="14.25">
      <c r="A38" s="201">
        <f t="shared" si="2"/>
        <v>31</v>
      </c>
      <c r="B38" s="201" t="s">
        <v>185</v>
      </c>
      <c r="C38" s="84" t="s">
        <v>282</v>
      </c>
      <c r="D38" s="204" t="s">
        <v>57</v>
      </c>
      <c r="E38" s="201">
        <v>1547</v>
      </c>
      <c r="F38" s="201">
        <f>SUM(Sheet1!F39)</f>
        <v>557</v>
      </c>
      <c r="G38" s="201">
        <f>SUM(Sheet1!G39)</f>
        <v>596</v>
      </c>
      <c r="H38" s="201">
        <f>SUM(Sheet1!H39)</f>
        <v>0</v>
      </c>
      <c r="I38" s="205">
        <f t="shared" si="9"/>
        <v>1.363</v>
      </c>
      <c r="J38" s="205">
        <f t="shared" si="10"/>
        <v>1.4590000000000001</v>
      </c>
      <c r="K38" s="205">
        <f t="shared" si="11"/>
        <v>0</v>
      </c>
      <c r="L38" s="201">
        <v>1263</v>
      </c>
      <c r="M38" s="206">
        <f>SUM(Sheet1!M39)</f>
        <v>960</v>
      </c>
      <c r="N38" s="201">
        <f>SUM(Sheet1!N39)</f>
        <v>949</v>
      </c>
      <c r="O38" s="201">
        <f>SUM(Sheet1!O39)</f>
        <v>713</v>
      </c>
      <c r="P38" s="201">
        <f>SUM(Sheet1!P39)</f>
        <v>0</v>
      </c>
      <c r="Q38" s="205">
        <f t="shared" si="12"/>
        <v>2.323</v>
      </c>
      <c r="R38" s="205">
        <f t="shared" si="13"/>
        <v>1.7450000000000001</v>
      </c>
      <c r="S38" s="205">
        <f t="shared" si="14"/>
        <v>0</v>
      </c>
      <c r="T38" s="201">
        <v>1045</v>
      </c>
      <c r="U38" s="206">
        <f>SUM(Sheet1!U39)</f>
        <v>866.6</v>
      </c>
      <c r="V38" s="201"/>
      <c r="W38" s="165"/>
    </row>
    <row r="39" spans="1:23" s="3" customFormat="1" ht="14.25">
      <c r="A39" s="201">
        <f t="shared" si="2"/>
        <v>32</v>
      </c>
      <c r="B39" s="201" t="s">
        <v>176</v>
      </c>
      <c r="C39" s="84" t="s">
        <v>283</v>
      </c>
      <c r="D39" s="204" t="s">
        <v>57</v>
      </c>
      <c r="E39" s="201">
        <v>61</v>
      </c>
      <c r="F39" s="201">
        <f>SUM(Sheet1!F40)</f>
        <v>6</v>
      </c>
      <c r="G39" s="201">
        <f>SUM(Sheet1!G40)</f>
        <v>8</v>
      </c>
      <c r="H39" s="201">
        <f>SUM(Sheet1!H40)</f>
        <v>0</v>
      </c>
      <c r="I39" s="205">
        <f t="shared" si="9"/>
        <v>1.4999999999999999E-2</v>
      </c>
      <c r="J39" s="205">
        <f t="shared" si="10"/>
        <v>0.02</v>
      </c>
      <c r="K39" s="205">
        <f t="shared" si="11"/>
        <v>0</v>
      </c>
      <c r="L39" s="201">
        <v>10</v>
      </c>
      <c r="M39" s="206">
        <f>SUM(Sheet1!M40)</f>
        <v>7</v>
      </c>
      <c r="N39" s="201">
        <f>SUM(Sheet1!N40)</f>
        <v>8</v>
      </c>
      <c r="O39" s="201">
        <f>SUM(Sheet1!O40)</f>
        <v>8</v>
      </c>
      <c r="P39" s="201">
        <f>SUM(Sheet1!P40)</f>
        <v>0</v>
      </c>
      <c r="Q39" s="205">
        <f t="shared" si="12"/>
        <v>0.02</v>
      </c>
      <c r="R39" s="205">
        <f t="shared" si="13"/>
        <v>0.02</v>
      </c>
      <c r="S39" s="205">
        <f t="shared" si="14"/>
        <v>0</v>
      </c>
      <c r="T39" s="201">
        <v>5</v>
      </c>
      <c r="U39" s="206">
        <f>SUM(Sheet1!U40)</f>
        <v>6</v>
      </c>
      <c r="V39" s="201"/>
      <c r="W39" s="165"/>
    </row>
    <row r="40" spans="1:23" s="3" customFormat="1" ht="14.25">
      <c r="A40" s="201">
        <f t="shared" si="2"/>
        <v>33</v>
      </c>
      <c r="B40" s="201" t="s">
        <v>186</v>
      </c>
      <c r="C40" s="202" t="s">
        <v>284</v>
      </c>
      <c r="D40" s="204" t="s">
        <v>57</v>
      </c>
      <c r="E40" s="201">
        <v>424</v>
      </c>
      <c r="F40" s="201">
        <f>SUM(Sheet1!F41)</f>
        <v>78</v>
      </c>
      <c r="G40" s="201">
        <f>SUM(Sheet1!G41)</f>
        <v>68</v>
      </c>
      <c r="H40" s="201">
        <f>SUM(Sheet1!H41)</f>
        <v>0</v>
      </c>
      <c r="I40" s="205">
        <f t="shared" si="9"/>
        <v>0.191</v>
      </c>
      <c r="J40" s="205">
        <f t="shared" si="10"/>
        <v>0.16600000000000001</v>
      </c>
      <c r="K40" s="205">
        <f t="shared" si="11"/>
        <v>0</v>
      </c>
      <c r="L40" s="201">
        <v>313</v>
      </c>
      <c r="M40" s="206">
        <f>SUM(Sheet1!M41)</f>
        <v>170</v>
      </c>
      <c r="N40" s="201">
        <f>SUM(Sheet1!N41)</f>
        <v>161</v>
      </c>
      <c r="O40" s="201">
        <f>SUM(Sheet1!O41)</f>
        <v>92</v>
      </c>
      <c r="P40" s="201">
        <f>SUM(Sheet1!P41)</f>
        <v>0</v>
      </c>
      <c r="Q40" s="205">
        <f t="shared" si="12"/>
        <v>0.39400000000000002</v>
      </c>
      <c r="R40" s="205">
        <f t="shared" si="13"/>
        <v>0.22500000000000001</v>
      </c>
      <c r="S40" s="205">
        <f t="shared" si="14"/>
        <v>0</v>
      </c>
      <c r="T40" s="201">
        <v>191</v>
      </c>
      <c r="U40" s="206">
        <f>SUM(Sheet1!U41)</f>
        <v>87.6</v>
      </c>
      <c r="V40" s="201"/>
      <c r="W40" s="165"/>
    </row>
    <row r="41" spans="1:23" s="3" customFormat="1" ht="14.25">
      <c r="A41" s="201">
        <f t="shared" si="2"/>
        <v>34</v>
      </c>
      <c r="B41" s="201" t="s">
        <v>187</v>
      </c>
      <c r="C41" s="202" t="s">
        <v>285</v>
      </c>
      <c r="D41" s="204" t="s">
        <v>57</v>
      </c>
      <c r="E41" s="201">
        <v>1603</v>
      </c>
      <c r="F41" s="201">
        <f>SUM(Sheet1!F42)</f>
        <v>661</v>
      </c>
      <c r="G41" s="201">
        <f>SUM(Sheet1!G42)</f>
        <v>692</v>
      </c>
      <c r="H41" s="201">
        <f>SUM(Sheet1!H42)</f>
        <v>0</v>
      </c>
      <c r="I41" s="205">
        <f t="shared" si="9"/>
        <v>1.6180000000000001</v>
      </c>
      <c r="J41" s="205">
        <f t="shared" si="10"/>
        <v>1.694</v>
      </c>
      <c r="K41" s="205">
        <f t="shared" si="11"/>
        <v>0</v>
      </c>
      <c r="L41" s="201">
        <v>1515</v>
      </c>
      <c r="M41" s="206">
        <f>SUM(Sheet1!M42)</f>
        <v>860</v>
      </c>
      <c r="N41" s="201">
        <f>SUM(Sheet1!N42)</f>
        <v>961</v>
      </c>
      <c r="O41" s="201">
        <f>SUM(Sheet1!O42)</f>
        <v>563</v>
      </c>
      <c r="P41" s="201">
        <f>SUM(Sheet1!P42)</f>
        <v>0</v>
      </c>
      <c r="Q41" s="205">
        <f t="shared" si="12"/>
        <v>2.3519999999999999</v>
      </c>
      <c r="R41" s="205">
        <f t="shared" si="13"/>
        <v>1.3779999999999999</v>
      </c>
      <c r="S41" s="205">
        <f t="shared" si="14"/>
        <v>0</v>
      </c>
      <c r="T41" s="201">
        <v>994</v>
      </c>
      <c r="U41" s="206">
        <f>SUM(Sheet1!U42)</f>
        <v>888.8</v>
      </c>
      <c r="V41" s="201"/>
      <c r="W41" s="165"/>
    </row>
    <row r="42" spans="1:23" s="3" customFormat="1" ht="14.25">
      <c r="A42" s="201">
        <f t="shared" si="2"/>
        <v>35</v>
      </c>
      <c r="B42" s="201" t="s">
        <v>189</v>
      </c>
      <c r="C42" s="202" t="s">
        <v>286</v>
      </c>
      <c r="D42" s="204" t="s">
        <v>57</v>
      </c>
      <c r="E42" s="201">
        <v>223</v>
      </c>
      <c r="F42" s="201">
        <f>SUM(Sheet1!F43)</f>
        <v>13</v>
      </c>
      <c r="G42" s="201">
        <f>SUM(Sheet1!G43)</f>
        <v>10</v>
      </c>
      <c r="H42" s="201">
        <f>SUM(Sheet1!H43)</f>
        <v>0</v>
      </c>
      <c r="I42" s="205">
        <f t="shared" si="9"/>
        <v>3.2000000000000001E-2</v>
      </c>
      <c r="J42" s="205">
        <f t="shared" si="10"/>
        <v>2.4E-2</v>
      </c>
      <c r="K42" s="205">
        <f t="shared" si="11"/>
        <v>0</v>
      </c>
      <c r="L42" s="201">
        <v>138</v>
      </c>
      <c r="M42" s="206">
        <f>SUM(Sheet1!M43)</f>
        <v>30</v>
      </c>
      <c r="N42" s="201">
        <f>SUM(Sheet1!N43)</f>
        <v>13</v>
      </c>
      <c r="O42" s="201">
        <f>SUM(Sheet1!O43)</f>
        <v>0</v>
      </c>
      <c r="P42" s="201">
        <f>SUM(Sheet1!P43)</f>
        <v>0</v>
      </c>
      <c r="Q42" s="205">
        <f t="shared" si="12"/>
        <v>3.2000000000000001E-2</v>
      </c>
      <c r="R42" s="205">
        <f t="shared" si="13"/>
        <v>0</v>
      </c>
      <c r="S42" s="205">
        <f t="shared" si="14"/>
        <v>0</v>
      </c>
      <c r="T42" s="201">
        <v>68</v>
      </c>
      <c r="U42" s="206">
        <f>SUM(Sheet1!U43)</f>
        <v>6.1</v>
      </c>
      <c r="V42" s="201"/>
      <c r="W42" s="165"/>
    </row>
    <row r="43" spans="1:23" s="3" customFormat="1" ht="14.25">
      <c r="A43" s="201">
        <f t="shared" si="2"/>
        <v>36</v>
      </c>
      <c r="B43" s="201" t="s">
        <v>190</v>
      </c>
      <c r="C43" s="202" t="s">
        <v>287</v>
      </c>
      <c r="D43" s="204" t="s">
        <v>57</v>
      </c>
      <c r="E43" s="201">
        <v>3536</v>
      </c>
      <c r="F43" s="201">
        <f>SUM(Sheet1!F44)</f>
        <v>1897</v>
      </c>
      <c r="G43" s="201">
        <f>SUM(Sheet1!G44)</f>
        <v>1619</v>
      </c>
      <c r="H43" s="201">
        <f>SUM(Sheet1!H44)</f>
        <v>0</v>
      </c>
      <c r="I43" s="205">
        <f t="shared" si="9"/>
        <v>4.6429999999999998</v>
      </c>
      <c r="J43" s="205">
        <f t="shared" si="10"/>
        <v>3.9620000000000002</v>
      </c>
      <c r="K43" s="205">
        <f t="shared" si="11"/>
        <v>0</v>
      </c>
      <c r="L43" s="201">
        <v>3635</v>
      </c>
      <c r="M43" s="206">
        <f>SUM(Sheet1!M44)</f>
        <v>2523</v>
      </c>
      <c r="N43" s="201">
        <f>SUM(Sheet1!N44)</f>
        <v>2213</v>
      </c>
      <c r="O43" s="201">
        <f>SUM(Sheet1!O44)</f>
        <v>1984</v>
      </c>
      <c r="P43" s="201">
        <f>SUM(Sheet1!P44)</f>
        <v>0</v>
      </c>
      <c r="Q43" s="205">
        <f t="shared" si="12"/>
        <v>5.4160000000000004</v>
      </c>
      <c r="R43" s="205">
        <f t="shared" si="13"/>
        <v>4.8559999999999999</v>
      </c>
      <c r="S43" s="205">
        <f t="shared" si="14"/>
        <v>0</v>
      </c>
      <c r="T43" s="201">
        <v>3795</v>
      </c>
      <c r="U43" s="206">
        <f>SUM(Sheet1!U44)</f>
        <v>2242.9</v>
      </c>
      <c r="V43" s="201"/>
      <c r="W43" s="165"/>
    </row>
    <row r="44" spans="1:23" s="3" customFormat="1" ht="14.25">
      <c r="A44" s="201">
        <f t="shared" si="2"/>
        <v>37</v>
      </c>
      <c r="B44" s="201" t="s">
        <v>168</v>
      </c>
      <c r="C44" s="202" t="s">
        <v>288</v>
      </c>
      <c r="D44" s="204" t="s">
        <v>57</v>
      </c>
      <c r="E44" s="201">
        <v>139</v>
      </c>
      <c r="F44" s="201">
        <f>SUM(Sheet1!F45)</f>
        <v>10</v>
      </c>
      <c r="G44" s="201">
        <f>SUM(Sheet1!G45)</f>
        <v>21</v>
      </c>
      <c r="H44" s="201">
        <f>SUM(Sheet1!H45)</f>
        <v>0</v>
      </c>
      <c r="I44" s="205">
        <f t="shared" si="9"/>
        <v>2.4E-2</v>
      </c>
      <c r="J44" s="205">
        <f t="shared" si="10"/>
        <v>5.0999999999999997E-2</v>
      </c>
      <c r="K44" s="205">
        <f t="shared" si="11"/>
        <v>0</v>
      </c>
      <c r="L44" s="201">
        <v>140</v>
      </c>
      <c r="M44" s="206">
        <f>SUM(Sheet1!M45)</f>
        <v>90</v>
      </c>
      <c r="N44" s="201">
        <f>SUM(Sheet1!N45)</f>
        <v>61</v>
      </c>
      <c r="O44" s="201">
        <f>SUM(Sheet1!O45)</f>
        <v>43</v>
      </c>
      <c r="P44" s="201">
        <f>SUM(Sheet1!P45)</f>
        <v>0</v>
      </c>
      <c r="Q44" s="205">
        <f t="shared" si="12"/>
        <v>0.14899999999999999</v>
      </c>
      <c r="R44" s="205">
        <f t="shared" si="13"/>
        <v>0.105</v>
      </c>
      <c r="S44" s="205">
        <f t="shared" si="14"/>
        <v>0</v>
      </c>
      <c r="T44" s="201">
        <v>131</v>
      </c>
      <c r="U44" s="206">
        <f>SUM(Sheet1!U45)</f>
        <v>79.3</v>
      </c>
      <c r="V44" s="201"/>
      <c r="W44" s="165"/>
    </row>
    <row r="45" spans="1:23" s="3" customFormat="1" ht="14.25">
      <c r="A45" s="201">
        <f t="shared" si="2"/>
        <v>38</v>
      </c>
      <c r="B45" s="201" t="s">
        <v>191</v>
      </c>
      <c r="C45" s="202" t="s">
        <v>289</v>
      </c>
      <c r="D45" s="204" t="s">
        <v>97</v>
      </c>
      <c r="E45" s="201">
        <v>840</v>
      </c>
      <c r="F45" s="201">
        <f>SUM(Sheet1!F46)</f>
        <v>366</v>
      </c>
      <c r="G45" s="201">
        <f>SUM(Sheet1!G46)</f>
        <v>470</v>
      </c>
      <c r="H45" s="201">
        <f>SUM(Sheet1!H46)</f>
        <v>0</v>
      </c>
      <c r="I45" s="205">
        <f t="shared" si="9"/>
        <v>0.89600000000000002</v>
      </c>
      <c r="J45" s="205">
        <f t="shared" si="10"/>
        <v>1.1499999999999999</v>
      </c>
      <c r="K45" s="205">
        <f t="shared" si="11"/>
        <v>0</v>
      </c>
      <c r="L45" s="201">
        <v>1044</v>
      </c>
      <c r="M45" s="206">
        <f>SUM(Sheet1!M46)</f>
        <v>600</v>
      </c>
      <c r="N45" s="201">
        <f>SUM(Sheet1!N46)</f>
        <v>690</v>
      </c>
      <c r="O45" s="201">
        <f>SUM(Sheet1!O46)</f>
        <v>654</v>
      </c>
      <c r="P45" s="201">
        <f>SUM(Sheet1!P46)</f>
        <v>0</v>
      </c>
      <c r="Q45" s="205">
        <f t="shared" si="12"/>
        <v>1.6890000000000001</v>
      </c>
      <c r="R45" s="205">
        <f t="shared" si="13"/>
        <v>1.601</v>
      </c>
      <c r="S45" s="205">
        <f t="shared" si="14"/>
        <v>0</v>
      </c>
      <c r="T45" s="201">
        <v>944</v>
      </c>
      <c r="U45" s="206">
        <f>SUM(Sheet1!U46)</f>
        <v>643.70000000000005</v>
      </c>
      <c r="V45" s="201"/>
      <c r="W45" s="165"/>
    </row>
    <row r="46" spans="1:23" s="3" customFormat="1" ht="14.25">
      <c r="A46" s="201">
        <f t="shared" si="2"/>
        <v>39</v>
      </c>
      <c r="B46" s="201" t="s">
        <v>192</v>
      </c>
      <c r="C46" s="202" t="s">
        <v>290</v>
      </c>
      <c r="D46" s="204" t="s">
        <v>97</v>
      </c>
      <c r="E46" s="201">
        <v>315</v>
      </c>
      <c r="F46" s="201">
        <f>SUM(Sheet1!F47)</f>
        <v>70</v>
      </c>
      <c r="G46" s="201">
        <f>SUM(Sheet1!G47)</f>
        <v>68</v>
      </c>
      <c r="H46" s="201">
        <f>SUM(Sheet1!H47)</f>
        <v>0</v>
      </c>
      <c r="I46" s="205">
        <f t="shared" si="9"/>
        <v>0.17100000000000001</v>
      </c>
      <c r="J46" s="205">
        <f t="shared" si="10"/>
        <v>0.16600000000000001</v>
      </c>
      <c r="K46" s="205">
        <f t="shared" si="11"/>
        <v>0</v>
      </c>
      <c r="L46" s="201">
        <v>228</v>
      </c>
      <c r="M46" s="206">
        <f>SUM(Sheet1!M47)</f>
        <v>90</v>
      </c>
      <c r="N46" s="201">
        <f>SUM(Sheet1!N47)</f>
        <v>125</v>
      </c>
      <c r="O46" s="201">
        <f>SUM(Sheet1!O47)</f>
        <v>75</v>
      </c>
      <c r="P46" s="201">
        <f>SUM(Sheet1!P47)</f>
        <v>0</v>
      </c>
      <c r="Q46" s="205">
        <f t="shared" si="12"/>
        <v>0.30599999999999999</v>
      </c>
      <c r="R46" s="205">
        <f t="shared" si="13"/>
        <v>0.184</v>
      </c>
      <c r="S46" s="205">
        <f t="shared" si="14"/>
        <v>0</v>
      </c>
      <c r="T46" s="201">
        <v>129</v>
      </c>
      <c r="U46" s="206">
        <f>SUM(Sheet1!U47)</f>
        <v>119.8</v>
      </c>
      <c r="V46" s="201"/>
      <c r="W46" s="165"/>
    </row>
    <row r="47" spans="1:23" s="3" customFormat="1" ht="14.25">
      <c r="A47" s="201">
        <f t="shared" si="2"/>
        <v>40</v>
      </c>
      <c r="B47" s="201" t="s">
        <v>193</v>
      </c>
      <c r="C47" s="202" t="s">
        <v>291</v>
      </c>
      <c r="D47" s="204" t="s">
        <v>97</v>
      </c>
      <c r="E47" s="201">
        <v>46</v>
      </c>
      <c r="F47" s="201">
        <f>SUM(Sheet1!F48)</f>
        <v>12</v>
      </c>
      <c r="G47" s="201">
        <f>SUM(Sheet1!G48)</f>
        <v>0</v>
      </c>
      <c r="H47" s="201">
        <f>SUM(Sheet1!H48)</f>
        <v>0</v>
      </c>
      <c r="I47" s="205">
        <f t="shared" si="9"/>
        <v>2.9000000000000001E-2</v>
      </c>
      <c r="J47" s="205">
        <f t="shared" si="10"/>
        <v>0</v>
      </c>
      <c r="K47" s="205">
        <f t="shared" si="11"/>
        <v>0</v>
      </c>
      <c r="L47" s="201">
        <v>14</v>
      </c>
      <c r="M47" s="206">
        <f>SUM(Sheet1!M48)</f>
        <v>12</v>
      </c>
      <c r="N47" s="201">
        <f>SUM(Sheet1!N48)</f>
        <v>11</v>
      </c>
      <c r="O47" s="201">
        <f>SUM(Sheet1!O48)</f>
        <v>0</v>
      </c>
      <c r="P47" s="201">
        <f>SUM(Sheet1!P48)</f>
        <v>0</v>
      </c>
      <c r="Q47" s="205">
        <f t="shared" si="12"/>
        <v>2.7E-2</v>
      </c>
      <c r="R47" s="205">
        <f t="shared" si="13"/>
        <v>0</v>
      </c>
      <c r="S47" s="205">
        <f t="shared" si="14"/>
        <v>0</v>
      </c>
      <c r="T47" s="201">
        <v>7</v>
      </c>
      <c r="U47" s="206">
        <f>SUM(Sheet1!U48)</f>
        <v>8.3000000000000007</v>
      </c>
      <c r="V47" s="201"/>
      <c r="W47" s="165"/>
    </row>
    <row r="48" spans="1:23" s="3" customFormat="1" ht="14.25">
      <c r="A48" s="201">
        <f t="shared" si="2"/>
        <v>41</v>
      </c>
      <c r="B48" s="201" t="s">
        <v>194</v>
      </c>
      <c r="C48" s="202" t="s">
        <v>292</v>
      </c>
      <c r="D48" s="204" t="s">
        <v>97</v>
      </c>
      <c r="E48" s="201">
        <v>5492</v>
      </c>
      <c r="F48" s="201">
        <f>SUM(Sheet1!F49)</f>
        <v>1942</v>
      </c>
      <c r="G48" s="201">
        <f>SUM(Sheet1!G49)</f>
        <v>1971</v>
      </c>
      <c r="H48" s="201">
        <f>SUM(Sheet1!H49)</f>
        <v>0</v>
      </c>
      <c r="I48" s="205">
        <f t="shared" si="9"/>
        <v>4.7530000000000001</v>
      </c>
      <c r="J48" s="205">
        <f t="shared" si="10"/>
        <v>4.8239999999999998</v>
      </c>
      <c r="K48" s="205">
        <f t="shared" si="11"/>
        <v>0</v>
      </c>
      <c r="L48" s="201">
        <v>5664</v>
      </c>
      <c r="M48" s="206">
        <f>SUM(Sheet1!M49)</f>
        <v>2063</v>
      </c>
      <c r="N48" s="201">
        <f>SUM(Sheet1!N49)</f>
        <v>3050</v>
      </c>
      <c r="O48" s="201">
        <f>SUM(Sheet1!O49)</f>
        <v>2461</v>
      </c>
      <c r="P48" s="201">
        <f>SUM(Sheet1!P49)</f>
        <v>0</v>
      </c>
      <c r="Q48" s="205">
        <f t="shared" si="12"/>
        <v>7.4649999999999999</v>
      </c>
      <c r="R48" s="205">
        <f t="shared" si="13"/>
        <v>6.0229999999999997</v>
      </c>
      <c r="S48" s="205">
        <f t="shared" si="14"/>
        <v>0</v>
      </c>
      <c r="T48" s="201">
        <v>3973</v>
      </c>
      <c r="U48" s="206">
        <f>SUM(Sheet1!U49)</f>
        <v>2406.9</v>
      </c>
      <c r="V48" s="201"/>
      <c r="W48" s="165"/>
    </row>
    <row r="49" spans="1:23" s="3" customFormat="1" ht="14.25">
      <c r="A49" s="201">
        <f t="shared" si="2"/>
        <v>42</v>
      </c>
      <c r="B49" s="201" t="s">
        <v>195</v>
      </c>
      <c r="C49" s="202" t="s">
        <v>293</v>
      </c>
      <c r="D49" s="204" t="s">
        <v>97</v>
      </c>
      <c r="E49" s="201">
        <v>131</v>
      </c>
      <c r="F49" s="201">
        <f>SUM(Sheet1!F51)</f>
        <v>5</v>
      </c>
      <c r="G49" s="201">
        <f>SUM(Sheet1!G51)</f>
        <v>10</v>
      </c>
      <c r="H49" s="201">
        <f>SUM(Sheet1!H51)</f>
        <v>0</v>
      </c>
      <c r="I49" s="205">
        <f t="shared" si="9"/>
        <v>1.2E-2</v>
      </c>
      <c r="J49" s="205">
        <f t="shared" si="10"/>
        <v>2.4E-2</v>
      </c>
      <c r="K49" s="205">
        <f t="shared" si="11"/>
        <v>0</v>
      </c>
      <c r="L49" s="201">
        <v>34</v>
      </c>
      <c r="M49" s="206">
        <f>SUM(Sheet1!M51)</f>
        <v>21</v>
      </c>
      <c r="N49" s="201">
        <f>SUM(Sheet1!N51)</f>
        <v>48</v>
      </c>
      <c r="O49" s="201">
        <f>SUM(Sheet1!O51)</f>
        <v>0</v>
      </c>
      <c r="P49" s="201">
        <f>SUM(Sheet1!P51)</f>
        <v>0</v>
      </c>
      <c r="Q49" s="205">
        <f t="shared" si="12"/>
        <v>0.11700000000000001</v>
      </c>
      <c r="R49" s="205">
        <f t="shared" si="13"/>
        <v>0</v>
      </c>
      <c r="S49" s="205">
        <f t="shared" si="14"/>
        <v>0</v>
      </c>
      <c r="T49" s="201">
        <v>23</v>
      </c>
      <c r="U49" s="206">
        <f>SUM(Sheet1!U51)</f>
        <v>56</v>
      </c>
      <c r="V49" s="201"/>
      <c r="W49" s="165"/>
    </row>
    <row r="50" spans="1:23" s="3" customFormat="1" ht="14.25">
      <c r="A50" s="201">
        <f t="shared" si="2"/>
        <v>43</v>
      </c>
      <c r="B50" s="201" t="s">
        <v>196</v>
      </c>
      <c r="C50" s="202" t="s">
        <v>294</v>
      </c>
      <c r="D50" s="204" t="s">
        <v>97</v>
      </c>
      <c r="E50" s="201">
        <v>84</v>
      </c>
      <c r="F50" s="201">
        <f>SUM(Sheet1!F52)</f>
        <v>0</v>
      </c>
      <c r="G50" s="201">
        <f>SUM(Sheet1!G52)</f>
        <v>0</v>
      </c>
      <c r="H50" s="201">
        <f>SUM(Sheet1!H52)</f>
        <v>0</v>
      </c>
      <c r="I50" s="205">
        <f t="shared" si="9"/>
        <v>0</v>
      </c>
      <c r="J50" s="205">
        <f t="shared" si="10"/>
        <v>0</v>
      </c>
      <c r="K50" s="205">
        <f t="shared" si="11"/>
        <v>0</v>
      </c>
      <c r="L50" s="201">
        <v>11</v>
      </c>
      <c r="M50" s="206">
        <f>SUM(Sheet1!M52)</f>
        <v>0</v>
      </c>
      <c r="N50" s="201">
        <f>SUM(Sheet1!N52)</f>
        <v>0</v>
      </c>
      <c r="O50" s="201">
        <f>SUM(Sheet1!O52)</f>
        <v>0</v>
      </c>
      <c r="P50" s="201">
        <f>SUM(Sheet1!P52)</f>
        <v>0</v>
      </c>
      <c r="Q50" s="205">
        <f t="shared" si="12"/>
        <v>0</v>
      </c>
      <c r="R50" s="205">
        <f t="shared" si="13"/>
        <v>0</v>
      </c>
      <c r="S50" s="205">
        <f t="shared" si="14"/>
        <v>0</v>
      </c>
      <c r="T50" s="201">
        <v>0</v>
      </c>
      <c r="U50" s="206">
        <f>SUM(Sheet1!U52)</f>
        <v>0</v>
      </c>
      <c r="V50" s="201"/>
      <c r="W50" s="165"/>
    </row>
    <row r="51" spans="1:23" s="3" customFormat="1" ht="14.25">
      <c r="A51" s="201">
        <f t="shared" si="2"/>
        <v>44</v>
      </c>
      <c r="B51" s="201" t="s">
        <v>197</v>
      </c>
      <c r="C51" s="202" t="s">
        <v>295</v>
      </c>
      <c r="D51" s="204" t="s">
        <v>97</v>
      </c>
      <c r="E51" s="201">
        <v>167</v>
      </c>
      <c r="F51" s="201">
        <f>SUM(Sheet1!F53)</f>
        <v>252</v>
      </c>
      <c r="G51" s="201">
        <f>SUM(Sheet1!G53)</f>
        <v>145</v>
      </c>
      <c r="H51" s="201">
        <f>SUM(Sheet1!H53)</f>
        <v>0</v>
      </c>
      <c r="I51" s="205">
        <f t="shared" si="9"/>
        <v>0.61699999999999999</v>
      </c>
      <c r="J51" s="205">
        <f t="shared" si="10"/>
        <v>0.35499999999999998</v>
      </c>
      <c r="K51" s="205">
        <f t="shared" si="11"/>
        <v>0</v>
      </c>
      <c r="L51" s="201">
        <v>124</v>
      </c>
      <c r="M51" s="206">
        <f>SUM(Sheet1!M53)</f>
        <v>565</v>
      </c>
      <c r="N51" s="201">
        <f>SUM(Sheet1!N53)</f>
        <v>506</v>
      </c>
      <c r="O51" s="201">
        <f>SUM(Sheet1!O53)</f>
        <v>0</v>
      </c>
      <c r="P51" s="201">
        <f>SUM(Sheet1!P53)</f>
        <v>0</v>
      </c>
      <c r="Q51" s="205">
        <f t="shared" si="12"/>
        <v>1.238</v>
      </c>
      <c r="R51" s="205">
        <f t="shared" si="13"/>
        <v>0</v>
      </c>
      <c r="S51" s="205">
        <f t="shared" si="14"/>
        <v>0</v>
      </c>
      <c r="T51" s="201">
        <v>75</v>
      </c>
      <c r="U51" s="206">
        <f>SUM(Sheet1!U53)</f>
        <v>591</v>
      </c>
      <c r="V51" s="201"/>
      <c r="W51" s="165"/>
    </row>
    <row r="52" spans="1:23" s="3" customFormat="1" ht="14.25">
      <c r="A52" s="201">
        <f t="shared" si="2"/>
        <v>45</v>
      </c>
      <c r="B52" s="201" t="s">
        <v>198</v>
      </c>
      <c r="C52" s="202" t="s">
        <v>296</v>
      </c>
      <c r="D52" s="204" t="s">
        <v>97</v>
      </c>
      <c r="E52" s="201">
        <v>1749</v>
      </c>
      <c r="F52" s="201">
        <f>SUM(Sheet1!F54)</f>
        <v>1102</v>
      </c>
      <c r="G52" s="201">
        <f>SUM(Sheet1!G54)</f>
        <v>810</v>
      </c>
      <c r="H52" s="201">
        <f>SUM(Sheet1!H54)</f>
        <v>0</v>
      </c>
      <c r="I52" s="205">
        <f t="shared" si="9"/>
        <v>2.6970000000000001</v>
      </c>
      <c r="J52" s="205">
        <f t="shared" si="10"/>
        <v>1.982</v>
      </c>
      <c r="K52" s="205">
        <f t="shared" si="11"/>
        <v>0</v>
      </c>
      <c r="L52" s="201">
        <v>1707</v>
      </c>
      <c r="M52" s="206">
        <f>SUM(Sheet1!M54)</f>
        <v>2720</v>
      </c>
      <c r="N52" s="201">
        <f>SUM(Sheet1!N54)</f>
        <v>2281</v>
      </c>
      <c r="O52" s="201">
        <f>SUM(Sheet1!O54)</f>
        <v>0</v>
      </c>
      <c r="P52" s="201">
        <f>SUM(Sheet1!P54)</f>
        <v>0</v>
      </c>
      <c r="Q52" s="205">
        <f t="shared" si="12"/>
        <v>5.5819999999999999</v>
      </c>
      <c r="R52" s="205">
        <f t="shared" si="13"/>
        <v>0</v>
      </c>
      <c r="S52" s="205">
        <f t="shared" si="14"/>
        <v>0</v>
      </c>
      <c r="T52" s="201">
        <v>1150</v>
      </c>
      <c r="U52" s="206">
        <f>SUM(Sheet1!U54)</f>
        <v>2666</v>
      </c>
      <c r="V52" s="201"/>
      <c r="W52" s="165"/>
    </row>
    <row r="53" spans="1:23" s="3" customFormat="1" ht="14.25">
      <c r="A53" s="201">
        <f t="shared" si="2"/>
        <v>46</v>
      </c>
      <c r="B53" s="201" t="s">
        <v>188</v>
      </c>
      <c r="C53" s="202" t="s">
        <v>297</v>
      </c>
      <c r="D53" s="204" t="s">
        <v>97</v>
      </c>
      <c r="E53" s="201">
        <v>186</v>
      </c>
      <c r="F53" s="201">
        <f>SUM(Sheet1!F55)</f>
        <v>20</v>
      </c>
      <c r="G53" s="201">
        <f>SUM(Sheet1!G55)</f>
        <v>19</v>
      </c>
      <c r="H53" s="201">
        <f>SUM(Sheet1!H55)</f>
        <v>0</v>
      </c>
      <c r="I53" s="205">
        <f t="shared" si="9"/>
        <v>4.9000000000000002E-2</v>
      </c>
      <c r="J53" s="205">
        <f t="shared" si="10"/>
        <v>4.7E-2</v>
      </c>
      <c r="K53" s="205">
        <f t="shared" si="11"/>
        <v>0</v>
      </c>
      <c r="L53" s="201">
        <v>77</v>
      </c>
      <c r="M53" s="206">
        <f>SUM(Sheet1!M55)</f>
        <v>55</v>
      </c>
      <c r="N53" s="201">
        <f>SUM(Sheet1!N55)</f>
        <v>28</v>
      </c>
      <c r="O53" s="201">
        <f>SUM(Sheet1!O55)</f>
        <v>0</v>
      </c>
      <c r="P53" s="201">
        <f>SUM(Sheet1!P55)</f>
        <v>0</v>
      </c>
      <c r="Q53" s="205">
        <f t="shared" si="12"/>
        <v>6.9000000000000006E-2</v>
      </c>
      <c r="R53" s="205">
        <f t="shared" si="13"/>
        <v>0</v>
      </c>
      <c r="S53" s="205">
        <f t="shared" si="14"/>
        <v>0</v>
      </c>
      <c r="T53" s="201">
        <v>50</v>
      </c>
      <c r="U53" s="206">
        <f>SUM(Sheet1!U55)</f>
        <v>33</v>
      </c>
      <c r="V53" s="201"/>
      <c r="W53" s="165"/>
    </row>
    <row r="54" spans="1:23" s="3" customFormat="1" ht="14.25">
      <c r="A54" s="201">
        <f t="shared" si="2"/>
        <v>47</v>
      </c>
      <c r="B54" s="201" t="s">
        <v>199</v>
      </c>
      <c r="C54" s="202" t="s">
        <v>298</v>
      </c>
      <c r="D54" s="204" t="s">
        <v>97</v>
      </c>
      <c r="E54" s="201">
        <v>1916</v>
      </c>
      <c r="F54" s="201">
        <f>SUM(Sheet1!F56)</f>
        <v>730</v>
      </c>
      <c r="G54" s="201">
        <f>SUM(Sheet1!G56)</f>
        <v>810</v>
      </c>
      <c r="H54" s="201">
        <f>SUM(Sheet1!H56)</f>
        <v>0</v>
      </c>
      <c r="I54" s="205">
        <f t="shared" si="9"/>
        <v>1.7869999999999999</v>
      </c>
      <c r="J54" s="205">
        <f t="shared" si="10"/>
        <v>1.982</v>
      </c>
      <c r="K54" s="205">
        <f t="shared" si="11"/>
        <v>0</v>
      </c>
      <c r="L54" s="201">
        <v>2342</v>
      </c>
      <c r="M54" s="206">
        <f>SUM(Sheet1!M56)</f>
        <v>2191</v>
      </c>
      <c r="N54" s="201">
        <f>SUM(Sheet1!N56)</f>
        <v>1826</v>
      </c>
      <c r="O54" s="201">
        <f>SUM(Sheet1!O56)</f>
        <v>397</v>
      </c>
      <c r="P54" s="201">
        <f>SUM(Sheet1!P56)</f>
        <v>0</v>
      </c>
      <c r="Q54" s="205">
        <f t="shared" si="12"/>
        <v>4.4690000000000003</v>
      </c>
      <c r="R54" s="205">
        <f t="shared" si="13"/>
        <v>0.97199999999999998</v>
      </c>
      <c r="S54" s="205">
        <f t="shared" si="14"/>
        <v>0</v>
      </c>
      <c r="T54" s="201">
        <v>1766</v>
      </c>
      <c r="U54" s="206">
        <f>SUM(Sheet1!U56)</f>
        <v>2598</v>
      </c>
      <c r="V54" s="201"/>
      <c r="W54" s="165"/>
    </row>
    <row r="55" spans="1:23" s="3" customFormat="1" ht="14.25">
      <c r="A55" s="201">
        <f t="shared" si="2"/>
        <v>48</v>
      </c>
      <c r="B55" s="201" t="s">
        <v>200</v>
      </c>
      <c r="C55" s="202" t="s">
        <v>299</v>
      </c>
      <c r="D55" s="204" t="s">
        <v>97</v>
      </c>
      <c r="E55" s="201">
        <v>33</v>
      </c>
      <c r="F55" s="201">
        <f>SUM(Sheet1!F57)</f>
        <v>0</v>
      </c>
      <c r="G55" s="201">
        <f>SUM(Sheet1!G57)</f>
        <v>0</v>
      </c>
      <c r="H55" s="201">
        <f>SUM(Sheet1!H57)</f>
        <v>0</v>
      </c>
      <c r="I55" s="205">
        <f t="shared" si="9"/>
        <v>0</v>
      </c>
      <c r="J55" s="205">
        <f t="shared" si="10"/>
        <v>0</v>
      </c>
      <c r="K55" s="205">
        <f t="shared" si="11"/>
        <v>0</v>
      </c>
      <c r="L55" s="201">
        <v>5</v>
      </c>
      <c r="M55" s="206">
        <f>SUM(Sheet1!M57)</f>
        <v>0</v>
      </c>
      <c r="N55" s="201">
        <f>SUM(Sheet1!N57)</f>
        <v>22</v>
      </c>
      <c r="O55" s="201">
        <f>SUM(Sheet1!O57)</f>
        <v>0</v>
      </c>
      <c r="P55" s="201">
        <f>SUM(Sheet1!P57)</f>
        <v>0</v>
      </c>
      <c r="Q55" s="205">
        <f t="shared" si="12"/>
        <v>5.3999999999999999E-2</v>
      </c>
      <c r="R55" s="205">
        <f t="shared" si="13"/>
        <v>0</v>
      </c>
      <c r="S55" s="205">
        <f t="shared" si="14"/>
        <v>0</v>
      </c>
      <c r="T55" s="201">
        <v>6</v>
      </c>
      <c r="U55" s="206">
        <f>SUM(Sheet1!U57)</f>
        <v>26</v>
      </c>
      <c r="V55" s="201"/>
      <c r="W55" s="165"/>
    </row>
    <row r="56" spans="1:23" s="3" customFormat="1" ht="14.25">
      <c r="A56" s="201">
        <f t="shared" si="2"/>
        <v>49</v>
      </c>
      <c r="B56" s="201" t="s">
        <v>201</v>
      </c>
      <c r="C56" s="202" t="s">
        <v>300</v>
      </c>
      <c r="D56" s="204" t="s">
        <v>97</v>
      </c>
      <c r="E56" s="201">
        <v>26</v>
      </c>
      <c r="F56" s="201">
        <f>SUM(Sheet1!F58)</f>
        <v>15</v>
      </c>
      <c r="G56" s="201">
        <f>SUM(Sheet1!G58)</f>
        <v>10</v>
      </c>
      <c r="H56" s="201">
        <f>SUM(Sheet1!H58)</f>
        <v>0</v>
      </c>
      <c r="I56" s="205">
        <f t="shared" si="9"/>
        <v>3.6999999999999998E-2</v>
      </c>
      <c r="J56" s="205">
        <f t="shared" si="10"/>
        <v>2.4E-2</v>
      </c>
      <c r="K56" s="205">
        <f t="shared" si="11"/>
        <v>0</v>
      </c>
      <c r="L56" s="201">
        <v>9</v>
      </c>
      <c r="M56" s="206">
        <f>SUM(Sheet1!M58)</f>
        <v>36</v>
      </c>
      <c r="N56" s="201">
        <f>SUM(Sheet1!N58)</f>
        <v>0</v>
      </c>
      <c r="O56" s="201">
        <f>SUM(Sheet1!O58)</f>
        <v>0</v>
      </c>
      <c r="P56" s="201">
        <f>SUM(Sheet1!P58)</f>
        <v>0</v>
      </c>
      <c r="Q56" s="205">
        <f t="shared" si="12"/>
        <v>0</v>
      </c>
      <c r="R56" s="205">
        <f t="shared" si="13"/>
        <v>0</v>
      </c>
      <c r="S56" s="205">
        <f t="shared" si="14"/>
        <v>0</v>
      </c>
      <c r="T56" s="201">
        <v>6</v>
      </c>
      <c r="U56" s="206">
        <f>SUM(Sheet1!U58)</f>
        <v>0</v>
      </c>
      <c r="V56" s="201"/>
      <c r="W56" s="165"/>
    </row>
    <row r="57" spans="1:23" s="3" customFormat="1" ht="14.25">
      <c r="A57" s="201">
        <f t="shared" si="2"/>
        <v>50</v>
      </c>
      <c r="B57" s="201" t="s">
        <v>202</v>
      </c>
      <c r="C57" s="202" t="s">
        <v>301</v>
      </c>
      <c r="D57" s="204" t="s">
        <v>97</v>
      </c>
      <c r="E57" s="201">
        <v>7</v>
      </c>
      <c r="F57" s="201">
        <f>SUM(Sheet1!F59)</f>
        <v>0</v>
      </c>
      <c r="G57" s="201">
        <f>SUM(Sheet1!G59)</f>
        <v>0</v>
      </c>
      <c r="H57" s="201">
        <f>SUM(Sheet1!H59)</f>
        <v>0</v>
      </c>
      <c r="I57" s="205">
        <f t="shared" si="9"/>
        <v>0</v>
      </c>
      <c r="J57" s="205">
        <f t="shared" si="10"/>
        <v>0</v>
      </c>
      <c r="K57" s="205">
        <f t="shared" si="11"/>
        <v>0</v>
      </c>
      <c r="L57" s="201">
        <v>5</v>
      </c>
      <c r="M57" s="206">
        <f>SUM(Sheet1!M59)</f>
        <v>0</v>
      </c>
      <c r="N57" s="201">
        <f>SUM(Sheet1!N59)</f>
        <v>0</v>
      </c>
      <c r="O57" s="201">
        <f>SUM(Sheet1!O59)</f>
        <v>0</v>
      </c>
      <c r="P57" s="201">
        <f>SUM(Sheet1!P59)</f>
        <v>0</v>
      </c>
      <c r="Q57" s="205">
        <f t="shared" si="12"/>
        <v>0</v>
      </c>
      <c r="R57" s="205">
        <f t="shared" si="13"/>
        <v>0</v>
      </c>
      <c r="S57" s="205">
        <f t="shared" si="14"/>
        <v>0</v>
      </c>
      <c r="T57" s="201">
        <v>0</v>
      </c>
      <c r="U57" s="206">
        <f>SUM(Sheet1!U59)</f>
        <v>0</v>
      </c>
      <c r="V57" s="201"/>
      <c r="W57" s="165"/>
    </row>
    <row r="58" spans="1:23" s="3" customFormat="1" ht="14.25">
      <c r="A58" s="201">
        <f t="shared" si="2"/>
        <v>51</v>
      </c>
      <c r="B58" s="201" t="s">
        <v>203</v>
      </c>
      <c r="C58" s="202" t="s">
        <v>302</v>
      </c>
      <c r="D58" s="204" t="s">
        <v>97</v>
      </c>
      <c r="E58" s="201">
        <v>202</v>
      </c>
      <c r="F58" s="201">
        <f>SUM(Sheet1!F60)</f>
        <v>62</v>
      </c>
      <c r="G58" s="201">
        <f>SUM(Sheet1!G60)</f>
        <v>37</v>
      </c>
      <c r="H58" s="201">
        <f>SUM(Sheet1!H60)</f>
        <v>0</v>
      </c>
      <c r="I58" s="205">
        <f t="shared" si="9"/>
        <v>0.152</v>
      </c>
      <c r="J58" s="205">
        <f t="shared" si="10"/>
        <v>9.0999999999999998E-2</v>
      </c>
      <c r="K58" s="205">
        <f t="shared" si="11"/>
        <v>0</v>
      </c>
      <c r="L58" s="201">
        <v>258</v>
      </c>
      <c r="M58" s="206">
        <f>SUM(Sheet1!M60)</f>
        <v>141</v>
      </c>
      <c r="N58" s="201">
        <f>SUM(Sheet1!N60)</f>
        <v>101</v>
      </c>
      <c r="O58" s="201">
        <f>SUM(Sheet1!O60)</f>
        <v>0</v>
      </c>
      <c r="P58" s="201">
        <f>SUM(Sheet1!P60)</f>
        <v>0</v>
      </c>
      <c r="Q58" s="205">
        <f t="shared" si="12"/>
        <v>0.247</v>
      </c>
      <c r="R58" s="205">
        <f t="shared" si="13"/>
        <v>0</v>
      </c>
      <c r="S58" s="205">
        <f t="shared" si="14"/>
        <v>0</v>
      </c>
      <c r="T58" s="201">
        <v>101</v>
      </c>
      <c r="U58" s="206">
        <f>SUM(Sheet1!U60)</f>
        <v>118</v>
      </c>
      <c r="V58" s="201"/>
      <c r="W58" s="165"/>
    </row>
    <row r="59" spans="1:23" s="3" customFormat="1" ht="14.25">
      <c r="A59" s="201">
        <f t="shared" si="2"/>
        <v>52</v>
      </c>
      <c r="B59" s="201" t="s">
        <v>204</v>
      </c>
      <c r="C59" s="202" t="s">
        <v>303</v>
      </c>
      <c r="D59" s="204" t="s">
        <v>97</v>
      </c>
      <c r="E59" s="201">
        <v>63</v>
      </c>
      <c r="F59" s="201">
        <f>SUM(Sheet1!F61)</f>
        <v>5</v>
      </c>
      <c r="G59" s="201">
        <f>SUM(Sheet1!G61)</f>
        <v>10</v>
      </c>
      <c r="H59" s="201">
        <f>SUM(Sheet1!H61)</f>
        <v>0</v>
      </c>
      <c r="I59" s="205">
        <f t="shared" si="9"/>
        <v>1.2E-2</v>
      </c>
      <c r="J59" s="205">
        <f t="shared" si="10"/>
        <v>2.4E-2</v>
      </c>
      <c r="K59" s="205">
        <f t="shared" si="11"/>
        <v>0</v>
      </c>
      <c r="L59" s="201">
        <v>36</v>
      </c>
      <c r="M59" s="206">
        <f>SUM(Sheet1!M61)</f>
        <v>21</v>
      </c>
      <c r="N59" s="201">
        <f>SUM(Sheet1!N61)</f>
        <v>0</v>
      </c>
      <c r="O59" s="201">
        <f>SUM(Sheet1!O61)</f>
        <v>6</v>
      </c>
      <c r="P59" s="201">
        <f>SUM(Sheet1!P61)</f>
        <v>0</v>
      </c>
      <c r="Q59" s="205">
        <f t="shared" si="12"/>
        <v>0</v>
      </c>
      <c r="R59" s="205">
        <f t="shared" si="13"/>
        <v>1.4999999999999999E-2</v>
      </c>
      <c r="S59" s="205">
        <f t="shared" si="14"/>
        <v>0</v>
      </c>
      <c r="T59" s="201">
        <v>35</v>
      </c>
      <c r="U59" s="206">
        <f>SUM(Sheet1!U61)</f>
        <v>7</v>
      </c>
      <c r="V59" s="201"/>
      <c r="W59" s="165"/>
    </row>
    <row r="60" spans="1:23" s="3" customFormat="1" ht="14.25">
      <c r="A60" s="201">
        <f t="shared" si="2"/>
        <v>53</v>
      </c>
      <c r="B60" s="201" t="s">
        <v>205</v>
      </c>
      <c r="C60" s="202" t="s">
        <v>304</v>
      </c>
      <c r="D60" s="204" t="s">
        <v>97</v>
      </c>
      <c r="E60" s="201">
        <v>2055</v>
      </c>
      <c r="F60" s="201">
        <f>SUM(Sheet1!F62)</f>
        <v>890</v>
      </c>
      <c r="G60" s="201">
        <f>SUM(Sheet1!G62)</f>
        <v>955</v>
      </c>
      <c r="H60" s="201">
        <f>SUM(Sheet1!H62)</f>
        <v>0</v>
      </c>
      <c r="I60" s="205">
        <f t="shared" si="9"/>
        <v>2.1779999999999999</v>
      </c>
      <c r="J60" s="205">
        <f t="shared" si="10"/>
        <v>2.3370000000000002</v>
      </c>
      <c r="K60" s="205">
        <f t="shared" si="11"/>
        <v>0</v>
      </c>
      <c r="L60" s="201">
        <v>2926</v>
      </c>
      <c r="M60" s="206">
        <f>SUM(Sheet1!M62)</f>
        <v>2625</v>
      </c>
      <c r="N60" s="201">
        <f>SUM(Sheet1!N62)</f>
        <v>1663</v>
      </c>
      <c r="O60" s="201">
        <f>SUM(Sheet1!O62)</f>
        <v>608</v>
      </c>
      <c r="P60" s="201">
        <f>SUM(Sheet1!P62)</f>
        <v>0</v>
      </c>
      <c r="Q60" s="205">
        <f t="shared" si="12"/>
        <v>4.07</v>
      </c>
      <c r="R60" s="205">
        <f t="shared" si="13"/>
        <v>1.488</v>
      </c>
      <c r="S60" s="205">
        <f t="shared" si="14"/>
        <v>0</v>
      </c>
      <c r="T60" s="201">
        <v>1707</v>
      </c>
      <c r="U60" s="206">
        <f>SUM(Sheet1!U62)</f>
        <v>2654</v>
      </c>
      <c r="V60" s="201"/>
      <c r="W60" s="165"/>
    </row>
    <row r="61" spans="1:23" s="3" customFormat="1" ht="14.25">
      <c r="A61" s="201">
        <f t="shared" si="2"/>
        <v>54</v>
      </c>
      <c r="B61" s="201" t="s">
        <v>206</v>
      </c>
      <c r="C61" s="202" t="s">
        <v>305</v>
      </c>
      <c r="D61" s="204" t="s">
        <v>97</v>
      </c>
      <c r="E61" s="201">
        <v>120</v>
      </c>
      <c r="F61" s="201">
        <f>SUM(Sheet1!F63)</f>
        <v>5</v>
      </c>
      <c r="G61" s="201">
        <f>SUM(Sheet1!G63)</f>
        <v>10</v>
      </c>
      <c r="H61" s="201">
        <f>SUM(Sheet1!H63)</f>
        <v>0</v>
      </c>
      <c r="I61" s="205">
        <f t="shared" si="9"/>
        <v>1.2E-2</v>
      </c>
      <c r="J61" s="205">
        <f t="shared" si="10"/>
        <v>2.4E-2</v>
      </c>
      <c r="K61" s="205">
        <f t="shared" si="11"/>
        <v>0</v>
      </c>
      <c r="L61" s="201">
        <v>45</v>
      </c>
      <c r="M61" s="206">
        <f>SUM(Sheet1!M63)</f>
        <v>21</v>
      </c>
      <c r="N61" s="201">
        <f>SUM(Sheet1!N63)</f>
        <v>44</v>
      </c>
      <c r="O61" s="201">
        <f>SUM(Sheet1!O63)</f>
        <v>0</v>
      </c>
      <c r="P61" s="201">
        <f>SUM(Sheet1!P63)</f>
        <v>0</v>
      </c>
      <c r="Q61" s="205">
        <f t="shared" si="12"/>
        <v>0.108</v>
      </c>
      <c r="R61" s="205">
        <f t="shared" si="13"/>
        <v>0</v>
      </c>
      <c r="S61" s="205">
        <f t="shared" si="14"/>
        <v>0</v>
      </c>
      <c r="T61" s="201">
        <v>37</v>
      </c>
      <c r="U61" s="206">
        <f>SUM(Sheet1!U63)</f>
        <v>54</v>
      </c>
      <c r="V61" s="201"/>
      <c r="W61" s="165"/>
    </row>
    <row r="62" spans="1:23" s="3" customFormat="1" ht="14.25">
      <c r="A62" s="201">
        <f t="shared" si="2"/>
        <v>55</v>
      </c>
      <c r="B62" s="201" t="s">
        <v>207</v>
      </c>
      <c r="C62" s="202" t="s">
        <v>306</v>
      </c>
      <c r="D62" s="204" t="s">
        <v>97</v>
      </c>
      <c r="E62" s="201">
        <v>70</v>
      </c>
      <c r="F62" s="201">
        <f>SUM(Sheet1!F64)</f>
        <v>0</v>
      </c>
      <c r="G62" s="201">
        <f>SUM(Sheet1!G64)</f>
        <v>0</v>
      </c>
      <c r="H62" s="201">
        <f>SUM(Sheet1!H64)</f>
        <v>0</v>
      </c>
      <c r="I62" s="205">
        <f t="shared" si="9"/>
        <v>0</v>
      </c>
      <c r="J62" s="205">
        <f t="shared" si="10"/>
        <v>0</v>
      </c>
      <c r="K62" s="205">
        <f t="shared" si="11"/>
        <v>0</v>
      </c>
      <c r="L62" s="201">
        <v>12</v>
      </c>
      <c r="M62" s="206">
        <f>SUM(Sheet1!M64)</f>
        <v>0</v>
      </c>
      <c r="N62" s="201">
        <f>SUM(Sheet1!N64)</f>
        <v>10</v>
      </c>
      <c r="O62" s="201">
        <f>SUM(Sheet1!O64)</f>
        <v>0</v>
      </c>
      <c r="P62" s="201">
        <f>SUM(Sheet1!P64)</f>
        <v>0</v>
      </c>
      <c r="Q62" s="205">
        <f t="shared" si="12"/>
        <v>2.4E-2</v>
      </c>
      <c r="R62" s="205">
        <f t="shared" si="13"/>
        <v>0</v>
      </c>
      <c r="S62" s="205">
        <f t="shared" si="14"/>
        <v>0</v>
      </c>
      <c r="T62" s="201">
        <v>18</v>
      </c>
      <c r="U62" s="206">
        <f>SUM(Sheet1!U64)</f>
        <v>12</v>
      </c>
      <c r="V62" s="201"/>
      <c r="W62" s="165"/>
    </row>
    <row r="63" spans="1:23" s="3" customFormat="1" ht="14.25">
      <c r="A63" s="201">
        <f t="shared" si="2"/>
        <v>56</v>
      </c>
      <c r="B63" s="201" t="s">
        <v>173</v>
      </c>
      <c r="C63" s="202" t="s">
        <v>307</v>
      </c>
      <c r="D63" s="204" t="s">
        <v>97</v>
      </c>
      <c r="E63" s="201">
        <v>321</v>
      </c>
      <c r="F63" s="201">
        <f>SUM(Sheet1!F65)</f>
        <v>20</v>
      </c>
      <c r="G63" s="201">
        <f>SUM(Sheet1!G65)</f>
        <v>10</v>
      </c>
      <c r="H63" s="201">
        <f>SUM(Sheet1!H65)</f>
        <v>0</v>
      </c>
      <c r="I63" s="205">
        <f t="shared" si="9"/>
        <v>4.9000000000000002E-2</v>
      </c>
      <c r="J63" s="205">
        <f t="shared" si="10"/>
        <v>2.4E-2</v>
      </c>
      <c r="K63" s="205">
        <f t="shared" si="11"/>
        <v>0</v>
      </c>
      <c r="L63" s="201">
        <v>35</v>
      </c>
      <c r="M63" s="206">
        <f>SUM(Sheet1!M65)</f>
        <v>42</v>
      </c>
      <c r="N63" s="201">
        <f>SUM(Sheet1!N65)</f>
        <v>153</v>
      </c>
      <c r="O63" s="201">
        <f>SUM(Sheet1!O65)</f>
        <v>0</v>
      </c>
      <c r="P63" s="201">
        <f>SUM(Sheet1!P65)</f>
        <v>0</v>
      </c>
      <c r="Q63" s="205">
        <f t="shared" si="12"/>
        <v>0.374</v>
      </c>
      <c r="R63" s="205">
        <f t="shared" si="13"/>
        <v>0</v>
      </c>
      <c r="S63" s="205">
        <f t="shared" si="14"/>
        <v>0</v>
      </c>
      <c r="T63" s="201">
        <v>65</v>
      </c>
      <c r="U63" s="206">
        <f>SUM(Sheet1!U65)</f>
        <v>189</v>
      </c>
      <c r="V63" s="201"/>
      <c r="W63" s="165"/>
    </row>
    <row r="64" spans="1:23" s="3" customFormat="1" ht="14.25">
      <c r="A64" s="201">
        <f t="shared" si="2"/>
        <v>57</v>
      </c>
      <c r="B64" s="201" t="s">
        <v>208</v>
      </c>
      <c r="C64" s="202" t="s">
        <v>308</v>
      </c>
      <c r="D64" s="204" t="s">
        <v>97</v>
      </c>
      <c r="E64" s="201">
        <v>32</v>
      </c>
      <c r="F64" s="201">
        <f>SUM(Sheet1!F66)</f>
        <v>0</v>
      </c>
      <c r="G64" s="201">
        <f>SUM(Sheet1!G66)</f>
        <v>0</v>
      </c>
      <c r="H64" s="201">
        <f>SUM(Sheet1!H66)</f>
        <v>0</v>
      </c>
      <c r="I64" s="205">
        <f t="shared" si="9"/>
        <v>0</v>
      </c>
      <c r="J64" s="205">
        <f t="shared" si="10"/>
        <v>0</v>
      </c>
      <c r="K64" s="205">
        <f t="shared" si="11"/>
        <v>0</v>
      </c>
      <c r="L64" s="201">
        <v>8</v>
      </c>
      <c r="M64" s="206">
        <f>SUM(Sheet1!M66)</f>
        <v>0</v>
      </c>
      <c r="N64" s="201">
        <f>SUM(Sheet1!N66)</f>
        <v>0</v>
      </c>
      <c r="O64" s="201">
        <f>SUM(Sheet1!O66)</f>
        <v>0</v>
      </c>
      <c r="P64" s="201">
        <f>SUM(Sheet1!P66)</f>
        <v>0</v>
      </c>
      <c r="Q64" s="205">
        <f t="shared" si="12"/>
        <v>0</v>
      </c>
      <c r="R64" s="205">
        <f t="shared" si="13"/>
        <v>0</v>
      </c>
      <c r="S64" s="205">
        <f t="shared" si="14"/>
        <v>0</v>
      </c>
      <c r="T64" s="201">
        <v>9</v>
      </c>
      <c r="U64" s="206">
        <f>SUM(Sheet1!U66)</f>
        <v>0</v>
      </c>
      <c r="V64" s="201"/>
      <c r="W64" s="165"/>
    </row>
    <row r="65" spans="1:23" s="3" customFormat="1" ht="14.25">
      <c r="A65" s="201">
        <f t="shared" si="2"/>
        <v>58</v>
      </c>
      <c r="B65" s="201" t="s">
        <v>209</v>
      </c>
      <c r="C65" s="202" t="s">
        <v>309</v>
      </c>
      <c r="D65" s="204" t="s">
        <v>97</v>
      </c>
      <c r="E65" s="201">
        <v>21</v>
      </c>
      <c r="F65" s="201">
        <f>SUM(Sheet1!F67)</f>
        <v>0</v>
      </c>
      <c r="G65" s="201">
        <f>SUM(Sheet1!G67)</f>
        <v>0</v>
      </c>
      <c r="H65" s="201">
        <f>SUM(Sheet1!H67)</f>
        <v>0</v>
      </c>
      <c r="I65" s="205">
        <f t="shared" si="9"/>
        <v>0</v>
      </c>
      <c r="J65" s="205">
        <f t="shared" si="10"/>
        <v>0</v>
      </c>
      <c r="K65" s="205">
        <f t="shared" si="11"/>
        <v>0</v>
      </c>
      <c r="L65" s="201">
        <v>8</v>
      </c>
      <c r="M65" s="206">
        <f>SUM(Sheet1!M67)</f>
        <v>0</v>
      </c>
      <c r="N65" s="201">
        <f>SUM(Sheet1!N67)</f>
        <v>32</v>
      </c>
      <c r="O65" s="201">
        <f>SUM(Sheet1!O67)</f>
        <v>0</v>
      </c>
      <c r="P65" s="201">
        <f>SUM(Sheet1!P67)</f>
        <v>0</v>
      </c>
      <c r="Q65" s="205">
        <f t="shared" si="12"/>
        <v>7.8E-2</v>
      </c>
      <c r="R65" s="205">
        <f t="shared" si="13"/>
        <v>0</v>
      </c>
      <c r="S65" s="205">
        <f t="shared" si="14"/>
        <v>0</v>
      </c>
      <c r="T65" s="201">
        <v>9</v>
      </c>
      <c r="U65" s="206">
        <f>SUM(Sheet1!U67)</f>
        <v>40</v>
      </c>
      <c r="V65" s="201"/>
      <c r="W65" s="165"/>
    </row>
    <row r="66" spans="1:23" s="3" customFormat="1" ht="14.25">
      <c r="A66" s="201">
        <f t="shared" si="2"/>
        <v>59</v>
      </c>
      <c r="B66" s="201" t="s">
        <v>210</v>
      </c>
      <c r="C66" s="202" t="s">
        <v>310</v>
      </c>
      <c r="D66" s="204" t="s">
        <v>97</v>
      </c>
      <c r="E66" s="201">
        <v>464</v>
      </c>
      <c r="F66" s="201">
        <f>SUM(Sheet1!F68)</f>
        <v>198</v>
      </c>
      <c r="G66" s="201">
        <f>SUM(Sheet1!G68)</f>
        <v>175</v>
      </c>
      <c r="H66" s="201">
        <f>SUM(Sheet1!H68)</f>
        <v>0</v>
      </c>
      <c r="I66" s="205">
        <f t="shared" si="9"/>
        <v>0.48499999999999999</v>
      </c>
      <c r="J66" s="205">
        <f t="shared" si="10"/>
        <v>0.42799999999999999</v>
      </c>
      <c r="K66" s="205">
        <f t="shared" si="11"/>
        <v>0</v>
      </c>
      <c r="L66" s="201">
        <v>662</v>
      </c>
      <c r="M66" s="206">
        <f>SUM(Sheet1!M68)</f>
        <v>525</v>
      </c>
      <c r="N66" s="201">
        <f>SUM(Sheet1!N68)</f>
        <v>376</v>
      </c>
      <c r="O66" s="201">
        <f>SUM(Sheet1!O68)</f>
        <v>190</v>
      </c>
      <c r="P66" s="201">
        <f>SUM(Sheet1!P68)</f>
        <v>0</v>
      </c>
      <c r="Q66" s="205">
        <f t="shared" si="12"/>
        <v>0.92</v>
      </c>
      <c r="R66" s="205">
        <f t="shared" si="13"/>
        <v>0.46500000000000002</v>
      </c>
      <c r="S66" s="205">
        <f t="shared" si="14"/>
        <v>0</v>
      </c>
      <c r="T66" s="201">
        <v>301</v>
      </c>
      <c r="U66" s="206">
        <f>SUM(Sheet1!U68)</f>
        <v>699</v>
      </c>
      <c r="V66" s="201"/>
      <c r="W66" s="165"/>
    </row>
    <row r="67" spans="1:23" s="3" customFormat="1" ht="14.25">
      <c r="A67" s="201">
        <f t="shared" si="2"/>
        <v>60</v>
      </c>
      <c r="B67" s="201" t="s">
        <v>211</v>
      </c>
      <c r="C67" s="202" t="s">
        <v>310</v>
      </c>
      <c r="D67" s="204" t="s">
        <v>97</v>
      </c>
      <c r="E67" s="201">
        <v>1020</v>
      </c>
      <c r="F67" s="201">
        <f>SUM(Sheet1!F69)</f>
        <v>780</v>
      </c>
      <c r="G67" s="201">
        <f>SUM(Sheet1!G69)</f>
        <v>656</v>
      </c>
      <c r="H67" s="201">
        <f>SUM(Sheet1!H69)</f>
        <v>0</v>
      </c>
      <c r="I67" s="205">
        <f t="shared" si="9"/>
        <v>1.909</v>
      </c>
      <c r="J67" s="205">
        <f t="shared" si="10"/>
        <v>1.605</v>
      </c>
      <c r="K67" s="205">
        <f t="shared" si="11"/>
        <v>0</v>
      </c>
      <c r="L67" s="201">
        <v>1696</v>
      </c>
      <c r="M67" s="206">
        <f>SUM(Sheet1!M69)</f>
        <v>2020</v>
      </c>
      <c r="N67" s="201">
        <f>SUM(Sheet1!N69)</f>
        <v>1057</v>
      </c>
      <c r="O67" s="201">
        <f>SUM(Sheet1!O69)</f>
        <v>413</v>
      </c>
      <c r="P67" s="201">
        <f>SUM(Sheet1!P69)</f>
        <v>0</v>
      </c>
      <c r="Q67" s="205">
        <f t="shared" si="12"/>
        <v>2.5870000000000002</v>
      </c>
      <c r="R67" s="205">
        <f t="shared" si="13"/>
        <v>1.0109999999999999</v>
      </c>
      <c r="S67" s="205">
        <f t="shared" si="14"/>
        <v>0</v>
      </c>
      <c r="T67" s="201">
        <v>928</v>
      </c>
      <c r="U67" s="206">
        <f>SUM(Sheet1!U69)</f>
        <v>1816</v>
      </c>
      <c r="V67" s="201"/>
      <c r="W67" s="165"/>
    </row>
    <row r="68" spans="1:23" s="3" customFormat="1" ht="14.25">
      <c r="A68" s="201">
        <f t="shared" si="2"/>
        <v>61</v>
      </c>
      <c r="B68" s="201" t="s">
        <v>212</v>
      </c>
      <c r="C68" s="202" t="s">
        <v>315</v>
      </c>
      <c r="D68" s="204" t="s">
        <v>97</v>
      </c>
      <c r="E68" s="201">
        <v>202</v>
      </c>
      <c r="F68" s="201">
        <f>SUM(Sheet1!F70)</f>
        <v>60</v>
      </c>
      <c r="G68" s="201">
        <f>SUM(Sheet1!G70)</f>
        <v>56</v>
      </c>
      <c r="H68" s="201">
        <f>SUM(Sheet1!H70)</f>
        <v>0</v>
      </c>
      <c r="I68" s="205">
        <f t="shared" si="9"/>
        <v>0.14699999999999999</v>
      </c>
      <c r="J68" s="205">
        <f t="shared" si="10"/>
        <v>0.13700000000000001</v>
      </c>
      <c r="K68" s="205">
        <f t="shared" si="11"/>
        <v>0</v>
      </c>
      <c r="L68" s="201">
        <v>177</v>
      </c>
      <c r="M68" s="206">
        <f>SUM(Sheet1!M70)</f>
        <v>163</v>
      </c>
      <c r="N68" s="201">
        <f>SUM(Sheet1!N70)</f>
        <v>45</v>
      </c>
      <c r="O68" s="201">
        <f>SUM(Sheet1!O70)</f>
        <v>0</v>
      </c>
      <c r="P68" s="201">
        <f>SUM(Sheet1!P70)</f>
        <v>0</v>
      </c>
      <c r="Q68" s="205">
        <f t="shared" si="12"/>
        <v>0.11</v>
      </c>
      <c r="R68" s="205">
        <f t="shared" si="13"/>
        <v>0</v>
      </c>
      <c r="S68" s="205">
        <f t="shared" si="14"/>
        <v>0</v>
      </c>
      <c r="T68" s="201">
        <v>77</v>
      </c>
      <c r="U68" s="206">
        <f>SUM(Sheet1!U70)</f>
        <v>56</v>
      </c>
      <c r="V68" s="201"/>
      <c r="W68" s="165"/>
    </row>
    <row r="69" spans="1:23" s="3" customFormat="1" ht="14.25">
      <c r="A69" s="201">
        <f t="shared" si="2"/>
        <v>62</v>
      </c>
      <c r="B69" s="201" t="s">
        <v>213</v>
      </c>
      <c r="C69" s="202" t="s">
        <v>311</v>
      </c>
      <c r="D69" s="204" t="s">
        <v>97</v>
      </c>
      <c r="E69" s="201">
        <v>186</v>
      </c>
      <c r="F69" s="201">
        <f>SUM(Sheet1!F71)</f>
        <v>0</v>
      </c>
      <c r="G69" s="201">
        <f>SUM(Sheet1!G71)</f>
        <v>13</v>
      </c>
      <c r="H69" s="201">
        <f>SUM(Sheet1!H71)</f>
        <v>0</v>
      </c>
      <c r="I69" s="205">
        <f t="shared" si="9"/>
        <v>0</v>
      </c>
      <c r="J69" s="205">
        <f t="shared" si="10"/>
        <v>3.2000000000000001E-2</v>
      </c>
      <c r="K69" s="205">
        <f t="shared" si="11"/>
        <v>0</v>
      </c>
      <c r="L69" s="201">
        <v>0</v>
      </c>
      <c r="M69" s="206">
        <f>SUM(Sheet1!M71)</f>
        <v>18</v>
      </c>
      <c r="N69" s="201">
        <f>SUM(Sheet1!N71)</f>
        <v>38</v>
      </c>
      <c r="O69" s="201">
        <f>SUM(Sheet1!O71)</f>
        <v>0</v>
      </c>
      <c r="P69" s="201">
        <f>SUM(Sheet1!P71)</f>
        <v>0</v>
      </c>
      <c r="Q69" s="205">
        <f t="shared" si="12"/>
        <v>9.2999999999999999E-2</v>
      </c>
      <c r="R69" s="205">
        <f t="shared" si="13"/>
        <v>0</v>
      </c>
      <c r="S69" s="205">
        <f t="shared" si="14"/>
        <v>0</v>
      </c>
      <c r="T69" s="201">
        <v>24</v>
      </c>
      <c r="U69" s="206">
        <f>SUM(Sheet1!U71)</f>
        <v>47</v>
      </c>
      <c r="V69" s="201"/>
      <c r="W69" s="165"/>
    </row>
    <row r="70" spans="1:23" s="3" customFormat="1" ht="14.25">
      <c r="A70" s="201">
        <f t="shared" si="2"/>
        <v>63</v>
      </c>
      <c r="B70" s="201" t="s">
        <v>214</v>
      </c>
      <c r="C70" s="202" t="s">
        <v>314</v>
      </c>
      <c r="D70" s="204" t="s">
        <v>97</v>
      </c>
      <c r="E70" s="201">
        <v>3035</v>
      </c>
      <c r="F70" s="201">
        <f>SUM(Sheet1!F72)</f>
        <v>1991</v>
      </c>
      <c r="G70" s="201">
        <f>SUM(Sheet1!G72)</f>
        <v>1925</v>
      </c>
      <c r="H70" s="201">
        <f>SUM(Sheet1!H72)</f>
        <v>0</v>
      </c>
      <c r="I70" s="205">
        <f t="shared" si="9"/>
        <v>4.8730000000000002</v>
      </c>
      <c r="J70" s="205">
        <f t="shared" si="10"/>
        <v>4.7110000000000003</v>
      </c>
      <c r="K70" s="205">
        <f t="shared" si="11"/>
        <v>0</v>
      </c>
      <c r="L70" s="201">
        <v>4775</v>
      </c>
      <c r="M70" s="206">
        <f>SUM(Sheet1!M72)</f>
        <v>5508</v>
      </c>
      <c r="N70" s="201">
        <f>SUM(Sheet1!N72)</f>
        <v>4359</v>
      </c>
      <c r="O70" s="201">
        <f>SUM(Sheet1!O72)</f>
        <v>0</v>
      </c>
      <c r="P70" s="201">
        <f>SUM(Sheet1!P72)</f>
        <v>0</v>
      </c>
      <c r="Q70" s="205">
        <f t="shared" si="12"/>
        <v>10.667999999999999</v>
      </c>
      <c r="R70" s="205">
        <f t="shared" si="13"/>
        <v>0</v>
      </c>
      <c r="S70" s="205">
        <f t="shared" si="14"/>
        <v>0</v>
      </c>
      <c r="T70" s="201">
        <v>3608</v>
      </c>
      <c r="U70" s="206">
        <f>SUM(Sheet1!U72)</f>
        <v>5386</v>
      </c>
      <c r="V70" s="201"/>
      <c r="W70" s="165"/>
    </row>
    <row r="71" spans="1:23" s="3" customFormat="1" ht="14.25">
      <c r="A71" s="201">
        <f t="shared" si="2"/>
        <v>64</v>
      </c>
      <c r="B71" s="201" t="s">
        <v>215</v>
      </c>
      <c r="C71" s="202" t="s">
        <v>312</v>
      </c>
      <c r="D71" s="204" t="s">
        <v>97</v>
      </c>
      <c r="E71" s="201">
        <v>120</v>
      </c>
      <c r="F71" s="201">
        <f>SUM(Sheet1!F73)</f>
        <v>0</v>
      </c>
      <c r="G71" s="201">
        <f>SUM(Sheet1!G73)</f>
        <v>0</v>
      </c>
      <c r="H71" s="201">
        <f>SUM(Sheet1!H73)</f>
        <v>0</v>
      </c>
      <c r="I71" s="205">
        <f t="shared" si="9"/>
        <v>0</v>
      </c>
      <c r="J71" s="205">
        <f t="shared" si="10"/>
        <v>0</v>
      </c>
      <c r="K71" s="205">
        <f t="shared" si="11"/>
        <v>0</v>
      </c>
      <c r="L71" s="201">
        <v>51</v>
      </c>
      <c r="M71" s="206">
        <f>SUM(Sheet1!M73)</f>
        <v>0</v>
      </c>
      <c r="N71" s="201">
        <f>SUM(Sheet1!N73)</f>
        <v>48</v>
      </c>
      <c r="O71" s="201">
        <f>SUM(Sheet1!O73)</f>
        <v>0</v>
      </c>
      <c r="P71" s="201">
        <f>SUM(Sheet1!P73)</f>
        <v>0</v>
      </c>
      <c r="Q71" s="205">
        <f t="shared" si="12"/>
        <v>0.11700000000000001</v>
      </c>
      <c r="R71" s="205">
        <f t="shared" si="13"/>
        <v>0</v>
      </c>
      <c r="S71" s="205">
        <f t="shared" si="14"/>
        <v>0</v>
      </c>
      <c r="T71" s="201">
        <v>48</v>
      </c>
      <c r="U71" s="206">
        <f>SUM(Sheet1!U73)</f>
        <v>59</v>
      </c>
      <c r="V71" s="201"/>
      <c r="W71" s="165"/>
    </row>
    <row r="72" spans="1:23" s="3" customFormat="1" ht="14.25">
      <c r="A72" s="201">
        <f t="shared" si="2"/>
        <v>65</v>
      </c>
      <c r="B72" s="201" t="s">
        <v>216</v>
      </c>
      <c r="C72" s="202" t="s">
        <v>313</v>
      </c>
      <c r="D72" s="204" t="s">
        <v>97</v>
      </c>
      <c r="E72" s="201">
        <v>37</v>
      </c>
      <c r="F72" s="201">
        <f>SUM(Sheet1!F74)</f>
        <v>0</v>
      </c>
      <c r="G72" s="201">
        <f>SUM(Sheet1!G74)</f>
        <v>0</v>
      </c>
      <c r="H72" s="201">
        <f>SUM(Sheet1!H74)</f>
        <v>0</v>
      </c>
      <c r="I72" s="205">
        <f t="shared" si="9"/>
        <v>0</v>
      </c>
      <c r="J72" s="205">
        <f t="shared" si="10"/>
        <v>0</v>
      </c>
      <c r="K72" s="205">
        <f t="shared" si="11"/>
        <v>0</v>
      </c>
      <c r="L72" s="201">
        <v>0</v>
      </c>
      <c r="M72" s="206">
        <f>SUM(Sheet1!M74)</f>
        <v>0</v>
      </c>
      <c r="N72" s="201">
        <f>SUM(Sheet1!N74)</f>
        <v>0</v>
      </c>
      <c r="O72" s="201">
        <f>SUM(Sheet1!O74)</f>
        <v>0</v>
      </c>
      <c r="P72" s="201">
        <f>SUM(Sheet1!P74)</f>
        <v>0</v>
      </c>
      <c r="Q72" s="205">
        <f t="shared" si="12"/>
        <v>0</v>
      </c>
      <c r="R72" s="205">
        <f t="shared" si="13"/>
        <v>0</v>
      </c>
      <c r="S72" s="205">
        <f t="shared" si="14"/>
        <v>0</v>
      </c>
      <c r="T72" s="201">
        <v>4</v>
      </c>
      <c r="U72" s="206">
        <f>SUM(Sheet1!U74)</f>
        <v>0</v>
      </c>
      <c r="V72" s="201"/>
      <c r="W72" s="165"/>
    </row>
    <row r="73" spans="1:23" s="3" customFormat="1" ht="14.25">
      <c r="A73" s="201">
        <f t="shared" si="2"/>
        <v>66</v>
      </c>
      <c r="B73" s="201" t="s">
        <v>217</v>
      </c>
      <c r="C73" s="202" t="s">
        <v>316</v>
      </c>
      <c r="D73" s="204" t="s">
        <v>97</v>
      </c>
      <c r="E73" s="201">
        <v>87</v>
      </c>
      <c r="F73" s="201">
        <f>SUM(Sheet1!F75)</f>
        <v>5</v>
      </c>
      <c r="G73" s="201">
        <f>SUM(Sheet1!G75)</f>
        <v>65</v>
      </c>
      <c r="H73" s="201">
        <f>SUM(Sheet1!H75)</f>
        <v>0</v>
      </c>
      <c r="I73" s="205">
        <f t="shared" si="9"/>
        <v>1.2E-2</v>
      </c>
      <c r="J73" s="205">
        <f t="shared" si="10"/>
        <v>0.159</v>
      </c>
      <c r="K73" s="205">
        <f t="shared" si="11"/>
        <v>0</v>
      </c>
      <c r="L73" s="201">
        <v>6</v>
      </c>
      <c r="M73" s="206">
        <f>SUM(Sheet1!M75)</f>
        <v>152</v>
      </c>
      <c r="N73" s="201">
        <f>SUM(Sheet1!N75)</f>
        <v>11</v>
      </c>
      <c r="O73" s="201">
        <f>SUM(Sheet1!O75)</f>
        <v>0</v>
      </c>
      <c r="P73" s="201">
        <f>SUM(Sheet1!P75)</f>
        <v>0</v>
      </c>
      <c r="Q73" s="205">
        <f t="shared" si="12"/>
        <v>2.7E-2</v>
      </c>
      <c r="R73" s="205">
        <f t="shared" si="13"/>
        <v>0</v>
      </c>
      <c r="S73" s="205">
        <f t="shared" si="14"/>
        <v>0</v>
      </c>
      <c r="T73" s="201">
        <v>5</v>
      </c>
      <c r="U73" s="206">
        <f>SUM(Sheet1!U75)</f>
        <v>15</v>
      </c>
      <c r="V73" s="201"/>
      <c r="W73" s="165"/>
    </row>
    <row r="74" spans="1:23" s="3" customFormat="1" ht="14.25">
      <c r="A74" s="201">
        <f t="shared" si="2"/>
        <v>67</v>
      </c>
      <c r="B74" s="201" t="s">
        <v>218</v>
      </c>
      <c r="C74" s="202" t="s">
        <v>317</v>
      </c>
      <c r="D74" s="204" t="s">
        <v>97</v>
      </c>
      <c r="E74" s="201">
        <v>705</v>
      </c>
      <c r="F74" s="201">
        <f>SUM(Sheet1!F76)</f>
        <v>568</v>
      </c>
      <c r="G74" s="201">
        <f>SUM(Sheet1!G76)</f>
        <v>509</v>
      </c>
      <c r="H74" s="201">
        <f>SUM(Sheet1!H76)</f>
        <v>0</v>
      </c>
      <c r="I74" s="205">
        <f t="shared" si="9"/>
        <v>1.39</v>
      </c>
      <c r="J74" s="205">
        <f t="shared" si="10"/>
        <v>1.246</v>
      </c>
      <c r="K74" s="205">
        <f t="shared" si="11"/>
        <v>0</v>
      </c>
      <c r="L74" s="201">
        <v>1058</v>
      </c>
      <c r="M74" s="206">
        <f>SUM(Sheet1!M76)</f>
        <v>2334</v>
      </c>
      <c r="N74" s="201">
        <f>SUM(Sheet1!N76)</f>
        <v>1227</v>
      </c>
      <c r="O74" s="201">
        <f>SUM(Sheet1!O76)</f>
        <v>0</v>
      </c>
      <c r="P74" s="201">
        <f>SUM(Sheet1!P76)</f>
        <v>0</v>
      </c>
      <c r="Q74" s="205">
        <f t="shared" si="12"/>
        <v>3.0030000000000001</v>
      </c>
      <c r="R74" s="205">
        <f t="shared" si="13"/>
        <v>0</v>
      </c>
      <c r="S74" s="205">
        <f t="shared" si="14"/>
        <v>0</v>
      </c>
      <c r="T74" s="201">
        <v>745</v>
      </c>
      <c r="U74" s="206">
        <f>SUM(Sheet1!U76)</f>
        <v>1633</v>
      </c>
      <c r="V74" s="201"/>
      <c r="W74" s="165"/>
    </row>
    <row r="75" spans="1:23" s="3" customFormat="1" ht="14.25">
      <c r="A75" s="201">
        <f t="shared" ref="A75:A80" si="15">+A74+1</f>
        <v>68</v>
      </c>
      <c r="B75" s="201" t="s">
        <v>219</v>
      </c>
      <c r="C75" s="202" t="s">
        <v>318</v>
      </c>
      <c r="D75" s="204" t="s">
        <v>97</v>
      </c>
      <c r="E75" s="201">
        <v>298</v>
      </c>
      <c r="F75" s="201">
        <f>SUM(Sheet1!F77)</f>
        <v>38</v>
      </c>
      <c r="G75" s="201">
        <f>SUM(Sheet1!G77)</f>
        <v>0</v>
      </c>
      <c r="H75" s="201">
        <f>SUM(Sheet1!H77)</f>
        <v>0</v>
      </c>
      <c r="I75" s="205">
        <f t="shared" si="9"/>
        <v>9.2999999999999999E-2</v>
      </c>
      <c r="J75" s="205">
        <f t="shared" si="10"/>
        <v>0</v>
      </c>
      <c r="K75" s="205">
        <f t="shared" si="11"/>
        <v>0</v>
      </c>
      <c r="L75" s="201">
        <v>95</v>
      </c>
      <c r="M75" s="206">
        <f>SUM(Sheet1!M77)</f>
        <v>82</v>
      </c>
      <c r="N75" s="201">
        <f>SUM(Sheet1!N77)</f>
        <v>108</v>
      </c>
      <c r="O75" s="201">
        <f>SUM(Sheet1!O77)</f>
        <v>0</v>
      </c>
      <c r="P75" s="201">
        <f>SUM(Sheet1!P77)</f>
        <v>0</v>
      </c>
      <c r="Q75" s="205">
        <f t="shared" si="12"/>
        <v>0.26400000000000001</v>
      </c>
      <c r="R75" s="205">
        <f t="shared" si="13"/>
        <v>0</v>
      </c>
      <c r="S75" s="205">
        <f t="shared" si="14"/>
        <v>0</v>
      </c>
      <c r="T75" s="201">
        <v>69</v>
      </c>
      <c r="U75" s="206">
        <f>SUM(Sheet1!U77)</f>
        <v>144</v>
      </c>
      <c r="V75" s="201"/>
      <c r="W75" s="165"/>
    </row>
    <row r="76" spans="1:23" s="3" customFormat="1" ht="14.25">
      <c r="A76" s="201">
        <f t="shared" si="15"/>
        <v>69</v>
      </c>
      <c r="B76" s="201" t="s">
        <v>220</v>
      </c>
      <c r="C76" s="202" t="s">
        <v>319</v>
      </c>
      <c r="D76" s="204" t="s">
        <v>97</v>
      </c>
      <c r="E76" s="201">
        <v>429</v>
      </c>
      <c r="F76" s="201">
        <f>SUM(Sheet1!F78)</f>
        <v>24</v>
      </c>
      <c r="G76" s="201">
        <f>SUM(Sheet1!G78)</f>
        <v>15</v>
      </c>
      <c r="H76" s="201">
        <f>SUM(Sheet1!H78)</f>
        <v>0</v>
      </c>
      <c r="I76" s="205">
        <f t="shared" si="9"/>
        <v>5.8999999999999997E-2</v>
      </c>
      <c r="J76" s="205">
        <f t="shared" si="10"/>
        <v>3.6999999999999998E-2</v>
      </c>
      <c r="K76" s="205">
        <f t="shared" si="11"/>
        <v>0</v>
      </c>
      <c r="L76" s="201">
        <v>10</v>
      </c>
      <c r="M76" s="206">
        <f>SUM(Sheet1!M78)</f>
        <v>85</v>
      </c>
      <c r="N76" s="201">
        <f>SUM(Sheet1!N78)</f>
        <v>104</v>
      </c>
      <c r="O76" s="201">
        <f>SUM(Sheet1!O78)</f>
        <v>0</v>
      </c>
      <c r="P76" s="201">
        <f>SUM(Sheet1!P78)</f>
        <v>0</v>
      </c>
      <c r="Q76" s="205">
        <f t="shared" si="12"/>
        <v>0.255</v>
      </c>
      <c r="R76" s="205">
        <f t="shared" si="13"/>
        <v>0</v>
      </c>
      <c r="S76" s="205">
        <f t="shared" si="14"/>
        <v>0</v>
      </c>
      <c r="T76" s="201">
        <v>15</v>
      </c>
      <c r="U76" s="206">
        <f>SUM(Sheet1!U78)</f>
        <v>138</v>
      </c>
      <c r="V76" s="201"/>
      <c r="W76" s="165"/>
    </row>
    <row r="77" spans="1:23" s="3" customFormat="1" ht="14.25">
      <c r="A77" s="201">
        <f t="shared" si="15"/>
        <v>70</v>
      </c>
      <c r="B77" s="201" t="s">
        <v>221</v>
      </c>
      <c r="C77" s="202" t="s">
        <v>320</v>
      </c>
      <c r="D77" s="204" t="s">
        <v>97</v>
      </c>
      <c r="E77" s="201">
        <v>168</v>
      </c>
      <c r="F77" s="201">
        <f>SUM(Sheet1!F79)</f>
        <v>140</v>
      </c>
      <c r="G77" s="201">
        <f>SUM(Sheet1!G79)</f>
        <v>0</v>
      </c>
      <c r="H77" s="201">
        <f>SUM(Sheet1!H79)</f>
        <v>0</v>
      </c>
      <c r="I77" s="205">
        <f t="shared" si="9"/>
        <v>0.34300000000000003</v>
      </c>
      <c r="J77" s="205">
        <f t="shared" si="10"/>
        <v>0</v>
      </c>
      <c r="K77" s="205">
        <f t="shared" si="11"/>
        <v>0</v>
      </c>
      <c r="L77" s="201">
        <v>63</v>
      </c>
      <c r="M77" s="206">
        <f>SUM(Sheet1!M79)</f>
        <v>303</v>
      </c>
      <c r="N77" s="201">
        <f>SUM(Sheet1!N79)</f>
        <v>313</v>
      </c>
      <c r="O77" s="201">
        <f>SUM(Sheet1!O79)</f>
        <v>0</v>
      </c>
      <c r="P77" s="201">
        <f>SUM(Sheet1!P79)</f>
        <v>0</v>
      </c>
      <c r="Q77" s="205">
        <f t="shared" si="12"/>
        <v>0.76600000000000001</v>
      </c>
      <c r="R77" s="205">
        <f t="shared" si="13"/>
        <v>0</v>
      </c>
      <c r="S77" s="205">
        <f t="shared" si="14"/>
        <v>0</v>
      </c>
      <c r="T77" s="201">
        <v>47</v>
      </c>
      <c r="U77" s="206">
        <f>SUM(Sheet1!U79)</f>
        <v>417</v>
      </c>
      <c r="V77" s="201"/>
      <c r="W77" s="165"/>
    </row>
    <row r="78" spans="1:23" s="3" customFormat="1" ht="14.25">
      <c r="A78" s="201">
        <f>+A77+1</f>
        <v>71</v>
      </c>
      <c r="B78" s="201" t="s">
        <v>241</v>
      </c>
      <c r="C78" s="202"/>
      <c r="D78" s="204" t="s">
        <v>97</v>
      </c>
      <c r="E78" s="201">
        <v>18008</v>
      </c>
      <c r="F78" s="201">
        <f>SUM(Sheet1!F80)</f>
        <v>4334</v>
      </c>
      <c r="G78" s="201">
        <f>SUM(Sheet1!G80)</f>
        <v>1813</v>
      </c>
      <c r="H78" s="201">
        <f>SUM(Sheet1!H80)</f>
        <v>0</v>
      </c>
      <c r="I78" s="205">
        <f t="shared" si="9"/>
        <v>10.606999999999999</v>
      </c>
      <c r="J78" s="205">
        <f t="shared" si="10"/>
        <v>4.4370000000000003</v>
      </c>
      <c r="K78" s="205">
        <f t="shared" si="11"/>
        <v>0</v>
      </c>
      <c r="L78" s="201">
        <v>15497</v>
      </c>
      <c r="M78" s="206">
        <f>SUM(Sheet1!M80)</f>
        <v>13617</v>
      </c>
      <c r="N78" s="201">
        <f>SUM(Sheet1!N80)</f>
        <v>6750</v>
      </c>
      <c r="O78" s="201">
        <f>SUM(Sheet1!O80)</f>
        <v>4581</v>
      </c>
      <c r="P78" s="201">
        <f>SUM(Sheet1!P80)</f>
        <v>0</v>
      </c>
      <c r="Q78" s="205">
        <f t="shared" si="12"/>
        <v>16.52</v>
      </c>
      <c r="R78" s="205">
        <f t="shared" si="13"/>
        <v>11.211</v>
      </c>
      <c r="S78" s="205">
        <f t="shared" si="14"/>
        <v>0</v>
      </c>
      <c r="T78" s="201">
        <v>11382</v>
      </c>
      <c r="U78" s="206">
        <f>SUM(Sheet1!U80)</f>
        <v>16976</v>
      </c>
      <c r="V78" s="201"/>
      <c r="W78" s="165"/>
    </row>
    <row r="79" spans="1:23" s="3" customFormat="1" ht="14.25">
      <c r="A79" s="201">
        <f>+A78+1</f>
        <v>72</v>
      </c>
      <c r="B79" s="201" t="str">
        <f>Sheet1!B81</f>
        <v>Br. II</v>
      </c>
      <c r="C79" s="202"/>
      <c r="D79" s="204"/>
      <c r="E79" s="201">
        <v>3327</v>
      </c>
      <c r="F79" s="201">
        <f>SUM(Sheet1!F81)</f>
        <v>6278</v>
      </c>
      <c r="G79" s="201">
        <f>SUM(Sheet1!G81)</f>
        <v>0</v>
      </c>
      <c r="H79" s="201">
        <f>SUM(Sheet1!H81)</f>
        <v>0</v>
      </c>
      <c r="I79" s="205">
        <f t="shared" si="9"/>
        <v>15.365</v>
      </c>
      <c r="J79" s="205">
        <f t="shared" si="10"/>
        <v>0</v>
      </c>
      <c r="K79" s="205">
        <f t="shared" si="11"/>
        <v>0</v>
      </c>
      <c r="L79" s="201">
        <v>9604</v>
      </c>
      <c r="M79" s="206">
        <f>SUM(Sheet1!M81)</f>
        <v>9223</v>
      </c>
      <c r="N79" s="201">
        <f>SUM(Sheet1!N81)</f>
        <v>8586</v>
      </c>
      <c r="O79" s="201">
        <f>SUM(Sheet1!O81)</f>
        <v>0</v>
      </c>
      <c r="P79" s="201">
        <f>SUM(Sheet1!P81)</f>
        <v>0</v>
      </c>
      <c r="Q79" s="205">
        <f t="shared" si="12"/>
        <v>21.013000000000002</v>
      </c>
      <c r="R79" s="205">
        <f t="shared" si="13"/>
        <v>0</v>
      </c>
      <c r="S79" s="205">
        <f t="shared" si="14"/>
        <v>0</v>
      </c>
      <c r="T79" s="201">
        <v>5445</v>
      </c>
      <c r="U79" s="206">
        <f>SUM(Sheet1!U81)</f>
        <v>10492</v>
      </c>
      <c r="V79" s="201"/>
      <c r="W79" s="165"/>
    </row>
    <row r="80" spans="1:23" s="3" customFormat="1" ht="14.25">
      <c r="A80" s="201">
        <f t="shared" si="15"/>
        <v>73</v>
      </c>
      <c r="B80" s="201" t="s">
        <v>242</v>
      </c>
      <c r="C80" s="202"/>
      <c r="D80" s="204"/>
      <c r="E80" s="201">
        <v>6357</v>
      </c>
      <c r="F80" s="201">
        <f>SUM(Sheet1!F83)</f>
        <v>0</v>
      </c>
      <c r="G80" s="201">
        <f>SUM(Sheet1!G83)</f>
        <v>0</v>
      </c>
      <c r="H80" s="201">
        <f>SUM(Sheet1!H83)</f>
        <v>0</v>
      </c>
      <c r="I80" s="248">
        <v>18.29</v>
      </c>
      <c r="J80" s="205">
        <f t="shared" si="10"/>
        <v>0</v>
      </c>
      <c r="K80" s="205">
        <f t="shared" si="11"/>
        <v>0</v>
      </c>
      <c r="L80" s="201">
        <v>24738</v>
      </c>
      <c r="M80" s="206">
        <f>SUM(Sheet1!M83)</f>
        <v>14157</v>
      </c>
      <c r="N80" s="201">
        <f>SUM(Sheet1!N83)</f>
        <v>0</v>
      </c>
      <c r="O80" s="201">
        <f>SUM(Sheet1!O83)</f>
        <v>0</v>
      </c>
      <c r="P80" s="201">
        <f>SUM(Sheet1!P83)</f>
        <v>0</v>
      </c>
      <c r="Q80" s="248">
        <v>30.56</v>
      </c>
      <c r="R80" s="205">
        <f t="shared" si="13"/>
        <v>0</v>
      </c>
      <c r="S80" s="205">
        <f t="shared" si="14"/>
        <v>0</v>
      </c>
      <c r="T80" s="201">
        <v>13871</v>
      </c>
      <c r="U80" s="206">
        <f>SUM(Sheet1!U83)</f>
        <v>15155</v>
      </c>
      <c r="V80" s="201"/>
      <c r="W80" s="165"/>
    </row>
    <row r="81" spans="1:23" s="3" customFormat="1" ht="14.25">
      <c r="A81" s="201"/>
      <c r="B81" s="207"/>
      <c r="C81" s="208"/>
      <c r="D81" s="209"/>
      <c r="E81" s="207"/>
      <c r="F81" s="207"/>
      <c r="G81" s="207"/>
      <c r="H81" s="207"/>
      <c r="I81" s="207"/>
      <c r="J81" s="207"/>
      <c r="K81" s="210"/>
      <c r="L81" s="201"/>
      <c r="M81" s="211"/>
      <c r="N81" s="212"/>
      <c r="O81" s="207"/>
      <c r="P81" s="207"/>
      <c r="Q81" s="207"/>
      <c r="R81" s="207"/>
      <c r="S81" s="210"/>
      <c r="T81" s="201"/>
      <c r="U81" s="213"/>
      <c r="V81" s="207"/>
      <c r="W81" s="165"/>
    </row>
    <row r="82" spans="1:23" s="3" customFormat="1" ht="15">
      <c r="A82" s="214" t="s">
        <v>236</v>
      </c>
      <c r="B82" s="215"/>
      <c r="C82" s="215"/>
      <c r="D82" s="215"/>
      <c r="E82" s="216">
        <f t="shared" ref="E82:U82" si="16">SUM(E8:E81)</f>
        <v>65506</v>
      </c>
      <c r="F82" s="216">
        <f t="shared" si="16"/>
        <v>26005</v>
      </c>
      <c r="G82" s="216">
        <f t="shared" si="16"/>
        <v>16820</v>
      </c>
      <c r="H82" s="216">
        <f t="shared" si="16"/>
        <v>0</v>
      </c>
      <c r="I82" s="216">
        <f t="shared" si="16"/>
        <v>82.442000000000007</v>
      </c>
      <c r="J82" s="216">
        <f t="shared" si="16"/>
        <v>41.657000000000004</v>
      </c>
      <c r="K82" s="216">
        <f t="shared" si="16"/>
        <v>0</v>
      </c>
      <c r="L82" s="216">
        <f t="shared" si="16"/>
        <v>80308</v>
      </c>
      <c r="M82" s="216">
        <f t="shared" si="16"/>
        <v>69651</v>
      </c>
      <c r="N82" s="216">
        <f t="shared" si="16"/>
        <v>42577</v>
      </c>
      <c r="O82" s="216">
        <f t="shared" si="16"/>
        <v>16149</v>
      </c>
      <c r="P82" s="216">
        <f t="shared" si="16"/>
        <v>0</v>
      </c>
      <c r="Q82" s="216">
        <f t="shared" si="16"/>
        <v>135.25300000000001</v>
      </c>
      <c r="R82" s="216">
        <f t="shared" si="16"/>
        <v>40.015000000000001</v>
      </c>
      <c r="S82" s="216">
        <f t="shared" si="16"/>
        <v>0</v>
      </c>
      <c r="T82" s="216">
        <f t="shared" si="16"/>
        <v>53028</v>
      </c>
      <c r="U82" s="216">
        <f t="shared" si="16"/>
        <v>74311</v>
      </c>
      <c r="V82" s="217"/>
      <c r="W82" s="165"/>
    </row>
    <row r="83" spans="1:23" s="3" customFormat="1" ht="15">
      <c r="A83" s="196" t="s">
        <v>243</v>
      </c>
      <c r="B83" s="197"/>
      <c r="C83" s="197"/>
      <c r="D83" s="197"/>
      <c r="E83" s="197"/>
      <c r="F83" s="198"/>
      <c r="G83" s="198"/>
      <c r="H83" s="198"/>
      <c r="I83" s="198"/>
      <c r="J83" s="198"/>
      <c r="K83" s="198"/>
      <c r="L83" s="198"/>
      <c r="M83" s="199"/>
      <c r="N83" s="198"/>
      <c r="O83" s="198"/>
      <c r="P83" s="198"/>
      <c r="Q83" s="198"/>
      <c r="R83" s="198"/>
      <c r="S83" s="198"/>
      <c r="T83" s="198"/>
      <c r="U83" s="197"/>
      <c r="V83" s="200"/>
      <c r="W83" s="165"/>
    </row>
    <row r="84" spans="1:23" s="3" customFormat="1" ht="14.25">
      <c r="A84" s="201">
        <v>1</v>
      </c>
      <c r="B84" s="218" t="s">
        <v>244</v>
      </c>
      <c r="C84" s="202"/>
      <c r="D84" s="204"/>
      <c r="E84" s="201"/>
      <c r="F84" s="201">
        <f>Sheet1!F87</f>
        <v>0</v>
      </c>
      <c r="G84" s="201">
        <f>Sheet1!G87</f>
        <v>0</v>
      </c>
      <c r="H84" s="201">
        <f>Sheet1!H87</f>
        <v>0</v>
      </c>
      <c r="I84" s="219">
        <v>0.47499999999999998</v>
      </c>
      <c r="J84" s="219">
        <v>0.47499999999999998</v>
      </c>
      <c r="K84" s="219">
        <f t="shared" ref="K84:K91" si="17">ROUND(H84/408.6,3)</f>
        <v>0</v>
      </c>
      <c r="L84" s="201">
        <f t="shared" ref="L84:L92" si="18">SUM(F84:K84)</f>
        <v>0.95</v>
      </c>
      <c r="M84" s="206">
        <f>Sheet1!M87</f>
        <v>310</v>
      </c>
      <c r="N84" s="201">
        <f>Sheet1!N87</f>
        <v>0</v>
      </c>
      <c r="O84" s="201">
        <f>Sheet1!O87</f>
        <v>0</v>
      </c>
      <c r="P84" s="201">
        <f>Sheet1!P87</f>
        <v>0</v>
      </c>
      <c r="Q84" s="219">
        <v>0.45800000000000002</v>
      </c>
      <c r="R84" s="219">
        <v>0.45800000000000002</v>
      </c>
      <c r="S84" s="219">
        <f>ROUND(P84/408.6,3)</f>
        <v>0</v>
      </c>
      <c r="T84" s="201">
        <f>Sheet1!T87</f>
        <v>0</v>
      </c>
      <c r="U84" s="206">
        <f>Sheet1!U87</f>
        <v>187</v>
      </c>
      <c r="V84" s="201"/>
      <c r="W84" s="165"/>
    </row>
    <row r="85" spans="1:23" s="3" customFormat="1" ht="14.25">
      <c r="A85" s="201">
        <v>2</v>
      </c>
      <c r="B85" s="218" t="s">
        <v>245</v>
      </c>
      <c r="C85" s="202"/>
      <c r="D85" s="204"/>
      <c r="E85" s="201"/>
      <c r="F85" s="201">
        <f>Sheet1!F88</f>
        <v>245</v>
      </c>
      <c r="G85" s="201">
        <f>Sheet1!G88</f>
        <v>294</v>
      </c>
      <c r="H85" s="201">
        <f>Sheet1!H88</f>
        <v>0</v>
      </c>
      <c r="I85" s="219">
        <f t="shared" ref="I85:I91" si="19">ROUND(F85/408.6,3)</f>
        <v>0.6</v>
      </c>
      <c r="J85" s="219">
        <f t="shared" ref="J85:J91" si="20">ROUND(G85/408.6,3)</f>
        <v>0.72</v>
      </c>
      <c r="K85" s="219">
        <f t="shared" si="17"/>
        <v>0</v>
      </c>
      <c r="L85" s="201">
        <f t="shared" si="18"/>
        <v>540.32000000000005</v>
      </c>
      <c r="M85" s="206">
        <f>Sheet1!M88</f>
        <v>540</v>
      </c>
      <c r="N85" s="201">
        <f>Sheet1!N88</f>
        <v>110</v>
      </c>
      <c r="O85" s="201">
        <f>Sheet1!O88</f>
        <v>90</v>
      </c>
      <c r="P85" s="201">
        <f>Sheet1!P88</f>
        <v>0</v>
      </c>
      <c r="Q85" s="219">
        <f t="shared" ref="Q85:Q91" si="21">ROUND(N85/408.6,3)</f>
        <v>0.26900000000000002</v>
      </c>
      <c r="R85" s="219">
        <f t="shared" ref="R85:R91" si="22">ROUND(O85/408.6,3)</f>
        <v>0.22</v>
      </c>
      <c r="S85" s="219">
        <f t="shared" ref="S85:S91" si="23">ROUND(P85/408.6,3)</f>
        <v>0</v>
      </c>
      <c r="T85" s="201">
        <f>Sheet1!T88</f>
        <v>200.489</v>
      </c>
      <c r="U85" s="206">
        <f>Sheet1!U88</f>
        <v>690</v>
      </c>
      <c r="V85" s="201"/>
      <c r="W85" s="165"/>
    </row>
    <row r="86" spans="1:23" s="3" customFormat="1" ht="14.25">
      <c r="A86" s="201">
        <v>3</v>
      </c>
      <c r="B86" s="218" t="s">
        <v>246</v>
      </c>
      <c r="C86" s="202"/>
      <c r="D86" s="203"/>
      <c r="E86" s="201"/>
      <c r="F86" s="201">
        <f>Sheet1!F89</f>
        <v>203</v>
      </c>
      <c r="G86" s="201">
        <f>Sheet1!G89</f>
        <v>315</v>
      </c>
      <c r="H86" s="201">
        <f>Sheet1!H89</f>
        <v>0</v>
      </c>
      <c r="I86" s="219">
        <f t="shared" si="19"/>
        <v>0.497</v>
      </c>
      <c r="J86" s="219">
        <f t="shared" si="20"/>
        <v>0.77100000000000002</v>
      </c>
      <c r="K86" s="219">
        <f t="shared" si="17"/>
        <v>0</v>
      </c>
      <c r="L86" s="201">
        <f t="shared" si="18"/>
        <v>519.26799999999992</v>
      </c>
      <c r="M86" s="206">
        <f>Sheet1!M89</f>
        <v>768</v>
      </c>
      <c r="N86" s="201">
        <f>Sheet1!N89</f>
        <v>133</v>
      </c>
      <c r="O86" s="201">
        <f>Sheet1!O89</f>
        <v>121</v>
      </c>
      <c r="P86" s="201">
        <f>Sheet1!P89</f>
        <v>0</v>
      </c>
      <c r="Q86" s="219">
        <f t="shared" si="21"/>
        <v>0.32600000000000001</v>
      </c>
      <c r="R86" s="219">
        <f t="shared" si="22"/>
        <v>0.29599999999999999</v>
      </c>
      <c r="S86" s="219">
        <f t="shared" si="23"/>
        <v>0</v>
      </c>
      <c r="T86" s="201">
        <f>Sheet1!T89</f>
        <v>254.62199999999999</v>
      </c>
      <c r="U86" s="206">
        <f>Sheet1!U89</f>
        <v>785</v>
      </c>
      <c r="V86" s="201"/>
      <c r="W86" s="165"/>
    </row>
    <row r="87" spans="1:23" s="3" customFormat="1" ht="14.25">
      <c r="A87" s="201">
        <v>4</v>
      </c>
      <c r="B87" s="218" t="s">
        <v>247</v>
      </c>
      <c r="C87" s="202"/>
      <c r="D87" s="203"/>
      <c r="E87" s="201"/>
      <c r="F87" s="201">
        <f>Sheet1!F90</f>
        <v>94</v>
      </c>
      <c r="G87" s="201">
        <f>Sheet1!G90</f>
        <v>141</v>
      </c>
      <c r="H87" s="201">
        <f>Sheet1!H90</f>
        <v>0</v>
      </c>
      <c r="I87" s="219">
        <f t="shared" si="19"/>
        <v>0.23</v>
      </c>
      <c r="J87" s="219">
        <f t="shared" si="20"/>
        <v>0.34499999999999997</v>
      </c>
      <c r="K87" s="219">
        <f t="shared" si="17"/>
        <v>0</v>
      </c>
      <c r="L87" s="201">
        <f t="shared" si="18"/>
        <v>235.57499999999999</v>
      </c>
      <c r="M87" s="206">
        <f>Sheet1!M90</f>
        <v>493</v>
      </c>
      <c r="N87" s="201">
        <f>Sheet1!N90</f>
        <v>57</v>
      </c>
      <c r="O87" s="201">
        <f>Sheet1!O90</f>
        <v>48</v>
      </c>
      <c r="P87" s="201">
        <f>Sheet1!P90</f>
        <v>0</v>
      </c>
      <c r="Q87" s="219">
        <f t="shared" si="21"/>
        <v>0.14000000000000001</v>
      </c>
      <c r="R87" s="219">
        <f t="shared" si="22"/>
        <v>0.11700000000000001</v>
      </c>
      <c r="S87" s="219">
        <f t="shared" si="23"/>
        <v>0</v>
      </c>
      <c r="T87" s="201">
        <f>Sheet1!T90</f>
        <v>105.25700000000001</v>
      </c>
      <c r="U87" s="206">
        <f>Sheet1!U90</f>
        <v>552</v>
      </c>
      <c r="V87" s="201"/>
      <c r="W87" s="165"/>
    </row>
    <row r="88" spans="1:23" s="3" customFormat="1" ht="14.25">
      <c r="A88" s="201">
        <v>5</v>
      </c>
      <c r="B88" s="218" t="s">
        <v>248</v>
      </c>
      <c r="C88" s="202"/>
      <c r="D88" s="204"/>
      <c r="E88" s="201"/>
      <c r="F88" s="201">
        <f>Sheet1!F91</f>
        <v>54</v>
      </c>
      <c r="G88" s="201">
        <f>Sheet1!G91</f>
        <v>81</v>
      </c>
      <c r="H88" s="201">
        <f>Sheet1!H91</f>
        <v>0</v>
      </c>
      <c r="I88" s="219">
        <f t="shared" si="19"/>
        <v>0.13200000000000001</v>
      </c>
      <c r="J88" s="219">
        <f t="shared" si="20"/>
        <v>0.19800000000000001</v>
      </c>
      <c r="K88" s="219">
        <f t="shared" si="17"/>
        <v>0</v>
      </c>
      <c r="L88" s="201">
        <f t="shared" si="18"/>
        <v>135.33000000000001</v>
      </c>
      <c r="M88" s="206">
        <f>Sheet1!M91</f>
        <v>200</v>
      </c>
      <c r="N88" s="201">
        <f>Sheet1!N91</f>
        <v>39</v>
      </c>
      <c r="O88" s="201">
        <f>Sheet1!O91</f>
        <v>31</v>
      </c>
      <c r="P88" s="201">
        <f>Sheet1!P91</f>
        <v>0</v>
      </c>
      <c r="Q88" s="219">
        <f t="shared" si="21"/>
        <v>9.5000000000000001E-2</v>
      </c>
      <c r="R88" s="219">
        <f t="shared" si="22"/>
        <v>7.5999999999999998E-2</v>
      </c>
      <c r="S88" s="219">
        <f t="shared" si="23"/>
        <v>0</v>
      </c>
      <c r="T88" s="201">
        <f>Sheet1!T91</f>
        <v>70.170999999999992</v>
      </c>
      <c r="U88" s="206">
        <f>Sheet1!U91</f>
        <v>309</v>
      </c>
      <c r="V88" s="201"/>
      <c r="W88" s="165"/>
    </row>
    <row r="89" spans="1:23" s="3" customFormat="1" ht="14.25">
      <c r="A89" s="201">
        <v>6</v>
      </c>
      <c r="B89" s="218" t="s">
        <v>249</v>
      </c>
      <c r="C89" s="202"/>
      <c r="D89" s="204"/>
      <c r="E89" s="201"/>
      <c r="F89" s="201">
        <f>Sheet1!F92</f>
        <v>210</v>
      </c>
      <c r="G89" s="201">
        <f>Sheet1!G92</f>
        <v>190</v>
      </c>
      <c r="H89" s="201">
        <f>Sheet1!H92</f>
        <v>0</v>
      </c>
      <c r="I89" s="219">
        <f t="shared" si="19"/>
        <v>0.51400000000000001</v>
      </c>
      <c r="J89" s="219">
        <f t="shared" si="20"/>
        <v>0.46500000000000002</v>
      </c>
      <c r="K89" s="219">
        <f t="shared" si="17"/>
        <v>0</v>
      </c>
      <c r="L89" s="201">
        <f t="shared" si="18"/>
        <v>400.97899999999998</v>
      </c>
      <c r="M89" s="206">
        <f>Sheet1!M92</f>
        <v>604</v>
      </c>
      <c r="N89" s="201">
        <f>Sheet1!N92</f>
        <v>800</v>
      </c>
      <c r="O89" s="201">
        <f>Sheet1!O92</f>
        <v>0</v>
      </c>
      <c r="P89" s="201">
        <f>Sheet1!P92</f>
        <v>0</v>
      </c>
      <c r="Q89" s="219">
        <f t="shared" si="21"/>
        <v>1.958</v>
      </c>
      <c r="R89" s="219">
        <f t="shared" si="22"/>
        <v>0</v>
      </c>
      <c r="S89" s="219">
        <f t="shared" si="23"/>
        <v>0</v>
      </c>
      <c r="T89" s="201">
        <f>Sheet1!T92</f>
        <v>801.95799999999997</v>
      </c>
      <c r="U89" s="206">
        <f>Sheet1!U92</f>
        <v>936</v>
      </c>
      <c r="V89" s="201"/>
      <c r="W89" s="165"/>
    </row>
    <row r="90" spans="1:23" s="3" customFormat="1" ht="14.25">
      <c r="A90" s="201">
        <v>7</v>
      </c>
      <c r="B90" s="218" t="s">
        <v>250</v>
      </c>
      <c r="C90" s="202"/>
      <c r="D90" s="204"/>
      <c r="E90" s="201"/>
      <c r="F90" s="201">
        <f>Sheet1!F93</f>
        <v>210</v>
      </c>
      <c r="G90" s="201">
        <f>Sheet1!G93</f>
        <v>190</v>
      </c>
      <c r="H90" s="201">
        <f>Sheet1!H93</f>
        <v>0</v>
      </c>
      <c r="I90" s="219">
        <f t="shared" si="19"/>
        <v>0.51400000000000001</v>
      </c>
      <c r="J90" s="219">
        <f t="shared" si="20"/>
        <v>0.46500000000000002</v>
      </c>
      <c r="K90" s="219">
        <f t="shared" si="17"/>
        <v>0</v>
      </c>
      <c r="L90" s="201">
        <f t="shared" si="18"/>
        <v>400.97899999999998</v>
      </c>
      <c r="M90" s="206">
        <f>Sheet1!M93</f>
        <v>596</v>
      </c>
      <c r="N90" s="201">
        <f>Sheet1!N93</f>
        <v>1200</v>
      </c>
      <c r="O90" s="201">
        <f>Sheet1!O93</f>
        <v>0</v>
      </c>
      <c r="P90" s="201">
        <f>Sheet1!P93</f>
        <v>0</v>
      </c>
      <c r="Q90" s="219">
        <f t="shared" si="21"/>
        <v>2.9369999999999998</v>
      </c>
      <c r="R90" s="219">
        <f t="shared" si="22"/>
        <v>0</v>
      </c>
      <c r="S90" s="219">
        <f t="shared" si="23"/>
        <v>0</v>
      </c>
      <c r="T90" s="201">
        <f>Sheet1!T93</f>
        <v>1202.9369999999999</v>
      </c>
      <c r="U90" s="206">
        <f>Sheet1!U93</f>
        <v>1483</v>
      </c>
      <c r="V90" s="201"/>
      <c r="W90" s="165"/>
    </row>
    <row r="91" spans="1:23" s="3" customFormat="1" ht="14.25">
      <c r="A91" s="201">
        <v>8</v>
      </c>
      <c r="B91" s="218" t="s">
        <v>251</v>
      </c>
      <c r="C91" s="202"/>
      <c r="D91" s="204"/>
      <c r="E91" s="201"/>
      <c r="F91" s="201">
        <f>Sheet1!F94</f>
        <v>105</v>
      </c>
      <c r="G91" s="201">
        <f>Sheet1!G94</f>
        <v>0</v>
      </c>
      <c r="H91" s="201">
        <f>Sheet1!H94</f>
        <v>0</v>
      </c>
      <c r="I91" s="219">
        <f t="shared" si="19"/>
        <v>0.25700000000000001</v>
      </c>
      <c r="J91" s="219">
        <f t="shared" si="20"/>
        <v>0</v>
      </c>
      <c r="K91" s="219">
        <f t="shared" si="17"/>
        <v>0</v>
      </c>
      <c r="L91" s="201">
        <f t="shared" si="18"/>
        <v>105.25700000000001</v>
      </c>
      <c r="M91" s="206">
        <f>Sheet1!M94</f>
        <v>675</v>
      </c>
      <c r="N91" s="201">
        <f>Sheet1!N94</f>
        <v>440</v>
      </c>
      <c r="O91" s="201">
        <f>Sheet1!O94</f>
        <v>0</v>
      </c>
      <c r="P91" s="201">
        <f>Sheet1!P94</f>
        <v>0</v>
      </c>
      <c r="Q91" s="219">
        <f t="shared" si="21"/>
        <v>1.077</v>
      </c>
      <c r="R91" s="219">
        <f t="shared" si="22"/>
        <v>0</v>
      </c>
      <c r="S91" s="219">
        <f t="shared" si="23"/>
        <v>0</v>
      </c>
      <c r="T91" s="201">
        <f>Sheet1!T94</f>
        <v>441.077</v>
      </c>
      <c r="U91" s="206">
        <f>Sheet1!U94</f>
        <v>586</v>
      </c>
      <c r="V91" s="201"/>
      <c r="W91" s="165"/>
    </row>
    <row r="92" spans="1:23" s="3" customFormat="1" ht="14.25">
      <c r="A92" s="201">
        <v>9</v>
      </c>
      <c r="B92" s="218" t="s">
        <v>252</v>
      </c>
      <c r="C92" s="202"/>
      <c r="D92" s="204"/>
      <c r="E92" s="201"/>
      <c r="F92" s="201"/>
      <c r="G92" s="201"/>
      <c r="H92" s="201"/>
      <c r="I92" s="201"/>
      <c r="J92" s="201"/>
      <c r="K92" s="220"/>
      <c r="L92" s="201">
        <f t="shared" si="18"/>
        <v>0</v>
      </c>
      <c r="M92" s="221"/>
      <c r="N92" s="222"/>
      <c r="O92" s="201"/>
      <c r="P92" s="201"/>
      <c r="Q92" s="201"/>
      <c r="R92" s="201"/>
      <c r="S92" s="220"/>
      <c r="T92" s="201">
        <f>SUM(N92:S92)</f>
        <v>0</v>
      </c>
      <c r="U92" s="206"/>
      <c r="V92" s="201"/>
      <c r="W92" s="165"/>
    </row>
    <row r="93" spans="1:23" s="3" customFormat="1" ht="14.25">
      <c r="A93" s="217"/>
      <c r="B93" s="217"/>
      <c r="C93" s="217"/>
      <c r="D93" s="217"/>
      <c r="E93" s="217"/>
      <c r="F93" s="217">
        <f t="shared" ref="F93:U93" si="24">SUM(F84:F92)</f>
        <v>1121</v>
      </c>
      <c r="G93" s="217">
        <f t="shared" si="24"/>
        <v>1211</v>
      </c>
      <c r="H93" s="217">
        <f t="shared" si="24"/>
        <v>0</v>
      </c>
      <c r="I93" s="217">
        <f t="shared" si="24"/>
        <v>3.2190000000000007</v>
      </c>
      <c r="J93" s="217">
        <f t="shared" si="24"/>
        <v>3.4389999999999996</v>
      </c>
      <c r="K93" s="217">
        <f t="shared" si="24"/>
        <v>0</v>
      </c>
      <c r="L93" s="217">
        <f t="shared" si="24"/>
        <v>2338.6579999999999</v>
      </c>
      <c r="M93" s="223">
        <f t="shared" si="24"/>
        <v>4186</v>
      </c>
      <c r="N93" s="217">
        <f t="shared" si="24"/>
        <v>2779</v>
      </c>
      <c r="O93" s="217">
        <f t="shared" si="24"/>
        <v>290</v>
      </c>
      <c r="P93" s="217">
        <f t="shared" si="24"/>
        <v>0</v>
      </c>
      <c r="Q93" s="217">
        <f t="shared" si="24"/>
        <v>7.26</v>
      </c>
      <c r="R93" s="217">
        <f t="shared" si="24"/>
        <v>1.167</v>
      </c>
      <c r="S93" s="217">
        <f t="shared" si="24"/>
        <v>0</v>
      </c>
      <c r="T93" s="217">
        <f t="shared" si="24"/>
        <v>3076.5109999999995</v>
      </c>
      <c r="U93" s="224">
        <f t="shared" si="24"/>
        <v>5528</v>
      </c>
      <c r="V93" s="217"/>
      <c r="W93" s="165"/>
    </row>
    <row r="94" spans="1:23">
      <c r="A94" s="187"/>
      <c r="B94" s="187"/>
      <c r="C94" s="187"/>
      <c r="D94" s="187"/>
      <c r="E94" s="187"/>
      <c r="F94" s="187"/>
      <c r="G94" s="187"/>
      <c r="H94" s="187"/>
      <c r="I94" s="187"/>
      <c r="J94" s="187"/>
      <c r="K94" s="187"/>
      <c r="L94" s="187"/>
      <c r="M94" s="187"/>
      <c r="N94" s="187"/>
      <c r="O94" s="187"/>
      <c r="P94" s="187"/>
      <c r="Q94" s="187"/>
      <c r="R94" s="187"/>
      <c r="S94" s="187"/>
      <c r="T94" s="187"/>
      <c r="U94" s="187"/>
      <c r="V94" s="187"/>
      <c r="W94" s="187"/>
    </row>
    <row r="95" spans="1:23">
      <c r="A95" s="187"/>
      <c r="B95" s="187"/>
      <c r="C95" s="187"/>
      <c r="D95" s="187"/>
      <c r="E95" s="187"/>
      <c r="F95" s="187"/>
      <c r="G95" s="187"/>
      <c r="H95" s="187"/>
      <c r="I95" s="187"/>
      <c r="J95" s="187"/>
      <c r="K95" s="187"/>
      <c r="L95" s="187"/>
      <c r="M95" s="187"/>
      <c r="N95" s="187"/>
      <c r="O95" s="187"/>
      <c r="P95" s="187"/>
      <c r="Q95" s="187"/>
      <c r="R95" s="187"/>
      <c r="S95" s="187"/>
      <c r="T95" s="187"/>
      <c r="U95" s="187"/>
      <c r="V95" s="187"/>
      <c r="W95" s="187"/>
    </row>
    <row r="96" spans="1:23">
      <c r="A96" s="187"/>
      <c r="B96" s="187"/>
      <c r="C96" s="187"/>
      <c r="D96" s="187"/>
      <c r="E96" s="187"/>
      <c r="F96" s="187"/>
      <c r="G96" s="187"/>
      <c r="H96" s="187"/>
      <c r="I96" s="187"/>
      <c r="J96" s="187"/>
      <c r="K96" s="187"/>
      <c r="L96" s="187"/>
      <c r="M96" s="187"/>
      <c r="N96" s="187"/>
      <c r="O96" s="187"/>
      <c r="P96" s="187"/>
      <c r="Q96" s="187"/>
      <c r="R96" s="187"/>
      <c r="S96" s="187"/>
      <c r="T96" s="187"/>
      <c r="U96" s="187"/>
      <c r="V96" s="187"/>
      <c r="W96" s="187"/>
    </row>
    <row r="97" spans="1:23">
      <c r="A97" s="187"/>
      <c r="B97" s="187"/>
      <c r="C97" s="187"/>
      <c r="D97" s="187"/>
      <c r="E97" s="187"/>
      <c r="F97" s="187"/>
      <c r="G97" s="187"/>
      <c r="H97" s="187"/>
      <c r="I97" s="187"/>
      <c r="J97" s="187"/>
      <c r="K97" s="187"/>
      <c r="L97" s="187"/>
      <c r="M97" s="187"/>
      <c r="N97" s="187"/>
      <c r="O97" s="187"/>
      <c r="P97" s="187"/>
      <c r="Q97" s="187"/>
      <c r="R97" s="187"/>
      <c r="S97" s="187"/>
      <c r="T97" s="187"/>
      <c r="U97" s="187"/>
      <c r="V97" s="187"/>
      <c r="W97" s="187"/>
    </row>
    <row r="98" spans="1:23">
      <c r="A98" s="187"/>
      <c r="B98" s="187"/>
      <c r="C98" s="187"/>
      <c r="D98" s="187"/>
      <c r="E98" s="187"/>
      <c r="F98" s="187"/>
      <c r="G98" s="187"/>
      <c r="H98" s="187"/>
      <c r="I98" s="187"/>
      <c r="J98" s="187"/>
      <c r="K98" s="187"/>
      <c r="L98" s="187"/>
      <c r="M98" s="187"/>
      <c r="N98" s="187"/>
      <c r="O98" s="187"/>
      <c r="P98" s="187"/>
      <c r="Q98" s="187"/>
      <c r="R98" s="187"/>
      <c r="S98" s="187"/>
      <c r="T98" s="187"/>
      <c r="U98" s="187"/>
      <c r="V98" s="187"/>
      <c r="W98" s="187"/>
    </row>
    <row r="99" spans="1:23">
      <c r="A99" s="187"/>
      <c r="B99" s="187"/>
      <c r="C99" s="187"/>
      <c r="D99" s="187"/>
      <c r="E99" s="187"/>
      <c r="F99" s="187"/>
      <c r="G99" s="187"/>
      <c r="H99" s="187"/>
      <c r="I99" s="187"/>
      <c r="J99" s="187"/>
      <c r="K99" s="187"/>
      <c r="L99" s="187"/>
      <c r="M99" s="187"/>
      <c r="N99" s="187"/>
      <c r="O99" s="187"/>
      <c r="P99" s="187"/>
      <c r="Q99" s="187"/>
      <c r="R99" s="187"/>
      <c r="S99" s="187"/>
      <c r="T99" s="187"/>
      <c r="U99" s="187"/>
      <c r="V99" s="187"/>
      <c r="W99" s="187"/>
    </row>
    <row r="100" spans="1:23">
      <c r="A100" s="187"/>
      <c r="B100" s="187"/>
      <c r="C100" s="187"/>
      <c r="D100" s="187"/>
      <c r="E100" s="187"/>
      <c r="F100" s="187"/>
      <c r="G100" s="187"/>
      <c r="H100" s="187"/>
      <c r="I100" s="187"/>
      <c r="J100" s="187"/>
      <c r="K100" s="187"/>
      <c r="L100" s="187"/>
      <c r="M100" s="187"/>
      <c r="N100" s="187"/>
      <c r="O100" s="187"/>
      <c r="P100" s="187"/>
      <c r="Q100" s="187"/>
      <c r="R100" s="187"/>
      <c r="S100" s="187"/>
      <c r="T100" s="187"/>
      <c r="U100" s="187"/>
      <c r="V100" s="187"/>
      <c r="W100" s="187"/>
    </row>
    <row r="101" spans="1:23">
      <c r="A101" s="187"/>
      <c r="B101" s="187"/>
      <c r="C101" s="187"/>
      <c r="D101" s="187"/>
      <c r="E101" s="187"/>
      <c r="F101" s="187"/>
      <c r="G101" s="187"/>
      <c r="H101" s="187"/>
      <c r="I101" s="187"/>
      <c r="J101" s="187"/>
      <c r="K101" s="187"/>
      <c r="L101" s="187"/>
      <c r="M101" s="187"/>
      <c r="N101" s="187"/>
      <c r="O101" s="187"/>
      <c r="P101" s="187"/>
      <c r="Q101" s="187"/>
      <c r="R101" s="187"/>
      <c r="S101" s="187"/>
      <c r="T101" s="187"/>
      <c r="U101" s="187"/>
      <c r="V101" s="187"/>
      <c r="W101" s="187"/>
    </row>
    <row r="102" spans="1:23">
      <c r="A102" s="187"/>
      <c r="B102" s="187"/>
      <c r="C102" s="187"/>
      <c r="D102" s="187"/>
      <c r="E102" s="187"/>
      <c r="F102" s="187"/>
      <c r="G102" s="187"/>
      <c r="H102" s="187"/>
      <c r="I102" s="187"/>
      <c r="J102" s="187"/>
      <c r="K102" s="187"/>
      <c r="L102" s="187"/>
      <c r="M102" s="187"/>
      <c r="N102" s="187"/>
      <c r="O102" s="187"/>
      <c r="P102" s="187"/>
      <c r="Q102" s="187"/>
      <c r="R102" s="187"/>
      <c r="S102" s="187"/>
      <c r="T102" s="187"/>
      <c r="U102" s="187"/>
      <c r="V102" s="187"/>
      <c r="W102" s="187"/>
    </row>
    <row r="103" spans="1:23">
      <c r="A103" s="187"/>
      <c r="B103" s="187"/>
      <c r="C103" s="187"/>
      <c r="D103" s="187"/>
      <c r="E103" s="187"/>
      <c r="F103" s="187"/>
      <c r="G103" s="187"/>
      <c r="H103" s="187"/>
      <c r="I103" s="187"/>
      <c r="J103" s="187"/>
      <c r="K103" s="187"/>
      <c r="L103" s="187"/>
      <c r="M103" s="187"/>
      <c r="N103" s="187"/>
      <c r="O103" s="187"/>
      <c r="P103" s="187"/>
      <c r="Q103" s="187"/>
      <c r="R103" s="187"/>
      <c r="S103" s="187"/>
      <c r="T103" s="187"/>
      <c r="U103" s="187"/>
      <c r="V103" s="187"/>
      <c r="W103" s="187"/>
    </row>
    <row r="104" spans="1:23">
      <c r="A104" s="187"/>
      <c r="B104" s="187"/>
      <c r="C104" s="187"/>
      <c r="D104" s="187"/>
      <c r="E104" s="187"/>
      <c r="F104" s="187"/>
      <c r="G104" s="187"/>
      <c r="H104" s="187"/>
      <c r="I104" s="187"/>
      <c r="J104" s="187"/>
      <c r="K104" s="187"/>
      <c r="L104" s="187"/>
      <c r="M104" s="187"/>
      <c r="N104" s="187"/>
      <c r="O104" s="187"/>
      <c r="P104" s="187"/>
      <c r="Q104" s="187"/>
      <c r="R104" s="187"/>
      <c r="S104" s="187"/>
      <c r="T104" s="187"/>
      <c r="U104" s="187"/>
      <c r="V104" s="187"/>
      <c r="W104" s="187"/>
    </row>
    <row r="105" spans="1:23">
      <c r="A105" s="187"/>
      <c r="B105" s="187"/>
      <c r="C105" s="187"/>
      <c r="D105" s="187"/>
      <c r="E105" s="187"/>
      <c r="F105" s="187"/>
      <c r="G105" s="187"/>
      <c r="H105" s="187"/>
      <c r="I105" s="187"/>
      <c r="J105" s="187"/>
      <c r="K105" s="187"/>
      <c r="L105" s="187"/>
      <c r="M105" s="187"/>
      <c r="N105" s="187"/>
      <c r="O105" s="187"/>
      <c r="P105" s="187"/>
      <c r="Q105" s="187"/>
      <c r="R105" s="187"/>
      <c r="S105" s="187"/>
      <c r="T105" s="187"/>
      <c r="U105" s="187"/>
      <c r="V105" s="187"/>
      <c r="W105" s="187"/>
    </row>
    <row r="106" spans="1:23">
      <c r="A106" s="187"/>
      <c r="B106" s="187"/>
      <c r="C106" s="187"/>
      <c r="D106" s="187"/>
      <c r="E106" s="187"/>
      <c r="F106" s="187"/>
      <c r="G106" s="187"/>
      <c r="H106" s="187"/>
      <c r="I106" s="187"/>
      <c r="J106" s="187"/>
      <c r="K106" s="187"/>
      <c r="L106" s="187"/>
      <c r="M106" s="187"/>
      <c r="N106" s="187"/>
      <c r="O106" s="187"/>
      <c r="P106" s="187"/>
      <c r="Q106" s="187"/>
      <c r="R106" s="187"/>
      <c r="S106" s="187"/>
      <c r="T106" s="187"/>
      <c r="U106" s="187"/>
      <c r="V106" s="187"/>
      <c r="W106" s="187"/>
    </row>
    <row r="107" spans="1:23">
      <c r="A107" s="187"/>
      <c r="B107" s="187"/>
      <c r="C107" s="187"/>
      <c r="D107" s="187"/>
      <c r="E107" s="187"/>
      <c r="F107" s="187"/>
      <c r="G107" s="187"/>
      <c r="H107" s="187"/>
      <c r="I107" s="187"/>
      <c r="J107" s="187"/>
      <c r="K107" s="187"/>
      <c r="L107" s="187"/>
      <c r="M107" s="187"/>
      <c r="N107" s="187"/>
      <c r="O107" s="187"/>
      <c r="P107" s="187"/>
      <c r="Q107" s="187"/>
      <c r="R107" s="187"/>
      <c r="S107" s="187"/>
      <c r="T107" s="187"/>
      <c r="U107" s="187"/>
      <c r="V107" s="187"/>
      <c r="W107" s="187"/>
    </row>
    <row r="108" spans="1:23">
      <c r="A108" s="187"/>
      <c r="B108" s="187"/>
      <c r="C108" s="187"/>
      <c r="D108" s="187"/>
      <c r="E108" s="187"/>
      <c r="F108" s="187"/>
      <c r="G108" s="187"/>
      <c r="H108" s="187"/>
      <c r="I108" s="187"/>
      <c r="J108" s="187"/>
      <c r="K108" s="187"/>
      <c r="L108" s="187"/>
      <c r="M108" s="187"/>
      <c r="N108" s="187"/>
      <c r="O108" s="187"/>
      <c r="P108" s="187"/>
      <c r="Q108" s="187"/>
      <c r="R108" s="187"/>
      <c r="S108" s="187"/>
      <c r="T108" s="187"/>
      <c r="U108" s="187"/>
      <c r="V108" s="187"/>
      <c r="W108" s="187"/>
    </row>
    <row r="109" spans="1:23">
      <c r="A109" s="187"/>
      <c r="B109" s="187"/>
      <c r="C109" s="187"/>
      <c r="D109" s="187"/>
      <c r="E109" s="187"/>
      <c r="F109" s="187"/>
      <c r="G109" s="187"/>
      <c r="H109" s="187"/>
      <c r="I109" s="187"/>
      <c r="J109" s="187"/>
      <c r="K109" s="187"/>
      <c r="L109" s="187"/>
      <c r="M109" s="187"/>
      <c r="N109" s="187"/>
      <c r="O109" s="187"/>
      <c r="P109" s="187"/>
      <c r="Q109" s="187"/>
      <c r="R109" s="187"/>
      <c r="S109" s="187"/>
      <c r="T109" s="187"/>
      <c r="U109" s="187"/>
      <c r="V109" s="187"/>
      <c r="W109" s="187"/>
    </row>
    <row r="110" spans="1:23">
      <c r="A110" s="187"/>
      <c r="B110" s="187"/>
      <c r="C110" s="187"/>
      <c r="D110" s="187"/>
      <c r="E110" s="187"/>
      <c r="F110" s="187"/>
      <c r="G110" s="187"/>
      <c r="H110" s="187"/>
      <c r="I110" s="187"/>
      <c r="J110" s="187"/>
      <c r="K110" s="187"/>
      <c r="L110" s="187"/>
      <c r="M110" s="187"/>
      <c r="N110" s="187"/>
      <c r="O110" s="187"/>
      <c r="P110" s="187"/>
      <c r="Q110" s="187"/>
      <c r="R110" s="187"/>
      <c r="S110" s="187"/>
      <c r="T110" s="187"/>
      <c r="U110" s="187"/>
      <c r="V110" s="187"/>
      <c r="W110" s="187"/>
    </row>
    <row r="111" spans="1:23">
      <c r="A111" s="187"/>
      <c r="B111" s="187"/>
      <c r="C111" s="187"/>
      <c r="D111" s="187"/>
      <c r="E111" s="187"/>
      <c r="F111" s="187"/>
      <c r="G111" s="187"/>
      <c r="H111" s="187"/>
      <c r="I111" s="187"/>
      <c r="J111" s="187"/>
      <c r="K111" s="187"/>
      <c r="L111" s="187"/>
      <c r="M111" s="187"/>
      <c r="N111" s="187"/>
      <c r="O111" s="187"/>
      <c r="P111" s="187"/>
      <c r="Q111" s="187"/>
      <c r="R111" s="187"/>
      <c r="S111" s="187"/>
      <c r="T111" s="187"/>
      <c r="U111" s="187"/>
      <c r="V111" s="187"/>
      <c r="W111" s="187"/>
    </row>
    <row r="112" spans="1:23">
      <c r="A112" s="187"/>
      <c r="B112" s="187"/>
      <c r="C112" s="187"/>
      <c r="D112" s="187"/>
      <c r="E112" s="187"/>
      <c r="F112" s="187"/>
      <c r="G112" s="187"/>
      <c r="H112" s="187"/>
      <c r="I112" s="187"/>
      <c r="J112" s="187"/>
      <c r="K112" s="187"/>
      <c r="L112" s="187"/>
      <c r="M112" s="187"/>
      <c r="N112" s="187"/>
      <c r="O112" s="187"/>
      <c r="P112" s="187"/>
      <c r="Q112" s="187"/>
      <c r="R112" s="187"/>
      <c r="S112" s="187"/>
      <c r="T112" s="187"/>
      <c r="U112" s="187"/>
      <c r="V112" s="187"/>
      <c r="W112" s="187"/>
    </row>
    <row r="113" spans="1:23">
      <c r="A113" s="187"/>
      <c r="B113" s="187"/>
      <c r="C113" s="187"/>
      <c r="D113" s="187"/>
      <c r="E113" s="187"/>
      <c r="F113" s="187"/>
      <c r="G113" s="187"/>
      <c r="H113" s="187"/>
      <c r="I113" s="187"/>
      <c r="J113" s="187"/>
      <c r="K113" s="187"/>
      <c r="L113" s="187"/>
      <c r="M113" s="187"/>
      <c r="N113" s="187"/>
      <c r="O113" s="187"/>
      <c r="P113" s="187"/>
      <c r="Q113" s="187"/>
      <c r="R113" s="187"/>
      <c r="S113" s="187"/>
      <c r="T113" s="187"/>
      <c r="U113" s="187"/>
      <c r="V113" s="187"/>
      <c r="W113" s="187"/>
    </row>
    <row r="114" spans="1:23">
      <c r="A114" s="187"/>
      <c r="B114" s="187"/>
      <c r="C114" s="187"/>
      <c r="D114" s="187"/>
      <c r="E114" s="187"/>
      <c r="F114" s="187"/>
      <c r="G114" s="187"/>
      <c r="H114" s="187"/>
      <c r="I114" s="187"/>
      <c r="J114" s="187"/>
      <c r="K114" s="187"/>
      <c r="L114" s="187"/>
      <c r="M114" s="187"/>
      <c r="N114" s="187"/>
      <c r="O114" s="187"/>
      <c r="P114" s="187"/>
      <c r="Q114" s="187"/>
      <c r="R114" s="187"/>
      <c r="S114" s="187"/>
      <c r="T114" s="187"/>
      <c r="U114" s="187"/>
      <c r="V114" s="187"/>
      <c r="W114" s="187"/>
    </row>
    <row r="115" spans="1:23">
      <c r="A115" s="187"/>
      <c r="B115" s="187"/>
      <c r="C115" s="187"/>
      <c r="D115" s="187"/>
      <c r="E115" s="187"/>
      <c r="F115" s="187"/>
      <c r="G115" s="187"/>
      <c r="H115" s="187"/>
      <c r="I115" s="187"/>
      <c r="J115" s="187"/>
      <c r="K115" s="187"/>
      <c r="L115" s="187"/>
      <c r="M115" s="187"/>
      <c r="N115" s="187"/>
      <c r="O115" s="187"/>
      <c r="P115" s="187"/>
      <c r="Q115" s="187"/>
      <c r="R115" s="187"/>
      <c r="S115" s="187"/>
      <c r="T115" s="187"/>
      <c r="U115" s="187"/>
      <c r="V115" s="187"/>
      <c r="W115" s="187"/>
    </row>
    <row r="116" spans="1:23">
      <c r="A116" s="187"/>
      <c r="B116" s="187"/>
      <c r="C116" s="187"/>
      <c r="D116" s="187"/>
      <c r="E116" s="187"/>
      <c r="F116" s="187"/>
      <c r="G116" s="187"/>
      <c r="H116" s="187"/>
      <c r="I116" s="187"/>
      <c r="J116" s="187"/>
      <c r="K116" s="187"/>
      <c r="L116" s="187"/>
      <c r="M116" s="187"/>
      <c r="N116" s="187"/>
      <c r="O116" s="187"/>
      <c r="P116" s="187"/>
      <c r="Q116" s="187"/>
      <c r="R116" s="187"/>
      <c r="S116" s="187"/>
      <c r="T116" s="187"/>
      <c r="U116" s="187"/>
      <c r="V116" s="187"/>
      <c r="W116" s="187"/>
    </row>
    <row r="117" spans="1:23">
      <c r="A117" s="187"/>
      <c r="B117" s="187"/>
      <c r="C117" s="187"/>
      <c r="D117" s="187"/>
      <c r="E117" s="187"/>
      <c r="F117" s="187"/>
      <c r="G117" s="187"/>
      <c r="H117" s="187"/>
      <c r="I117" s="187"/>
      <c r="J117" s="187"/>
      <c r="K117" s="187"/>
      <c r="L117" s="187"/>
      <c r="M117" s="187"/>
      <c r="N117" s="187"/>
      <c r="O117" s="187"/>
      <c r="P117" s="187"/>
      <c r="Q117" s="187"/>
      <c r="R117" s="187"/>
      <c r="S117" s="187"/>
      <c r="T117" s="187"/>
      <c r="U117" s="187"/>
      <c r="V117" s="187"/>
      <c r="W117" s="187"/>
    </row>
    <row r="118" spans="1:23">
      <c r="A118" s="187"/>
      <c r="B118" s="187"/>
      <c r="C118" s="187"/>
      <c r="D118" s="187"/>
      <c r="E118" s="187"/>
      <c r="F118" s="187"/>
      <c r="G118" s="187"/>
      <c r="H118" s="187"/>
      <c r="I118" s="187"/>
      <c r="J118" s="187"/>
      <c r="K118" s="187"/>
      <c r="L118" s="187"/>
      <c r="M118" s="187"/>
      <c r="N118" s="187"/>
      <c r="O118" s="187"/>
      <c r="P118" s="187"/>
      <c r="Q118" s="187"/>
      <c r="R118" s="187"/>
      <c r="S118" s="187"/>
      <c r="T118" s="187"/>
      <c r="U118" s="187"/>
      <c r="V118" s="187"/>
      <c r="W118" s="187"/>
    </row>
    <row r="119" spans="1:23">
      <c r="A119" s="187"/>
      <c r="B119" s="187"/>
      <c r="C119" s="187"/>
      <c r="D119" s="187"/>
      <c r="E119" s="187"/>
      <c r="F119" s="187"/>
      <c r="G119" s="187"/>
      <c r="H119" s="187"/>
      <c r="I119" s="187"/>
      <c r="J119" s="187"/>
      <c r="K119" s="187"/>
      <c r="L119" s="187"/>
      <c r="M119" s="187"/>
      <c r="N119" s="187"/>
      <c r="O119" s="187"/>
      <c r="P119" s="187"/>
      <c r="Q119" s="187"/>
      <c r="R119" s="187"/>
      <c r="S119" s="187"/>
      <c r="T119" s="187"/>
      <c r="U119" s="187"/>
      <c r="V119" s="187"/>
      <c r="W119" s="187"/>
    </row>
    <row r="120" spans="1:23">
      <c r="A120" s="187"/>
      <c r="B120" s="187"/>
      <c r="C120" s="187"/>
      <c r="D120" s="187"/>
      <c r="E120" s="187"/>
      <c r="F120" s="187"/>
      <c r="G120" s="187"/>
      <c r="H120" s="187"/>
      <c r="I120" s="187"/>
      <c r="J120" s="187"/>
      <c r="K120" s="187"/>
      <c r="L120" s="187"/>
      <c r="M120" s="187"/>
      <c r="N120" s="187"/>
      <c r="O120" s="187"/>
      <c r="P120" s="187"/>
      <c r="Q120" s="187"/>
      <c r="R120" s="187"/>
      <c r="S120" s="187"/>
      <c r="T120" s="187"/>
      <c r="U120" s="187"/>
      <c r="V120" s="187"/>
      <c r="W120" s="187"/>
    </row>
    <row r="121" spans="1:23">
      <c r="A121" s="187"/>
      <c r="B121" s="187"/>
      <c r="C121" s="187"/>
      <c r="D121" s="187"/>
      <c r="E121" s="187"/>
      <c r="F121" s="187"/>
      <c r="G121" s="187"/>
      <c r="H121" s="187"/>
      <c r="I121" s="187"/>
      <c r="J121" s="187"/>
      <c r="K121" s="187"/>
      <c r="L121" s="187"/>
      <c r="M121" s="187"/>
      <c r="N121" s="187"/>
      <c r="O121" s="187"/>
      <c r="P121" s="187"/>
      <c r="Q121" s="187"/>
      <c r="R121" s="187"/>
      <c r="S121" s="187"/>
      <c r="T121" s="187"/>
      <c r="U121" s="187"/>
      <c r="V121" s="187"/>
      <c r="W121" s="187"/>
    </row>
    <row r="122" spans="1:23">
      <c r="A122" s="187"/>
      <c r="B122" s="187"/>
      <c r="C122" s="187"/>
      <c r="D122" s="187"/>
      <c r="E122" s="187"/>
      <c r="F122" s="187"/>
      <c r="G122" s="187"/>
      <c r="H122" s="187"/>
      <c r="I122" s="187"/>
      <c r="J122" s="187"/>
      <c r="K122" s="187"/>
      <c r="L122" s="187"/>
      <c r="M122" s="187"/>
      <c r="N122" s="187"/>
      <c r="O122" s="187"/>
      <c r="P122" s="187"/>
      <c r="Q122" s="187"/>
      <c r="R122" s="187"/>
      <c r="S122" s="187"/>
      <c r="T122" s="187"/>
      <c r="U122" s="187"/>
      <c r="V122" s="187"/>
      <c r="W122" s="187"/>
    </row>
    <row r="123" spans="1:23">
      <c r="A123" s="187"/>
      <c r="B123" s="187"/>
      <c r="C123" s="187"/>
      <c r="D123" s="187"/>
      <c r="E123" s="187"/>
      <c r="F123" s="187"/>
      <c r="G123" s="187"/>
      <c r="H123" s="187"/>
      <c r="I123" s="187"/>
      <c r="J123" s="187"/>
      <c r="K123" s="187"/>
      <c r="L123" s="187"/>
      <c r="M123" s="187"/>
      <c r="N123" s="187"/>
      <c r="O123" s="187"/>
      <c r="P123" s="187"/>
      <c r="Q123" s="187"/>
      <c r="R123" s="187"/>
      <c r="S123" s="187"/>
      <c r="T123" s="187"/>
      <c r="U123" s="187"/>
      <c r="V123" s="187"/>
      <c r="W123" s="187"/>
    </row>
    <row r="124" spans="1:23">
      <c r="A124" s="187"/>
      <c r="B124" s="187"/>
      <c r="C124" s="187"/>
      <c r="D124" s="187"/>
      <c r="E124" s="187"/>
      <c r="F124" s="187"/>
      <c r="G124" s="187"/>
      <c r="H124" s="187"/>
      <c r="I124" s="187"/>
      <c r="J124" s="187"/>
      <c r="K124" s="187"/>
      <c r="L124" s="187"/>
      <c r="M124" s="187"/>
      <c r="N124" s="187"/>
      <c r="O124" s="187"/>
      <c r="P124" s="187"/>
      <c r="Q124" s="187"/>
      <c r="R124" s="187"/>
      <c r="S124" s="187"/>
      <c r="T124" s="187"/>
      <c r="U124" s="187"/>
      <c r="V124" s="187"/>
      <c r="W124" s="187"/>
    </row>
    <row r="125" spans="1:23">
      <c r="A125" s="187"/>
      <c r="B125" s="187"/>
      <c r="C125" s="187"/>
      <c r="D125" s="187"/>
      <c r="E125" s="187"/>
      <c r="F125" s="187"/>
      <c r="G125" s="187"/>
      <c r="H125" s="187"/>
      <c r="I125" s="187"/>
      <c r="J125" s="187"/>
      <c r="K125" s="187"/>
      <c r="L125" s="187"/>
      <c r="M125" s="187"/>
      <c r="N125" s="187"/>
      <c r="O125" s="187"/>
      <c r="P125" s="187"/>
      <c r="Q125" s="187"/>
      <c r="R125" s="187"/>
      <c r="S125" s="187"/>
      <c r="T125" s="187"/>
      <c r="U125" s="187"/>
      <c r="V125" s="187"/>
      <c r="W125" s="187"/>
    </row>
    <row r="126" spans="1:23">
      <c r="A126" s="187"/>
      <c r="B126" s="187"/>
      <c r="C126" s="187"/>
      <c r="D126" s="187"/>
      <c r="E126" s="187"/>
      <c r="F126" s="187"/>
      <c r="G126" s="187"/>
      <c r="H126" s="187"/>
      <c r="I126" s="187"/>
      <c r="J126" s="187"/>
      <c r="K126" s="187"/>
      <c r="L126" s="187"/>
      <c r="M126" s="187"/>
      <c r="N126" s="187"/>
      <c r="O126" s="187"/>
      <c r="P126" s="187"/>
      <c r="Q126" s="187"/>
      <c r="R126" s="187"/>
      <c r="S126" s="187"/>
      <c r="T126" s="187"/>
      <c r="U126" s="187"/>
      <c r="V126" s="187"/>
      <c r="W126" s="187"/>
    </row>
    <row r="127" spans="1:23">
      <c r="A127" s="187"/>
      <c r="B127" s="187"/>
      <c r="C127" s="187"/>
      <c r="D127" s="187"/>
      <c r="E127" s="187"/>
      <c r="F127" s="187"/>
      <c r="G127" s="187"/>
      <c r="H127" s="187"/>
      <c r="I127" s="187"/>
      <c r="J127" s="187"/>
      <c r="K127" s="187"/>
      <c r="L127" s="187"/>
      <c r="M127" s="187"/>
      <c r="N127" s="187"/>
      <c r="O127" s="187"/>
      <c r="P127" s="187"/>
      <c r="Q127" s="187"/>
      <c r="R127" s="187"/>
      <c r="S127" s="187"/>
      <c r="T127" s="187"/>
      <c r="U127" s="187"/>
      <c r="V127" s="187"/>
      <c r="W127" s="187"/>
    </row>
  </sheetData>
  <mergeCells count="11">
    <mergeCell ref="V5:V6"/>
    <mergeCell ref="F5:L5"/>
    <mergeCell ref="M5:M6"/>
    <mergeCell ref="N5:T5"/>
    <mergeCell ref="U5:U6"/>
    <mergeCell ref="A1:E1"/>
    <mergeCell ref="A2:E2"/>
    <mergeCell ref="B5:B6"/>
    <mergeCell ref="C5:C6"/>
    <mergeCell ref="D5:D6"/>
    <mergeCell ref="E5:E6"/>
  </mergeCells>
  <phoneticPr fontId="0" type="noConversion"/>
  <pageMargins left="0.75" right="0.75" top="1" bottom="1" header="0.5" footer="0.5"/>
  <pageSetup paperSize="9" orientation="landscape" verticalDpi="0" r:id="rId1"/>
  <headerFooter alignWithMargins="0"/>
  <colBreaks count="1" manualBreakCount="1">
    <brk id="13" max="1048575" man="1"/>
  </colBreaks>
</worksheet>
</file>

<file path=xl/worksheets/sheet2.xml><?xml version="1.0" encoding="utf-8"?>
<worksheet xmlns="http://schemas.openxmlformats.org/spreadsheetml/2006/main" xmlns:r="http://schemas.openxmlformats.org/officeDocument/2006/relationships">
  <sheetPr>
    <pageSetUpPr fitToPage="1"/>
  </sheetPr>
  <dimension ref="A1:AD287"/>
  <sheetViews>
    <sheetView showZeros="0" topLeftCell="A3" zoomScaleNormal="85" workbookViewId="0">
      <selection activeCell="H13" sqref="H13"/>
    </sheetView>
  </sheetViews>
  <sheetFormatPr defaultRowHeight="12.75"/>
  <cols>
    <col min="1" max="1" width="17.7109375" style="116" customWidth="1"/>
    <col min="2" max="15" width="11.7109375" style="116" customWidth="1"/>
    <col min="16" max="16" width="10.7109375" style="116" customWidth="1"/>
    <col min="17" max="26" width="9.140625" style="116"/>
    <col min="27" max="27" width="28.42578125" style="116" bestFit="1" customWidth="1"/>
    <col min="28" max="28" width="32" style="116" bestFit="1" customWidth="1"/>
    <col min="29" max="30" width="12" style="116" bestFit="1" customWidth="1"/>
    <col min="31" max="16384" width="9.140625" style="116"/>
  </cols>
  <sheetData>
    <row r="1" spans="1:30" ht="15.75">
      <c r="A1" s="267" t="s">
        <v>13</v>
      </c>
      <c r="B1" s="267"/>
      <c r="C1" s="267"/>
      <c r="D1" s="267"/>
      <c r="E1" s="267"/>
      <c r="F1" s="267"/>
      <c r="G1" s="267"/>
      <c r="H1" s="267"/>
      <c r="I1" s="267"/>
      <c r="J1" s="267"/>
      <c r="K1" s="267"/>
      <c r="L1" s="267"/>
      <c r="M1" s="267"/>
      <c r="N1" s="267"/>
      <c r="O1" s="267"/>
      <c r="P1" s="267"/>
      <c r="Y1" s="116" t="s">
        <v>133</v>
      </c>
      <c r="AA1" s="117" t="str">
        <f>+[1]Location!A2</f>
        <v>Abhora</v>
      </c>
    </row>
    <row r="2" spans="1:30" ht="15.75">
      <c r="A2" s="115"/>
      <c r="B2" s="115"/>
      <c r="C2" s="115"/>
      <c r="D2" s="115"/>
      <c r="E2" s="115"/>
      <c r="F2" s="115"/>
      <c r="G2" s="115"/>
      <c r="H2" s="115"/>
      <c r="I2" s="115"/>
      <c r="J2" s="115"/>
      <c r="K2" s="115"/>
      <c r="L2" s="115"/>
      <c r="M2" s="115"/>
      <c r="N2" s="115"/>
      <c r="O2" s="115"/>
      <c r="P2" s="118"/>
      <c r="Y2" s="116" t="s">
        <v>325</v>
      </c>
      <c r="AA2" s="117" t="str">
        <f>+[1]Location!A3</f>
        <v>Adan</v>
      </c>
    </row>
    <row r="3" spans="1:30" ht="24">
      <c r="A3" s="119"/>
      <c r="B3" s="120"/>
      <c r="C3" s="120"/>
      <c r="D3" s="120"/>
      <c r="E3" s="120"/>
      <c r="F3" s="120"/>
      <c r="G3" s="121" t="s">
        <v>134</v>
      </c>
      <c r="H3" s="122" t="s">
        <v>335</v>
      </c>
      <c r="I3" s="119"/>
      <c r="J3" s="120"/>
      <c r="K3" s="120"/>
      <c r="L3" s="120"/>
      <c r="M3" s="120"/>
      <c r="N3" s="119"/>
      <c r="O3" s="119"/>
      <c r="P3" s="118"/>
      <c r="Y3" s="116" t="s">
        <v>333</v>
      </c>
      <c r="AA3" s="117" t="str">
        <f>+[1]Location!A4</f>
        <v>Adhala</v>
      </c>
      <c r="AB3" s="123"/>
      <c r="AC3" s="124"/>
    </row>
    <row r="4" spans="1:30" ht="24">
      <c r="A4" s="119"/>
      <c r="B4" s="120"/>
      <c r="C4" s="120"/>
      <c r="D4" s="120"/>
      <c r="E4" s="120"/>
      <c r="F4" s="120"/>
      <c r="G4" s="121"/>
      <c r="H4" s="125"/>
      <c r="I4" s="119"/>
      <c r="J4" s="120"/>
      <c r="K4" s="120"/>
      <c r="L4" s="120"/>
      <c r="M4" s="120"/>
      <c r="N4" s="119"/>
      <c r="O4" s="119"/>
      <c r="P4" s="118"/>
      <c r="Y4" s="116" t="s">
        <v>335</v>
      </c>
      <c r="AA4" s="117" t="str">
        <f>+[1]Location!A5</f>
        <v>Agnawati</v>
      </c>
      <c r="AB4" s="123"/>
      <c r="AC4" s="123"/>
      <c r="AD4" s="124"/>
    </row>
    <row r="5" spans="1:30" ht="24">
      <c r="A5" s="121" t="s">
        <v>51</v>
      </c>
      <c r="B5" s="268" t="s">
        <v>56</v>
      </c>
      <c r="C5" s="269"/>
      <c r="D5" s="270"/>
      <c r="E5" s="118"/>
      <c r="F5" s="118"/>
      <c r="G5" s="121" t="s">
        <v>50</v>
      </c>
      <c r="H5" s="271" t="str">
        <f>IF(B5="","",VLOOKUP(B5,Location,2))</f>
        <v>Neera Complex</v>
      </c>
      <c r="I5" s="272"/>
      <c r="J5" s="273"/>
      <c r="K5" s="120"/>
      <c r="L5" s="120"/>
      <c r="M5" s="120"/>
      <c r="N5" s="119"/>
      <c r="O5" s="119"/>
      <c r="P5" s="118"/>
      <c r="T5" s="126"/>
      <c r="U5" s="126"/>
      <c r="Y5" s="116" t="s">
        <v>336</v>
      </c>
      <c r="AA5" s="117" t="str">
        <f>+[1]Location!A6</f>
        <v>Ajanta Andhari</v>
      </c>
      <c r="AB5" s="123"/>
      <c r="AC5" s="123"/>
      <c r="AD5" s="124"/>
    </row>
    <row r="6" spans="1:30" s="129" customFormat="1" ht="24">
      <c r="A6" s="127"/>
      <c r="B6" s="119"/>
      <c r="C6" s="119"/>
      <c r="D6" s="119"/>
      <c r="E6" s="119"/>
      <c r="F6" s="119"/>
      <c r="G6" s="127"/>
      <c r="H6" s="119"/>
      <c r="I6" s="119"/>
      <c r="J6" s="119"/>
      <c r="K6" s="119"/>
      <c r="L6" s="119"/>
      <c r="M6" s="119"/>
      <c r="N6" s="119"/>
      <c r="O6" s="119"/>
      <c r="P6" s="128"/>
      <c r="Y6" s="129" t="s">
        <v>337</v>
      </c>
      <c r="AA6" s="117" t="str">
        <f>+[1]Location!A7</f>
        <v>Alandi</v>
      </c>
      <c r="AB6" s="123"/>
      <c r="AC6" s="123"/>
      <c r="AD6" s="124"/>
    </row>
    <row r="7" spans="1:30" ht="24">
      <c r="A7" s="130" t="s">
        <v>52</v>
      </c>
      <c r="B7" s="271" t="str">
        <f>IF(B5="","",VLOOKUP(B5,Location,4))</f>
        <v>Neera Right Bank Canal Division Phaltan</v>
      </c>
      <c r="C7" s="274"/>
      <c r="D7" s="274"/>
      <c r="E7" s="275"/>
      <c r="F7" s="131"/>
      <c r="G7" s="121" t="s">
        <v>44</v>
      </c>
      <c r="H7" s="271" t="str">
        <f>IF(B5="","",VLOOKUP(B5,Location,3))</f>
        <v>PIC Pune</v>
      </c>
      <c r="I7" s="272"/>
      <c r="J7" s="273"/>
      <c r="K7" s="131"/>
      <c r="L7" s="131"/>
      <c r="M7" s="119"/>
      <c r="N7" s="119"/>
      <c r="O7" s="119"/>
      <c r="P7" s="118"/>
      <c r="Y7" s="116" t="s">
        <v>338</v>
      </c>
      <c r="AA7" s="117" t="str">
        <f>+[1]Location!A8</f>
        <v>Amalnalla</v>
      </c>
      <c r="AC7" s="123"/>
      <c r="AD7" s="124"/>
    </row>
    <row r="8" spans="1:30" ht="24">
      <c r="A8" s="132"/>
      <c r="B8" s="132"/>
      <c r="C8" s="132"/>
      <c r="D8" s="133"/>
      <c r="E8" s="134"/>
      <c r="F8" s="134"/>
      <c r="G8" s="133"/>
      <c r="H8" s="134"/>
      <c r="I8" s="134"/>
      <c r="J8" s="133"/>
      <c r="K8" s="119"/>
      <c r="L8" s="119"/>
      <c r="M8" s="119"/>
      <c r="N8" s="119"/>
      <c r="O8" s="118"/>
      <c r="P8" s="121" t="s">
        <v>135</v>
      </c>
      <c r="Y8" s="116" t="s">
        <v>339</v>
      </c>
      <c r="AA8" s="117" t="str">
        <f>+[1]Location!A9</f>
        <v>Ambadi</v>
      </c>
      <c r="AD8" s="124"/>
    </row>
    <row r="9" spans="1:30" ht="20.25" customHeight="1">
      <c r="A9" s="254" t="s">
        <v>0</v>
      </c>
      <c r="B9" s="254" t="s">
        <v>48</v>
      </c>
      <c r="C9" s="254" t="s">
        <v>136</v>
      </c>
      <c r="D9" s="261" t="s">
        <v>1</v>
      </c>
      <c r="E9" s="265"/>
      <c r="F9" s="265"/>
      <c r="G9" s="265"/>
      <c r="H9" s="265"/>
      <c r="I9" s="262"/>
      <c r="J9" s="254" t="s">
        <v>137</v>
      </c>
      <c r="K9" s="261" t="s">
        <v>2</v>
      </c>
      <c r="L9" s="262"/>
      <c r="M9" s="254" t="s">
        <v>49</v>
      </c>
      <c r="N9" s="254" t="s">
        <v>138</v>
      </c>
      <c r="O9" s="254" t="s">
        <v>46</v>
      </c>
      <c r="P9" s="254" t="s">
        <v>47</v>
      </c>
      <c r="Y9" s="116" t="s">
        <v>340</v>
      </c>
      <c r="AA9" s="117" t="str">
        <f>+[1]Location!A10</f>
        <v>Andhali</v>
      </c>
      <c r="AD9" s="124"/>
    </row>
    <row r="10" spans="1:30" ht="15.75" customHeight="1">
      <c r="A10" s="255"/>
      <c r="B10" s="255"/>
      <c r="C10" s="255"/>
      <c r="D10" s="254" t="s">
        <v>30</v>
      </c>
      <c r="E10" s="254" t="s">
        <v>139</v>
      </c>
      <c r="F10" s="254" t="s">
        <v>140</v>
      </c>
      <c r="G10" s="261" t="s">
        <v>3</v>
      </c>
      <c r="H10" s="265"/>
      <c r="I10" s="262"/>
      <c r="J10" s="259"/>
      <c r="K10" s="254" t="s">
        <v>4</v>
      </c>
      <c r="L10" s="254" t="s">
        <v>5</v>
      </c>
      <c r="M10" s="257"/>
      <c r="N10" s="257"/>
      <c r="O10" s="257"/>
      <c r="P10" s="257"/>
      <c r="AA10" s="117" t="str">
        <f>+[1]Location!A11</f>
        <v>Aner</v>
      </c>
      <c r="AD10" s="124"/>
    </row>
    <row r="11" spans="1:30" ht="77.25" customHeight="1">
      <c r="A11" s="256"/>
      <c r="B11" s="256"/>
      <c r="C11" s="256"/>
      <c r="D11" s="256"/>
      <c r="E11" s="266"/>
      <c r="F11" s="266"/>
      <c r="G11" s="135" t="s">
        <v>6</v>
      </c>
      <c r="H11" s="135" t="s">
        <v>7</v>
      </c>
      <c r="I11" s="135" t="s">
        <v>8</v>
      </c>
      <c r="J11" s="260"/>
      <c r="K11" s="264"/>
      <c r="L11" s="258"/>
      <c r="M11" s="258"/>
      <c r="N11" s="258"/>
      <c r="O11" s="258"/>
      <c r="P11" s="258"/>
      <c r="AA11" s="117" t="str">
        <f>+[1]Location!A12</f>
        <v>Anjana Palashi</v>
      </c>
      <c r="AC11" s="129"/>
      <c r="AD11" s="124"/>
    </row>
    <row r="12" spans="1:30" ht="15.75">
      <c r="A12" s="136">
        <v>1</v>
      </c>
      <c r="B12" s="136">
        <v>2</v>
      </c>
      <c r="C12" s="136">
        <v>3</v>
      </c>
      <c r="D12" s="136">
        <v>4</v>
      </c>
      <c r="E12" s="136" t="s">
        <v>141</v>
      </c>
      <c r="F12" s="136" t="s">
        <v>142</v>
      </c>
      <c r="G12" s="136">
        <v>6</v>
      </c>
      <c r="H12" s="136">
        <v>7</v>
      </c>
      <c r="I12" s="136">
        <v>8</v>
      </c>
      <c r="J12" s="136" t="s">
        <v>143</v>
      </c>
      <c r="K12" s="136">
        <v>9</v>
      </c>
      <c r="L12" s="136">
        <v>10</v>
      </c>
      <c r="M12" s="136">
        <v>11</v>
      </c>
      <c r="N12" s="136">
        <v>12</v>
      </c>
      <c r="O12" s="137">
        <v>13</v>
      </c>
      <c r="P12" s="137">
        <v>14</v>
      </c>
      <c r="AA12" s="117" t="str">
        <f>+[1]Location!A13</f>
        <v>Arunavati</v>
      </c>
    </row>
    <row r="13" spans="1:30" ht="15.75">
      <c r="A13" s="138" t="s">
        <v>31</v>
      </c>
      <c r="B13" s="1">
        <v>564.09</v>
      </c>
      <c r="C13" s="1">
        <v>21.33</v>
      </c>
      <c r="D13" s="1">
        <v>170.81</v>
      </c>
      <c r="E13" s="1"/>
      <c r="F13" s="1">
        <v>36.54</v>
      </c>
      <c r="G13" s="1"/>
      <c r="H13" s="1"/>
      <c r="I13" s="1"/>
      <c r="J13" s="1"/>
      <c r="K13" s="1">
        <v>1.38</v>
      </c>
      <c r="L13" s="1">
        <v>1.33</v>
      </c>
      <c r="M13" s="139">
        <f t="shared" ref="M13:N15" si="0">+B14</f>
        <v>579.85</v>
      </c>
      <c r="N13" s="140">
        <f t="shared" si="0"/>
        <v>278.52999999999997</v>
      </c>
      <c r="O13" s="141">
        <f>IF(SUM(D13:L13,N13)-C13&gt;0,SUM(D13:L13,N13)-C13,0)</f>
        <v>467.26</v>
      </c>
      <c r="P13" s="141">
        <f>IF(C13-SUM(D13:L13,N13)&gt;0,C13-SUM(D13:L13,N13),0)</f>
        <v>0</v>
      </c>
      <c r="Z13" s="142"/>
      <c r="AA13" s="117" t="str">
        <f>+[1]Location!A14</f>
        <v>Ashti</v>
      </c>
      <c r="AD13" s="129"/>
    </row>
    <row r="14" spans="1:30" ht="15.75">
      <c r="A14" s="143" t="s">
        <v>32</v>
      </c>
      <c r="B14" s="1">
        <v>579.85</v>
      </c>
      <c r="C14" s="144">
        <v>278.52999999999997</v>
      </c>
      <c r="D14" s="1">
        <v>0.12</v>
      </c>
      <c r="E14" s="1"/>
      <c r="F14" s="1">
        <v>101.21</v>
      </c>
      <c r="G14" s="1"/>
      <c r="H14" s="1"/>
      <c r="I14" s="1"/>
      <c r="J14" s="1"/>
      <c r="K14" s="1">
        <v>2.79</v>
      </c>
      <c r="L14" s="1">
        <v>0</v>
      </c>
      <c r="M14" s="145">
        <f t="shared" si="0"/>
        <v>578.67999999999995</v>
      </c>
      <c r="N14" s="146">
        <f t="shared" si="0"/>
        <v>214.04</v>
      </c>
      <c r="O14" s="147">
        <f>IF(SUM(D14:L14,N14)-C14&gt;0,SUM(D14:L14,N14)-C14,0)</f>
        <v>39.629999999999995</v>
      </c>
      <c r="P14" s="147">
        <f>IF(C14-SUM(D14:L14,N14)&gt;0,C14-SUM(D14:L14,N14),0)</f>
        <v>0</v>
      </c>
      <c r="Z14" s="142"/>
      <c r="AA14" s="117" t="str">
        <f>+[1]Location!A15</f>
        <v>Asolamendha</v>
      </c>
      <c r="AC14" s="123"/>
      <c r="AD14" s="123"/>
    </row>
    <row r="15" spans="1:30" ht="15.75">
      <c r="A15" s="143" t="s">
        <v>33</v>
      </c>
      <c r="B15" s="1">
        <v>578.67999999999995</v>
      </c>
      <c r="C15" s="144">
        <v>214.04</v>
      </c>
      <c r="D15" s="1"/>
      <c r="E15" s="1"/>
      <c r="F15" s="1">
        <v>31.47</v>
      </c>
      <c r="G15" s="1"/>
      <c r="H15" s="1"/>
      <c r="I15" s="1"/>
      <c r="J15" s="1"/>
      <c r="K15" s="1">
        <v>2.54</v>
      </c>
      <c r="L15" s="1">
        <v>0.88</v>
      </c>
      <c r="M15" s="145">
        <f t="shared" si="0"/>
        <v>579.33000000000004</v>
      </c>
      <c r="N15" s="146">
        <f t="shared" si="0"/>
        <v>262.26</v>
      </c>
      <c r="O15" s="147">
        <f>IF(SUM(D15:L15,N15)-C15&gt;0,SUM(D15:L15,N15)-C15,0)</f>
        <v>83.109999999999985</v>
      </c>
      <c r="P15" s="147">
        <f>IF(C15-SUM(D15:L15,N15)&gt;0,C15-SUM(D15:L15,N15),0)</f>
        <v>0</v>
      </c>
      <c r="AA15" s="117" t="str">
        <f>+[1]Location!A16</f>
        <v>Bagheda</v>
      </c>
      <c r="AC15" s="123"/>
      <c r="AD15" s="123"/>
    </row>
    <row r="16" spans="1:30" ht="15.75">
      <c r="A16" s="143" t="s">
        <v>34</v>
      </c>
      <c r="B16" s="1">
        <v>579.33000000000004</v>
      </c>
      <c r="C16" s="1">
        <v>262.26</v>
      </c>
      <c r="D16" s="1">
        <v>93.19</v>
      </c>
      <c r="E16" s="1"/>
      <c r="F16" s="1">
        <v>3.87</v>
      </c>
      <c r="G16" s="1"/>
      <c r="H16" s="1"/>
      <c r="I16" s="1"/>
      <c r="J16" s="1"/>
      <c r="K16" s="1">
        <v>1.27</v>
      </c>
      <c r="L16" s="1">
        <v>0.21</v>
      </c>
      <c r="M16" s="145">
        <f>+B18</f>
        <v>579.85</v>
      </c>
      <c r="N16" s="146">
        <f>+C18</f>
        <v>278.52999999999997</v>
      </c>
      <c r="O16" s="147">
        <f>IF(SUM(D16:L16,N16)-C16&gt;0,SUM(D16:L16,N16)-C16,0)</f>
        <v>114.80999999999995</v>
      </c>
      <c r="P16" s="147">
        <f>IF(C16-SUM(D16:L16,N16)&gt;0,C16-SUM(D16:L16,N16),0)</f>
        <v>0</v>
      </c>
      <c r="AA16" s="117" t="str">
        <f>+[1]Location!A17</f>
        <v>Bahula</v>
      </c>
      <c r="AC16" s="123"/>
      <c r="AD16" s="123"/>
    </row>
    <row r="17" spans="1:30" ht="15.75">
      <c r="A17" s="148" t="s">
        <v>9</v>
      </c>
      <c r="B17" s="149">
        <f>+B13</f>
        <v>564.09</v>
      </c>
      <c r="C17" s="149">
        <f>+C13</f>
        <v>21.33</v>
      </c>
      <c r="D17" s="149">
        <f t="shared" ref="D17:L17" si="1">SUM(D13:D16)</f>
        <v>264.12</v>
      </c>
      <c r="E17" s="149">
        <f t="shared" si="1"/>
        <v>0</v>
      </c>
      <c r="F17" s="149">
        <f t="shared" si="1"/>
        <v>173.09</v>
      </c>
      <c r="G17" s="149">
        <f t="shared" si="1"/>
        <v>0</v>
      </c>
      <c r="H17" s="149">
        <f t="shared" si="1"/>
        <v>0</v>
      </c>
      <c r="I17" s="149">
        <f t="shared" si="1"/>
        <v>0</v>
      </c>
      <c r="J17" s="149">
        <f t="shared" si="1"/>
        <v>0</v>
      </c>
      <c r="K17" s="149">
        <f t="shared" si="1"/>
        <v>7.98</v>
      </c>
      <c r="L17" s="149">
        <f t="shared" si="1"/>
        <v>2.42</v>
      </c>
      <c r="M17" s="150">
        <f>+M16</f>
        <v>579.85</v>
      </c>
      <c r="N17" s="150">
        <f>+N16</f>
        <v>278.52999999999997</v>
      </c>
      <c r="O17" s="149">
        <f>SUM(O13:O16)</f>
        <v>704.81</v>
      </c>
      <c r="P17" s="149">
        <f>SUM(P13:P16)</f>
        <v>0</v>
      </c>
      <c r="AA17" s="117" t="str">
        <f>+[1]Location!A18</f>
        <v>Banganga</v>
      </c>
      <c r="AC17" s="123"/>
      <c r="AD17" s="124"/>
    </row>
    <row r="18" spans="1:30" ht="15.75">
      <c r="A18" s="143" t="s">
        <v>35</v>
      </c>
      <c r="B18" s="1">
        <v>579.85</v>
      </c>
      <c r="C18" s="1">
        <v>278.52999999999997</v>
      </c>
      <c r="D18" s="1">
        <v>2.2799999999999998</v>
      </c>
      <c r="E18" s="1"/>
      <c r="F18" s="1">
        <v>2.08</v>
      </c>
      <c r="G18" s="1"/>
      <c r="H18" s="1"/>
      <c r="I18" s="1"/>
      <c r="J18" s="1"/>
      <c r="K18" s="1">
        <v>1.71</v>
      </c>
      <c r="L18" s="1">
        <v>3.06</v>
      </c>
      <c r="M18" s="145">
        <f t="shared" ref="M18:N21" si="2">+B19</f>
        <v>579.85</v>
      </c>
      <c r="N18" s="146">
        <f t="shared" si="2"/>
        <v>278.52999999999997</v>
      </c>
      <c r="O18" s="147">
        <f>IF(SUM(D18:L18,N18)-C18&gt;0,SUM(D18:L18,N18)-C18,0)</f>
        <v>9.1299999999999955</v>
      </c>
      <c r="P18" s="147">
        <f>IF(C18-SUM(D18:L18,N18)&gt;0,C18-SUM(D18:L18,N18),0)</f>
        <v>0</v>
      </c>
      <c r="AA18" s="117" t="str">
        <f>+[1]Location!A19</f>
        <v>Basappawadi</v>
      </c>
      <c r="AD18" s="123"/>
    </row>
    <row r="19" spans="1:30" ht="15.75">
      <c r="A19" s="143" t="s">
        <v>36</v>
      </c>
      <c r="B19" s="1">
        <v>579.85</v>
      </c>
      <c r="C19" s="1">
        <v>278.52999999999997</v>
      </c>
      <c r="D19" s="1">
        <v>23.06</v>
      </c>
      <c r="E19" s="1"/>
      <c r="F19" s="1">
        <v>41.96</v>
      </c>
      <c r="G19" s="1"/>
      <c r="H19" s="1"/>
      <c r="I19" s="1"/>
      <c r="J19" s="1"/>
      <c r="K19" s="1">
        <v>1.89</v>
      </c>
      <c r="L19" s="1">
        <v>1.22</v>
      </c>
      <c r="M19" s="145">
        <f t="shared" si="2"/>
        <v>579.85</v>
      </c>
      <c r="N19" s="146">
        <f t="shared" si="2"/>
        <v>278.52999999999997</v>
      </c>
      <c r="O19" s="147">
        <f>IF(SUM(D19:L19,N19)-C19&gt;0,SUM(D19:L19,N19)-C19,0)</f>
        <v>68.13</v>
      </c>
      <c r="P19" s="147">
        <f>IF(C19-SUM(D19:L19,N19)&gt;0,C19-SUM(D19:L19,N19),0)</f>
        <v>0</v>
      </c>
      <c r="AA19" s="117" t="str">
        <f>+[1]Location!A20</f>
        <v>Belpara</v>
      </c>
      <c r="AD19" s="124"/>
    </row>
    <row r="20" spans="1:30" ht="15.75">
      <c r="A20" s="143" t="s">
        <v>37</v>
      </c>
      <c r="B20" s="1">
        <v>579.85</v>
      </c>
      <c r="C20" s="1">
        <v>278.52999999999997</v>
      </c>
      <c r="D20" s="1"/>
      <c r="E20" s="1"/>
      <c r="F20" s="1">
        <v>97.86</v>
      </c>
      <c r="G20" s="1"/>
      <c r="H20" s="1"/>
      <c r="I20" s="1"/>
      <c r="J20" s="1"/>
      <c r="K20" s="1">
        <v>2</v>
      </c>
      <c r="L20" s="1">
        <v>0</v>
      </c>
      <c r="M20" s="145">
        <f t="shared" si="2"/>
        <v>576.86</v>
      </c>
      <c r="N20" s="146">
        <f t="shared" si="2"/>
        <v>192.66</v>
      </c>
      <c r="O20" s="147">
        <f>IF(SUM(D20:L20,N20)-C20&gt;0,SUM(D20:L20,N20)-C20,0)</f>
        <v>13.990000000000009</v>
      </c>
      <c r="P20" s="147">
        <f>IF(C20-SUM(D20:L20,N20)&gt;0,C20-SUM(D20:L20,N20),0)</f>
        <v>0</v>
      </c>
      <c r="AA20" s="117" t="str">
        <f>+[1]Location!A21</f>
        <v>Benitura</v>
      </c>
    </row>
    <row r="21" spans="1:30" ht="15.75">
      <c r="A21" s="143" t="s">
        <v>38</v>
      </c>
      <c r="B21" s="1">
        <v>576.86</v>
      </c>
      <c r="C21" s="1">
        <v>192.66</v>
      </c>
      <c r="D21" s="1"/>
      <c r="E21" s="1"/>
      <c r="F21" s="1">
        <v>78.34</v>
      </c>
      <c r="G21" s="1"/>
      <c r="H21" s="1"/>
      <c r="I21" s="1"/>
      <c r="J21" s="1"/>
      <c r="K21" s="1">
        <v>1.66</v>
      </c>
      <c r="L21" s="1">
        <v>0</v>
      </c>
      <c r="M21" s="145">
        <f t="shared" si="2"/>
        <v>574.41999999999996</v>
      </c>
      <c r="N21" s="146">
        <f t="shared" si="2"/>
        <v>138.86000000000001</v>
      </c>
      <c r="O21" s="147">
        <f>IF(SUM(D21:L21,N21)-C21&gt;0,SUM(D21:L21,N21)-C21,0)</f>
        <v>26.200000000000017</v>
      </c>
      <c r="P21" s="147">
        <f>IF(C21-SUM(D21:L21,N21)&gt;0,C21-SUM(D21:L21,N21),0)</f>
        <v>0</v>
      </c>
      <c r="AA21" s="117" t="str">
        <f>+[1]Location!A22</f>
        <v>Betekar Bothli</v>
      </c>
    </row>
    <row r="22" spans="1:30" ht="15.75">
      <c r="A22" s="143" t="s">
        <v>39</v>
      </c>
      <c r="B22" s="1">
        <v>574.41999999999996</v>
      </c>
      <c r="C22" s="1">
        <v>138.86000000000001</v>
      </c>
      <c r="D22" s="1"/>
      <c r="E22" s="1"/>
      <c r="F22" s="1">
        <v>85.76</v>
      </c>
      <c r="G22" s="1"/>
      <c r="H22" s="1"/>
      <c r="I22" s="1"/>
      <c r="J22" s="1"/>
      <c r="K22" s="1">
        <v>2.2799999999999998</v>
      </c>
      <c r="L22" s="1">
        <v>0</v>
      </c>
      <c r="M22" s="145">
        <f>+B24</f>
        <v>575.88</v>
      </c>
      <c r="N22" s="146">
        <f>+C24</f>
        <v>169.55</v>
      </c>
      <c r="O22" s="147">
        <f>IF(SUM(D22:L22,N22)-C22&gt;0,SUM(D22:L22,N22)-C22,0)</f>
        <v>118.73000000000002</v>
      </c>
      <c r="P22" s="147">
        <f>IF(C22-SUM(D22:L22,N22)&gt;0,C22-SUM(D22:L22,N22),0)</f>
        <v>0</v>
      </c>
      <c r="AA22" s="117" t="str">
        <f>+[1]Location!A23</f>
        <v>Bhama Askhed</v>
      </c>
    </row>
    <row r="23" spans="1:30" ht="15.75">
      <c r="A23" s="148" t="s">
        <v>10</v>
      </c>
      <c r="B23" s="149">
        <f>+B18</f>
        <v>579.85</v>
      </c>
      <c r="C23" s="149">
        <f>+C18</f>
        <v>278.52999999999997</v>
      </c>
      <c r="D23" s="149">
        <f t="shared" ref="D23:L23" si="3">SUM(D18:D22)</f>
        <v>25.34</v>
      </c>
      <c r="E23" s="149">
        <f t="shared" si="3"/>
        <v>0</v>
      </c>
      <c r="F23" s="149">
        <f t="shared" si="3"/>
        <v>306</v>
      </c>
      <c r="G23" s="149">
        <f t="shared" si="3"/>
        <v>0</v>
      </c>
      <c r="H23" s="149">
        <f t="shared" si="3"/>
        <v>0</v>
      </c>
      <c r="I23" s="149">
        <f t="shared" si="3"/>
        <v>0</v>
      </c>
      <c r="J23" s="149">
        <f t="shared" si="3"/>
        <v>0</v>
      </c>
      <c r="K23" s="149">
        <f t="shared" si="3"/>
        <v>9.5399999999999991</v>
      </c>
      <c r="L23" s="149">
        <f t="shared" si="3"/>
        <v>4.28</v>
      </c>
      <c r="M23" s="150">
        <f>+M22</f>
        <v>575.88</v>
      </c>
      <c r="N23" s="150">
        <f>+N22</f>
        <v>169.55</v>
      </c>
      <c r="O23" s="149">
        <f>SUM(O18:O22)</f>
        <v>236.18000000000004</v>
      </c>
      <c r="P23" s="149">
        <f>SUM(P18:P22)</f>
        <v>0</v>
      </c>
      <c r="AA23" s="117" t="str">
        <f>+[1]Location!A24</f>
        <v>Bhandardara</v>
      </c>
    </row>
    <row r="24" spans="1:30" ht="15.75">
      <c r="A24" s="143" t="s">
        <v>40</v>
      </c>
      <c r="B24" s="1">
        <v>575.88</v>
      </c>
      <c r="C24" s="1">
        <v>169.55</v>
      </c>
      <c r="D24" s="1"/>
      <c r="E24" s="1"/>
      <c r="F24" s="1">
        <v>103.31</v>
      </c>
      <c r="G24" s="1"/>
      <c r="H24" s="1"/>
      <c r="I24" s="1"/>
      <c r="J24" s="1"/>
      <c r="K24" s="1">
        <v>4.1399999999999997</v>
      </c>
      <c r="L24" s="1">
        <v>0</v>
      </c>
      <c r="M24" s="145">
        <f t="shared" ref="M24:N26" si="4">+B25</f>
        <v>574.52</v>
      </c>
      <c r="N24" s="146">
        <f t="shared" si="4"/>
        <v>140.65</v>
      </c>
      <c r="O24" s="147">
        <f>IF(SUM(D24:L24,N24)-C24&gt;0,SUM(D24:L24,N24)-C24,0)</f>
        <v>78.550000000000011</v>
      </c>
      <c r="P24" s="147">
        <f>IF(C24-SUM(D24:L24,N24)&gt;0,C24-SUM(D24:L24,N24),0)</f>
        <v>0</v>
      </c>
      <c r="AA24" s="117" t="str">
        <f>+[1]Location!A25</f>
        <v>Bhatghar</v>
      </c>
    </row>
    <row r="25" spans="1:30" ht="15.75">
      <c r="A25" s="143" t="s">
        <v>41</v>
      </c>
      <c r="B25" s="1">
        <v>574.52</v>
      </c>
      <c r="C25" s="1">
        <v>140.65</v>
      </c>
      <c r="D25" s="1"/>
      <c r="E25" s="1"/>
      <c r="F25" s="1">
        <v>113.64</v>
      </c>
      <c r="G25" s="1"/>
      <c r="H25" s="1"/>
      <c r="I25" s="1"/>
      <c r="J25" s="1"/>
      <c r="K25" s="1">
        <v>3.78</v>
      </c>
      <c r="L25" s="1">
        <v>0</v>
      </c>
      <c r="M25" s="145">
        <f t="shared" si="4"/>
        <v>572.26</v>
      </c>
      <c r="N25" s="146">
        <f t="shared" si="4"/>
        <v>101.48</v>
      </c>
      <c r="O25" s="147">
        <f>IF(SUM(D25:L25,N25)-C25&gt;0,SUM(D25:L25,N25)-C25,0)</f>
        <v>78.25</v>
      </c>
      <c r="P25" s="147">
        <f>IF(C25-SUM(D25:L25,N25)&gt;0,C25-SUM(D25:L25,N25),0)</f>
        <v>0</v>
      </c>
      <c r="AA25" s="117" t="str">
        <f>+[1]Location!A26</f>
        <v>Bhatsa</v>
      </c>
    </row>
    <row r="26" spans="1:30" ht="15.75">
      <c r="A26" s="143" t="s">
        <v>42</v>
      </c>
      <c r="B26" s="1">
        <v>572.26</v>
      </c>
      <c r="C26" s="1">
        <v>101.48</v>
      </c>
      <c r="D26" s="1"/>
      <c r="E26" s="1"/>
      <c r="F26" s="1">
        <v>117.56</v>
      </c>
      <c r="G26" s="1"/>
      <c r="H26" s="1"/>
      <c r="I26" s="1"/>
      <c r="J26" s="1"/>
      <c r="K26" s="1">
        <v>4.34</v>
      </c>
      <c r="L26" s="1">
        <v>0</v>
      </c>
      <c r="M26" s="145">
        <f t="shared" si="4"/>
        <v>573.41999999999996</v>
      </c>
      <c r="N26" s="146">
        <f t="shared" si="4"/>
        <v>120.38</v>
      </c>
      <c r="O26" s="147">
        <f>IF(SUM(D26:L26,N26)-C26&gt;0,SUM(D26:L26,N26)-C26,0)</f>
        <v>140.80000000000001</v>
      </c>
      <c r="P26" s="147">
        <f>IF(C26-SUM(D26:L26,N26)&gt;0,C26-SUM(D26:L26,N26),0)</f>
        <v>0</v>
      </c>
      <c r="AA26" s="117" t="str">
        <f>+[1]Location!A27</f>
        <v>Bhima (Ujjani)</v>
      </c>
    </row>
    <row r="27" spans="1:30" ht="15.75">
      <c r="A27" s="143" t="s">
        <v>43</v>
      </c>
      <c r="B27" s="1">
        <v>573.41999999999996</v>
      </c>
      <c r="C27" s="1">
        <v>120.38</v>
      </c>
      <c r="D27" s="1"/>
      <c r="E27" s="1"/>
      <c r="F27" s="1">
        <v>44.96</v>
      </c>
      <c r="G27" s="1"/>
      <c r="H27" s="1"/>
      <c r="I27" s="1"/>
      <c r="J27" s="1"/>
      <c r="K27" s="1">
        <v>1.31</v>
      </c>
      <c r="L27" s="1">
        <v>1.03</v>
      </c>
      <c r="M27" s="151">
        <v>571.59</v>
      </c>
      <c r="N27" s="152">
        <v>91.7</v>
      </c>
      <c r="O27" s="147">
        <f>IF(SUM(D27:L27,N27)-C27&gt;0,SUM(D27:L27,N27)-C27,0)</f>
        <v>18.620000000000005</v>
      </c>
      <c r="P27" s="147">
        <f>IF(C27-SUM(D27:L27,N27)&gt;0,C27-SUM(D27:L27,N27),0)</f>
        <v>0</v>
      </c>
      <c r="AA27" s="117" t="str">
        <f>+[1]Location!A28</f>
        <v>Bhojapur</v>
      </c>
    </row>
    <row r="28" spans="1:30" ht="15.75">
      <c r="A28" s="148" t="s">
        <v>11</v>
      </c>
      <c r="B28" s="149">
        <f>+B24</f>
        <v>575.88</v>
      </c>
      <c r="C28" s="149">
        <f>+C24</f>
        <v>169.55</v>
      </c>
      <c r="D28" s="149">
        <f t="shared" ref="D28:L28" si="5">SUM(D24:D27)</f>
        <v>0</v>
      </c>
      <c r="E28" s="149">
        <f>SUM(E24:E27)</f>
        <v>0</v>
      </c>
      <c r="F28" s="149">
        <f>SUM(F24:F27)</f>
        <v>379.46999999999997</v>
      </c>
      <c r="G28" s="149">
        <f>SUM(G24:G27)</f>
        <v>0</v>
      </c>
      <c r="H28" s="149">
        <f t="shared" si="5"/>
        <v>0</v>
      </c>
      <c r="I28" s="149">
        <f t="shared" si="5"/>
        <v>0</v>
      </c>
      <c r="J28" s="149">
        <f t="shared" si="5"/>
        <v>0</v>
      </c>
      <c r="K28" s="149">
        <f t="shared" si="5"/>
        <v>13.57</v>
      </c>
      <c r="L28" s="149">
        <f t="shared" si="5"/>
        <v>1.03</v>
      </c>
      <c r="M28" s="149">
        <f>+M27</f>
        <v>571.59</v>
      </c>
      <c r="N28" s="149">
        <f>+N27</f>
        <v>91.7</v>
      </c>
      <c r="O28" s="149">
        <f>SUM(O24:O27)</f>
        <v>316.22000000000003</v>
      </c>
      <c r="P28" s="149">
        <f>SUM(P24:P27)</f>
        <v>0</v>
      </c>
      <c r="AA28" s="117" t="str">
        <f>+[1]Location!A29</f>
        <v>Bhokar (Mangrul)</v>
      </c>
    </row>
    <row r="29" spans="1:30" ht="15.75">
      <c r="A29" s="148" t="s">
        <v>12</v>
      </c>
      <c r="B29" s="149">
        <f>+B13</f>
        <v>564.09</v>
      </c>
      <c r="C29" s="149">
        <f>+C13</f>
        <v>21.33</v>
      </c>
      <c r="D29" s="149">
        <f>+D17+D23+D28</f>
        <v>289.45999999999998</v>
      </c>
      <c r="E29" s="149">
        <f>+E17+E23+E28</f>
        <v>0</v>
      </c>
      <c r="F29" s="149">
        <f>+F17+F23+F28</f>
        <v>858.56</v>
      </c>
      <c r="G29" s="149">
        <f>+G17+G23+G28</f>
        <v>0</v>
      </c>
      <c r="H29" s="149">
        <f>+H17+H23+H28</f>
        <v>0</v>
      </c>
      <c r="I29" s="149">
        <f t="shared" ref="I29:P29" si="6">+I17+I23+I28</f>
        <v>0</v>
      </c>
      <c r="J29" s="149">
        <f t="shared" si="6"/>
        <v>0</v>
      </c>
      <c r="K29" s="149">
        <f t="shared" si="6"/>
        <v>31.09</v>
      </c>
      <c r="L29" s="149">
        <f t="shared" si="6"/>
        <v>7.73</v>
      </c>
      <c r="M29" s="149">
        <f>+M27</f>
        <v>571.59</v>
      </c>
      <c r="N29" s="149">
        <f>+N27</f>
        <v>91.7</v>
      </c>
      <c r="O29" s="149">
        <f t="shared" si="6"/>
        <v>1257.21</v>
      </c>
      <c r="P29" s="149">
        <f t="shared" si="6"/>
        <v>0</v>
      </c>
      <c r="AA29" s="117" t="str">
        <f>+[1]Location!A30</f>
        <v>Bhokarbari</v>
      </c>
    </row>
    <row r="30" spans="1:30" ht="15.75">
      <c r="A30" s="263"/>
      <c r="B30" s="263"/>
      <c r="C30" s="263"/>
      <c r="D30" s="263"/>
      <c r="E30" s="263"/>
      <c r="F30" s="263"/>
      <c r="G30" s="263"/>
      <c r="H30" s="263"/>
      <c r="I30" s="263"/>
      <c r="J30" s="263"/>
      <c r="K30" s="263"/>
      <c r="L30" s="263"/>
      <c r="M30" s="263"/>
      <c r="N30" s="263"/>
      <c r="O30" s="263"/>
      <c r="AA30" s="117" t="str">
        <f>+[1]Location!A31</f>
        <v>Bindusara</v>
      </c>
    </row>
    <row r="31" spans="1:30" ht="24">
      <c r="A31" s="253"/>
      <c r="B31" s="253"/>
      <c r="C31" s="253"/>
      <c r="D31" s="253"/>
      <c r="E31" s="253"/>
      <c r="F31" s="253"/>
      <c r="G31" s="253"/>
      <c r="H31" s="253"/>
      <c r="I31" s="253"/>
      <c r="J31" s="253"/>
      <c r="K31" s="253"/>
      <c r="L31" s="253"/>
      <c r="M31" s="253"/>
      <c r="N31" s="253"/>
      <c r="O31" s="253"/>
      <c r="AA31" s="117" t="str">
        <f>+[1]Location!A32</f>
        <v>Bodalkasa</v>
      </c>
    </row>
    <row r="32" spans="1:30" ht="24">
      <c r="A32" s="253"/>
      <c r="B32" s="253"/>
      <c r="C32" s="253"/>
      <c r="D32" s="253"/>
      <c r="E32" s="253"/>
      <c r="F32" s="253"/>
      <c r="G32" s="253"/>
      <c r="H32" s="253"/>
      <c r="I32" s="253"/>
      <c r="J32" s="253"/>
      <c r="K32" s="253"/>
      <c r="L32" s="253"/>
      <c r="M32" s="253"/>
      <c r="N32" s="253"/>
      <c r="O32" s="253"/>
      <c r="AA32" s="117" t="str">
        <f>+[1]Location!A33</f>
        <v>Bodhegaon</v>
      </c>
    </row>
    <row r="33" spans="12:27">
      <c r="AA33" s="117" t="str">
        <f>+[1]Location!A34</f>
        <v>Bor</v>
      </c>
    </row>
    <row r="34" spans="12:27">
      <c r="L34" s="153"/>
      <c r="M34" s="153"/>
      <c r="N34" s="153"/>
      <c r="AA34" s="117" t="str">
        <f>+[1]Location!A35</f>
        <v>Bor Dahegaon</v>
      </c>
    </row>
    <row r="35" spans="12:27">
      <c r="AA35" s="117" t="str">
        <f>+[1]Location!A36</f>
        <v>Borgaon</v>
      </c>
    </row>
    <row r="36" spans="12:27">
      <c r="AA36" s="117" t="str">
        <f>+[1]Location!A37</f>
        <v>Bori (Jalgaon)</v>
      </c>
    </row>
    <row r="37" spans="12:27">
      <c r="AA37" s="117" t="str">
        <f>+[1]Location!A38</f>
        <v>Bori (Solapur)</v>
      </c>
    </row>
    <row r="38" spans="12:27">
      <c r="AA38" s="117" t="str">
        <f>+[1]Location!A39</f>
        <v>Borna</v>
      </c>
    </row>
    <row r="39" spans="12:27">
      <c r="AA39" s="117" t="str">
        <f>+[1]Location!A40</f>
        <v>Buddhihal</v>
      </c>
    </row>
    <row r="40" spans="12:27">
      <c r="AA40" s="117" t="str">
        <f>+[1]Location!A41</f>
        <v>Burai</v>
      </c>
    </row>
    <row r="41" spans="12:27">
      <c r="AA41" s="117" t="str">
        <f>+[1]Location!A42</f>
        <v>Chandai</v>
      </c>
    </row>
    <row r="42" spans="12:27">
      <c r="AA42" s="117" t="str">
        <f>+[1]Location!A43</f>
        <v>Chandani</v>
      </c>
    </row>
    <row r="43" spans="12:27">
      <c r="AA43" s="117" t="str">
        <f>+[1]Location!A44</f>
        <v>Chandpur</v>
      </c>
    </row>
    <row r="44" spans="12:27">
      <c r="AA44" s="117" t="str">
        <f>+[1]Location!A45</f>
        <v>Chandrabhaga (Amravati)</v>
      </c>
    </row>
    <row r="45" spans="12:27">
      <c r="AA45" s="117" t="str">
        <f>+[1]Location!A46</f>
        <v>Chandrabhaga (Nagpur)</v>
      </c>
    </row>
    <row r="46" spans="12:27">
      <c r="AA46" s="117" t="str">
        <f>+[1]Location!A47</f>
        <v>Chankapur</v>
      </c>
    </row>
    <row r="47" spans="12:27">
      <c r="AA47" s="117" t="str">
        <f>+[1]Location!A48</f>
        <v>Chargaon</v>
      </c>
    </row>
    <row r="48" spans="12:27">
      <c r="AA48" s="117" t="str">
        <f>+[1]Location!A49</f>
        <v>Chaskaman</v>
      </c>
    </row>
    <row r="49" spans="27:27">
      <c r="AA49" s="117" t="str">
        <f>+[1]Location!A50</f>
        <v>Chikotra</v>
      </c>
    </row>
    <row r="50" spans="27:27">
      <c r="AA50" s="117" t="str">
        <f>+[1]Location!A51</f>
        <v>Chitri</v>
      </c>
    </row>
    <row r="51" spans="27:27">
      <c r="AA51" s="117" t="str">
        <f>+[1]Location!A52</f>
        <v>Chorakhmara</v>
      </c>
    </row>
    <row r="52" spans="27:27">
      <c r="AA52" s="117" t="str">
        <f>+[1]Location!A53</f>
        <v>Chulband</v>
      </c>
    </row>
    <row r="53" spans="27:27">
      <c r="AA53" s="117" t="str">
        <f>+[1]Location!A54</f>
        <v>Dahigaon Weir</v>
      </c>
    </row>
    <row r="54" spans="27:27">
      <c r="AA54" s="117" t="str">
        <f>+[1]Location!A55</f>
        <v>Darna</v>
      </c>
    </row>
    <row r="55" spans="27:27">
      <c r="AA55" s="117" t="str">
        <f>+[1]Location!A56</f>
        <v>Devarjan</v>
      </c>
    </row>
    <row r="56" spans="27:27">
      <c r="AA56" s="117" t="str">
        <f>+[1]Location!A57</f>
        <v>Dham</v>
      </c>
    </row>
    <row r="57" spans="27:27">
      <c r="AA57" s="117" t="str">
        <f>+[1]Location!A58</f>
        <v>Dhamna</v>
      </c>
    </row>
    <row r="58" spans="27:27">
      <c r="AA58" s="117" t="str">
        <f>+[1]Location!A59</f>
        <v>Dheku</v>
      </c>
    </row>
    <row r="59" spans="27:27">
      <c r="AA59" s="117" t="str">
        <f>+[1]Location!A60</f>
        <v>Dhom</v>
      </c>
    </row>
    <row r="60" spans="27:27">
      <c r="AA60" s="117" t="str">
        <f>+[1]Location!A61</f>
        <v>Dimbhe</v>
      </c>
    </row>
    <row r="61" spans="27:27">
      <c r="AA61" s="117" t="str">
        <f>+[1]Location!A62</f>
        <v>Dina</v>
      </c>
    </row>
    <row r="62" spans="27:27">
      <c r="AA62" s="117" t="str">
        <f>+[1]Location!A63</f>
        <v>Dnyanganga</v>
      </c>
    </row>
    <row r="63" spans="27:27">
      <c r="AA63" s="117" t="str">
        <f>+[1]Location!A64</f>
        <v>Dodda Nalla</v>
      </c>
    </row>
    <row r="64" spans="27:27">
      <c r="AA64" s="117" t="str">
        <f>+[1]Location!A65</f>
        <v>Dongargaon (Chandrapur)</v>
      </c>
    </row>
    <row r="65" spans="27:27">
      <c r="AA65" s="117" t="str">
        <f>+[1]Location!A66</f>
        <v>Dongargaon (Nanded)</v>
      </c>
    </row>
    <row r="66" spans="27:27">
      <c r="AA66" s="117" t="str">
        <f>+[1]Location!A67</f>
        <v>Dongargaon (Wardha)</v>
      </c>
    </row>
    <row r="67" spans="27:27">
      <c r="AA67" s="117" t="str">
        <f>+[1]Location!A68</f>
        <v>Dudhganga</v>
      </c>
    </row>
    <row r="68" spans="27:27">
      <c r="AA68" s="117" t="str">
        <f>+[1]Location!A69</f>
        <v>Ekburji</v>
      </c>
    </row>
    <row r="69" spans="27:27">
      <c r="AA69" s="117" t="str">
        <f>+[1]Location!A70</f>
        <v>Ekrukh</v>
      </c>
    </row>
    <row r="70" spans="27:27">
      <c r="AA70" s="117" t="str">
        <f>+[1]Location!A71</f>
        <v>Gadadgad</v>
      </c>
    </row>
    <row r="71" spans="27:27">
      <c r="AA71" s="117" t="str">
        <f>+[1]Location!A72</f>
        <v>Galhati</v>
      </c>
    </row>
    <row r="72" spans="27:27">
      <c r="AA72" s="117" t="str">
        <f>+[1]Location!A73</f>
        <v>Gangapur</v>
      </c>
    </row>
    <row r="73" spans="27:27">
      <c r="AA73" s="117" t="str">
        <f>+[1]Location!A74</f>
        <v>Gautami</v>
      </c>
    </row>
    <row r="74" spans="27:27">
      <c r="AA74" s="117" t="str">
        <f>+[1]Location!A75</f>
        <v>Gharni</v>
      </c>
    </row>
    <row r="75" spans="27:27">
      <c r="AA75" s="117" t="str">
        <f>+[1]Location!A76</f>
        <v>Ghatshil Pargaon</v>
      </c>
    </row>
    <row r="76" spans="27:27">
      <c r="AA76" s="117" t="str">
        <f>+[1]Location!A77</f>
        <v>Ghod</v>
      </c>
    </row>
    <row r="77" spans="27:27">
      <c r="AA77" s="117" t="str">
        <f>+[1]Location!A78</f>
        <v>Ghorazari</v>
      </c>
    </row>
    <row r="78" spans="27:27">
      <c r="AA78" s="117" t="str">
        <f>+[1]Location!A79</f>
        <v>Girija</v>
      </c>
    </row>
    <row r="79" spans="27:27">
      <c r="AA79" s="117" t="str">
        <f>+[1]Location!A80</f>
        <v>Girna</v>
      </c>
    </row>
    <row r="80" spans="27:27">
      <c r="AA80" s="117" t="str">
        <f>+[1]Location!A81</f>
        <v>Goki</v>
      </c>
    </row>
    <row r="81" spans="27:27">
      <c r="AA81" s="117" t="str">
        <f>+[1]Location!A82</f>
        <v>Haranbari</v>
      </c>
    </row>
    <row r="82" spans="27:27">
      <c r="AA82" s="117" t="str">
        <f>+[1]Location!A83</f>
        <v>Harni</v>
      </c>
    </row>
    <row r="83" spans="27:27">
      <c r="AA83" s="117" t="str">
        <f>+[1]Location!A84</f>
        <v>Hatnur</v>
      </c>
    </row>
    <row r="84" spans="27:27">
      <c r="AA84" s="117" t="str">
        <f>+[1]Location!A85</f>
        <v>Hetwane</v>
      </c>
    </row>
    <row r="85" spans="27:27">
      <c r="AA85" s="117" t="str">
        <f>+[1]Location!A86</f>
        <v>Hingni (Pangaon)</v>
      </c>
    </row>
    <row r="86" spans="27:27">
      <c r="AA86" s="117" t="str">
        <f>+[1]Location!A87</f>
        <v>Hiwara</v>
      </c>
    </row>
    <row r="87" spans="27:27">
      <c r="AA87" s="117" t="str">
        <f>+[1]Location!A88</f>
        <v>Itiadoh</v>
      </c>
    </row>
    <row r="88" spans="27:27">
      <c r="AA88" s="117" t="str">
        <f>+[1]Location!A89</f>
        <v>Jakapur</v>
      </c>
    </row>
    <row r="89" spans="27:27">
      <c r="AA89" s="117" t="str">
        <f>+[1]Location!A90</f>
        <v>Jam</v>
      </c>
    </row>
    <row r="90" spans="27:27">
      <c r="AA90" s="117" t="str">
        <f>+[1]Location!A91</f>
        <v>Jamda Weir</v>
      </c>
    </row>
    <row r="91" spans="27:27">
      <c r="AA91" s="117" t="str">
        <f>+[1]Location!A92</f>
        <v>Jamkhedi</v>
      </c>
    </row>
    <row r="92" spans="27:27">
      <c r="AA92" s="117" t="str">
        <f>+[1]Location!A93</f>
        <v>Jangamhatti</v>
      </c>
    </row>
    <row r="93" spans="27:27">
      <c r="AA93" s="117" t="str">
        <f>+[1]Location!A94</f>
        <v>Jawalgaon</v>
      </c>
    </row>
    <row r="94" spans="27:27">
      <c r="AA94" s="117" t="str">
        <f>+[1]Location!A95</f>
        <v>Jayakwadi</v>
      </c>
    </row>
    <row r="95" spans="27:27">
      <c r="AA95" s="117" t="str">
        <f>+[1]Location!A96</f>
        <v>Jivrekha</v>
      </c>
    </row>
    <row r="96" spans="27:27">
      <c r="AA96" s="117" t="str">
        <f>+[1]Location!A97</f>
        <v>Jui</v>
      </c>
    </row>
    <row r="97" spans="27:27">
      <c r="AA97" s="117" t="str">
        <f>+[1]Location!A98</f>
        <v>Kada</v>
      </c>
    </row>
    <row r="98" spans="27:27">
      <c r="AA98" s="117" t="str">
        <f>+[1]Location!A99</f>
        <v>Kadi</v>
      </c>
    </row>
    <row r="99" spans="27:27">
      <c r="AA99" s="117" t="str">
        <f>+[1]Location!A100</f>
        <v>Kadvi</v>
      </c>
    </row>
    <row r="100" spans="27:27">
      <c r="AA100" s="117" t="str">
        <f>+[1]Location!A101</f>
        <v>Kadwa</v>
      </c>
    </row>
    <row r="101" spans="27:27">
      <c r="AA101" s="117" t="str">
        <f>+[1]Location!A102</f>
        <v>Kal-Amba</v>
      </c>
    </row>
    <row r="102" spans="27:27">
      <c r="AA102" s="117" t="str">
        <f>+[1]Location!A103</f>
        <v>Kalisarar</v>
      </c>
    </row>
    <row r="103" spans="27:27">
      <c r="AA103" s="117" t="str">
        <f>+[1]Location!A104</f>
        <v>Kalyan Girija</v>
      </c>
    </row>
    <row r="104" spans="27:27">
      <c r="AA104" s="117" t="str">
        <f>+[1]Location!A105</f>
        <v>Kambli</v>
      </c>
    </row>
    <row r="105" spans="27:27">
      <c r="AA105" s="117" t="str">
        <f>+[1]Location!A106</f>
        <v>Kanher</v>
      </c>
    </row>
    <row r="106" spans="27:27">
      <c r="AA106" s="117" t="str">
        <f>+[1]Location!A107</f>
        <v>Kanholibara</v>
      </c>
    </row>
    <row r="107" spans="27:27">
      <c r="AA107" s="117" t="str">
        <f>+[1]Location!A108</f>
        <v>Kanoli</v>
      </c>
    </row>
    <row r="108" spans="27:27">
      <c r="AA108" s="117" t="str">
        <f>+[1]Location!A109</f>
        <v>Kar</v>
      </c>
    </row>
    <row r="109" spans="27:27">
      <c r="AA109" s="117" t="str">
        <f>+[1]Location!A110</f>
        <v>Karadkhed</v>
      </c>
    </row>
    <row r="110" spans="27:27">
      <c r="AA110" s="117" t="str">
        <f>+[1]Location!A111</f>
        <v>Karanjwan</v>
      </c>
    </row>
    <row r="111" spans="27:27">
      <c r="AA111" s="117" t="str">
        <f>+[1]Location!A112</f>
        <v>Karpara</v>
      </c>
    </row>
    <row r="112" spans="27:27">
      <c r="AA112" s="117" t="str">
        <f>+[1]Location!A113</f>
        <v>Karwand</v>
      </c>
    </row>
    <row r="113" spans="27:27">
      <c r="AA113" s="117" t="str">
        <f>+[1]Location!A114</f>
        <v>Kasari</v>
      </c>
    </row>
    <row r="114" spans="27:27">
      <c r="AA114" s="117" t="str">
        <f>+[1]Location!A115</f>
        <v>Kasarsai</v>
      </c>
    </row>
    <row r="115" spans="27:27">
      <c r="AA115" s="117" t="str">
        <f>+[1]Location!A116</f>
        <v>Kashyapi</v>
      </c>
    </row>
    <row r="116" spans="27:27">
      <c r="AA116" s="117" t="str">
        <f>+[1]Location!A117</f>
        <v>Katangi</v>
      </c>
    </row>
    <row r="117" spans="27:27">
      <c r="AA117" s="117" t="str">
        <f>+[1]Location!A118</f>
        <v>Katepurna</v>
      </c>
    </row>
    <row r="118" spans="27:27">
      <c r="AA118" s="117" t="str">
        <f>+[1]Location!A119</f>
        <v>Kelzar</v>
      </c>
    </row>
    <row r="119" spans="27:27">
      <c r="AA119" s="117" t="str">
        <f>+[1]Location!A120</f>
        <v>Kesarnala</v>
      </c>
    </row>
    <row r="120" spans="27:27">
      <c r="AA120" s="117" t="str">
        <f>+[1]Location!A121</f>
        <v>Khadakwasla</v>
      </c>
    </row>
    <row r="121" spans="27:27">
      <c r="AA121" s="117" t="str">
        <f>+[1]Location!A122</f>
        <v>Khairbanda</v>
      </c>
    </row>
    <row r="122" spans="27:27">
      <c r="AA122" s="117" t="str">
        <f>+[1]Location!A123</f>
        <v>Khairy</v>
      </c>
    </row>
    <row r="123" spans="27:27">
      <c r="AA123" s="117" t="str">
        <f>+[1]Location!A124</f>
        <v>Khandala</v>
      </c>
    </row>
    <row r="124" spans="27:27">
      <c r="AA124" s="117" t="str">
        <f>+[1]Location!A125</f>
        <v>Khandeshwar</v>
      </c>
    </row>
    <row r="125" spans="27:27">
      <c r="AA125" s="117" t="str">
        <f>+[1]Location!A126</f>
        <v>Khasapur</v>
      </c>
    </row>
    <row r="126" spans="27:27">
      <c r="AA126" s="117" t="str">
        <f>+[1]Location!A127</f>
        <v>Khekara Nalla</v>
      </c>
    </row>
    <row r="127" spans="27:27">
      <c r="AA127" s="117" t="str">
        <f>+[1]Location!A128</f>
        <v>Khelna</v>
      </c>
    </row>
    <row r="128" spans="27:27">
      <c r="AA128" s="117" t="str">
        <f>+[1]Location!A129</f>
        <v>Khindsi</v>
      </c>
    </row>
    <row r="129" spans="27:27">
      <c r="AA129" s="117" t="str">
        <f>+[1]Location!A130</f>
        <v>Khodshi Weir</v>
      </c>
    </row>
    <row r="130" spans="27:27">
      <c r="AA130" s="117" t="str">
        <f>+[1]Location!A131</f>
        <v>Kolar</v>
      </c>
    </row>
    <row r="131" spans="27:27">
      <c r="AA131" s="117" t="str">
        <f>+[1]Location!A132</f>
        <v>Kolhi</v>
      </c>
    </row>
    <row r="132" spans="27:27">
      <c r="AA132" s="117" t="str">
        <f>+[1]Location!A133</f>
        <v>Koradi</v>
      </c>
    </row>
    <row r="133" spans="27:27">
      <c r="AA133" s="117" t="str">
        <f>+[1]Location!A134</f>
        <v>Koyana LIS</v>
      </c>
    </row>
    <row r="134" spans="27:27">
      <c r="AA134" s="117" t="str">
        <f>+[1]Location!A135</f>
        <v>Kudala</v>
      </c>
    </row>
    <row r="135" spans="27:27">
      <c r="AA135" s="117" t="str">
        <f>+[1]Location!A136</f>
        <v>Kumbhi</v>
      </c>
    </row>
    <row r="136" spans="27:27">
      <c r="AA136" s="117" t="str">
        <f>+[1]Location!A137</f>
        <v>Kundalika</v>
      </c>
    </row>
    <row r="137" spans="27:27">
      <c r="AA137" s="117" t="str">
        <f>+[1]Location!A138</f>
        <v>Kundrala</v>
      </c>
    </row>
    <row r="138" spans="27:27">
      <c r="AA138" s="117" t="str">
        <f>+[1]Location!A139</f>
        <v>Kurnoor</v>
      </c>
    </row>
    <row r="139" spans="27:27">
      <c r="AA139" s="117" t="str">
        <f>+[1]Location!A140</f>
        <v>Labhansarad</v>
      </c>
    </row>
    <row r="140" spans="27:27">
      <c r="AA140" s="117" t="str">
        <f>+[1]Location!A141</f>
        <v>Lahuki</v>
      </c>
    </row>
    <row r="141" spans="27:27">
      <c r="AA141" s="117" t="str">
        <f>+[1]Location!A142</f>
        <v>Loni</v>
      </c>
    </row>
    <row r="142" spans="27:27">
      <c r="AA142" s="117" t="str">
        <f>+[1]Location!A143</f>
        <v>Lower Pus</v>
      </c>
    </row>
    <row r="143" spans="27:27">
      <c r="AA143" s="117" t="str">
        <f>+[1]Location!A144</f>
        <v>Lower Terna</v>
      </c>
    </row>
    <row r="144" spans="27:27">
      <c r="AA144" s="117" t="str">
        <f>+[1]Location!A145</f>
        <v>Mahalingi</v>
      </c>
    </row>
    <row r="145" spans="27:27">
      <c r="AA145" s="117" t="str">
        <f>+[1]Location!A146</f>
        <v>Mahasangvi</v>
      </c>
    </row>
    <row r="146" spans="27:27">
      <c r="AA146" s="117" t="str">
        <f>+[1]Location!A147</f>
        <v>Majalgaon</v>
      </c>
    </row>
    <row r="147" spans="27:27">
      <c r="AA147" s="117" t="str">
        <f>+[1]Location!A148</f>
        <v>Makardhokada</v>
      </c>
    </row>
    <row r="148" spans="27:27">
      <c r="AA148" s="117" t="str">
        <f>+[1]Location!A149</f>
        <v>Malangaon</v>
      </c>
    </row>
    <row r="149" spans="27:27">
      <c r="AA149" s="117" t="str">
        <f>+[1]Location!A150</f>
        <v>Managadh</v>
      </c>
    </row>
    <row r="150" spans="27:27">
      <c r="AA150" s="117" t="str">
        <f>+[1]Location!A151</f>
        <v>Manar</v>
      </c>
    </row>
    <row r="151" spans="27:27">
      <c r="AA151" s="117" t="str">
        <f>+[1]Location!A152</f>
        <v>Mandohol</v>
      </c>
    </row>
    <row r="152" spans="27:27">
      <c r="AA152" s="117" t="str">
        <f>+[1]Location!A153</f>
        <v>Mangi</v>
      </c>
    </row>
    <row r="153" spans="27:27">
      <c r="AA153" s="117" t="str">
        <f>+[1]Location!A154</f>
        <v>Manikdoh</v>
      </c>
    </row>
    <row r="154" spans="27:27">
      <c r="AA154" s="117" t="str">
        <f>+[1]Location!A155</f>
        <v>Manjra</v>
      </c>
    </row>
    <row r="155" spans="27:27">
      <c r="AA155" s="117" t="str">
        <f>+[1]Location!A156</f>
        <v>Manyad</v>
      </c>
    </row>
    <row r="156" spans="27:27">
      <c r="AA156" s="117" t="str">
        <f>+[1]Location!A157</f>
        <v>Mas</v>
      </c>
    </row>
    <row r="157" spans="27:27">
      <c r="AA157" s="117" t="str">
        <f>+[1]Location!A158</f>
        <v>Masalga</v>
      </c>
    </row>
    <row r="158" spans="27:27">
      <c r="AA158" s="117" t="str">
        <f>+[1]Location!A159</f>
        <v>Masoli</v>
      </c>
    </row>
    <row r="159" spans="27:27">
      <c r="AA159" s="117" t="str">
        <f>+[1]Location!A160</f>
        <v>Mehkari</v>
      </c>
    </row>
    <row r="160" spans="27:27">
      <c r="AA160" s="117" t="str">
        <f>+[1]Location!A161</f>
        <v>Mhaswad</v>
      </c>
    </row>
    <row r="161" spans="27:27">
      <c r="AA161" s="117" t="str">
        <f>+[1]Location!A162</f>
        <v>Mor</v>
      </c>
    </row>
    <row r="162" spans="27:27">
      <c r="AA162" s="117" t="str">
        <f>+[1]Location!A163</f>
        <v>Mordham</v>
      </c>
    </row>
    <row r="163" spans="27:27">
      <c r="AA163" s="117" t="str">
        <f>+[1]Location!A164</f>
        <v>Morna (Akola)</v>
      </c>
    </row>
    <row r="164" spans="27:27">
      <c r="AA164" s="117" t="str">
        <f>+[1]Location!A165</f>
        <v>Morna (Sangli)</v>
      </c>
    </row>
    <row r="165" spans="27:27">
      <c r="AA165" s="117" t="str">
        <f>+[1]Location!A166</f>
        <v>Mukane</v>
      </c>
    </row>
    <row r="166" spans="27:27">
      <c r="AA166" s="117" t="str">
        <f>+[1]Location!A167</f>
        <v>Mula</v>
      </c>
    </row>
    <row r="167" spans="27:27">
      <c r="AA167" s="117" t="str">
        <f>+[1]Location!A168</f>
        <v>Mun</v>
      </c>
    </row>
    <row r="168" spans="27:27">
      <c r="AA168" s="117" t="str">
        <f>+[1]Location!A169</f>
        <v>Nagya Sakya</v>
      </c>
    </row>
    <row r="169" spans="27:27">
      <c r="AA169" s="117" t="str">
        <f>+[1]Location!A170</f>
        <v>Nagzari</v>
      </c>
    </row>
    <row r="170" spans="27:27">
      <c r="AA170" s="117" t="str">
        <f>+[1]Location!A171</f>
        <v>Naleshwar</v>
      </c>
    </row>
    <row r="171" spans="27:27">
      <c r="AA171" s="117" t="str">
        <f>+[1]Location!A172</f>
        <v>Nalganga</v>
      </c>
    </row>
    <row r="172" spans="27:27">
      <c r="AA172" s="117" t="str">
        <f>+[1]Location!A173</f>
        <v>Nand</v>
      </c>
    </row>
    <row r="173" spans="27:27">
      <c r="AA173" s="117" t="str">
        <f>+[1]Location!A174</f>
        <v>Narangi</v>
      </c>
    </row>
    <row r="174" spans="27:27">
      <c r="AA174" s="117" t="str">
        <f>+[1]Location!A175</f>
        <v>Natuwadi</v>
      </c>
    </row>
    <row r="175" spans="27:27">
      <c r="AA175" s="117" t="str">
        <f>+[1]Location!A176</f>
        <v>Navegaon Khairy</v>
      </c>
    </row>
    <row r="176" spans="27:27">
      <c r="AA176" s="117" t="str">
        <f>+[1]Location!A177</f>
        <v>Nawargaon</v>
      </c>
    </row>
    <row r="177" spans="27:27">
      <c r="AA177" s="117" t="str">
        <f>+[1]Location!A178</f>
        <v>Nazare</v>
      </c>
    </row>
    <row r="178" spans="27:27">
      <c r="AA178" s="117" t="str">
        <f>+[1]Location!A179</f>
        <v>Nher</v>
      </c>
    </row>
    <row r="179" spans="27:27">
      <c r="AA179" s="117" t="str">
        <f>+[1]Location!A180</f>
        <v>Nirguna</v>
      </c>
    </row>
    <row r="180" spans="27:27">
      <c r="AA180" s="117" t="str">
        <f>+[1]Location!A181</f>
        <v>NMC Express Mukane</v>
      </c>
    </row>
    <row r="181" spans="27:27">
      <c r="AA181" s="117" t="str">
        <f>+[1]Location!A182</f>
        <v>NMWeir</v>
      </c>
    </row>
    <row r="182" spans="27:27">
      <c r="AA182" s="117" t="str">
        <f>+[1]Location!A183</f>
        <v>Ozerkhed</v>
      </c>
    </row>
    <row r="183" spans="27:27">
      <c r="AA183" s="117" t="str">
        <f>+[1]Location!A184</f>
        <v>Pakadigundam</v>
      </c>
    </row>
    <row r="184" spans="27:27">
      <c r="AA184" s="117" t="str">
        <f>+[1]Location!A185</f>
        <v>Paldhag</v>
      </c>
    </row>
    <row r="185" spans="27:27">
      <c r="AA185" s="117" t="str">
        <f>+[1]Location!A186</f>
        <v>Palkhed</v>
      </c>
    </row>
    <row r="186" spans="27:27">
      <c r="AA186" s="117" t="str">
        <f>+[1]Location!A187</f>
        <v>Panchdhara</v>
      </c>
    </row>
    <row r="187" spans="27:27">
      <c r="AA187" s="117" t="str">
        <f>+[1]Location!A188</f>
        <v>Pandharbodi</v>
      </c>
    </row>
    <row r="188" spans="27:27">
      <c r="AA188" s="117" t="str">
        <f>+[1]Location!A189</f>
        <v>Panshet</v>
      </c>
    </row>
    <row r="189" spans="27:27">
      <c r="AA189" s="117" t="str">
        <f>+[1]Location!A190</f>
        <v>Panzara</v>
      </c>
    </row>
    <row r="190" spans="27:27">
      <c r="AA190" s="117" t="str">
        <f>+[1]Location!A191</f>
        <v>Patgaon</v>
      </c>
    </row>
    <row r="191" spans="27:27">
      <c r="AA191" s="117" t="str">
        <f>+[1]Location!A192</f>
        <v>Pawana</v>
      </c>
    </row>
    <row r="192" spans="27:27">
      <c r="AA192" s="117" t="str">
        <f>+[1]Location!A193</f>
        <v>Pen Takli</v>
      </c>
    </row>
    <row r="193" spans="27:27">
      <c r="AA193" s="117" t="str">
        <f>+[1]Location!A194</f>
        <v>Pethwadaj</v>
      </c>
    </row>
    <row r="194" spans="27:27">
      <c r="AA194" s="117" t="str">
        <f>+[1]Location!A195</f>
        <v>Pimpalgaon Joge</v>
      </c>
    </row>
    <row r="195" spans="27:27">
      <c r="AA195" s="117" t="str">
        <f>+[1]Location!A196</f>
        <v>Pir Kalyan</v>
      </c>
    </row>
    <row r="196" spans="27:27">
      <c r="AA196" s="117" t="str">
        <f>+[1]Location!A197</f>
        <v>Pothara</v>
      </c>
    </row>
    <row r="197" spans="27:27">
      <c r="AA197" s="117" t="str">
        <f>+[1]Location!A198</f>
        <v>Pujaritola</v>
      </c>
    </row>
    <row r="198" spans="27:27">
      <c r="AA198" s="117" t="str">
        <f>+[1]Location!A199</f>
        <v>Punegaon</v>
      </c>
    </row>
    <row r="199" spans="27:27">
      <c r="AA199" s="117" t="str">
        <f>+[1]Location!A200</f>
        <v>Purna (Achalpur)</v>
      </c>
    </row>
    <row r="200" spans="27:27">
      <c r="AA200" s="117" t="str">
        <f>+[1]Location!A201</f>
        <v>Purna Nevpur</v>
      </c>
    </row>
    <row r="201" spans="27:27">
      <c r="AA201" s="117" t="str">
        <f>+[1]Location!A202</f>
        <v>Pus</v>
      </c>
    </row>
    <row r="202" spans="27:27">
      <c r="AA202" s="117" t="str">
        <f>+[1]Location!A203</f>
        <v>Radhanagri</v>
      </c>
    </row>
    <row r="203" spans="27:27">
      <c r="AA203" s="117" t="str">
        <f>+[1]Location!A204</f>
        <v>Raigavan</v>
      </c>
    </row>
    <row r="204" spans="27:27">
      <c r="AA204" s="117" t="str">
        <f>+[1]Location!A205</f>
        <v>Rajanalla Complex</v>
      </c>
    </row>
    <row r="205" spans="27:27">
      <c r="AA205" s="117" t="str">
        <f>+[1]Location!A206</f>
        <v>Ramganga</v>
      </c>
    </row>
    <row r="206" spans="27:27">
      <c r="AA206" s="117" t="str">
        <f>+[1]Location!A207</f>
        <v>Ranand</v>
      </c>
    </row>
    <row r="207" spans="27:27">
      <c r="AA207" s="117" t="str">
        <f>+[1]Location!A208</f>
        <v>Rangawali</v>
      </c>
    </row>
    <row r="208" spans="27:27">
      <c r="AA208" s="117" t="str">
        <f>+[1]Location!A209</f>
        <v>Renapur</v>
      </c>
    </row>
    <row r="209" spans="27:27">
      <c r="AA209" s="117" t="str">
        <f>+[1]Location!A210</f>
        <v>Rengepar</v>
      </c>
    </row>
    <row r="210" spans="27:27">
      <c r="AA210" s="117" t="str">
        <f>+[1]Location!A211</f>
        <v>Rui</v>
      </c>
    </row>
    <row r="211" spans="27:27">
      <c r="AA211" s="117" t="str">
        <f>+[1]Location!A212</f>
        <v>Ruti</v>
      </c>
    </row>
    <row r="212" spans="27:27">
      <c r="AA212" s="117" t="str">
        <f>+[1]Location!A213</f>
        <v>Saikheda</v>
      </c>
    </row>
    <row r="213" spans="27:27">
      <c r="AA213" s="117" t="str">
        <f>+[1]Location!A214</f>
        <v>Saiki</v>
      </c>
    </row>
    <row r="214" spans="27:27">
      <c r="AA214" s="117" t="str">
        <f>+[1]Location!A215</f>
        <v>Sakat</v>
      </c>
    </row>
    <row r="215" spans="27:27">
      <c r="AA215" s="117" t="str">
        <f>+[1]Location!A216</f>
        <v>Sakol</v>
      </c>
    </row>
    <row r="216" spans="27:27">
      <c r="AA216" s="117" t="str">
        <f>+[1]Location!A217</f>
        <v>Sangameshwar</v>
      </c>
    </row>
    <row r="217" spans="27:27">
      <c r="AA217" s="117" t="str">
        <f>+[1]Location!A218</f>
        <v>Sangrampur</v>
      </c>
    </row>
    <row r="218" spans="27:27">
      <c r="AA218" s="117" t="str">
        <f>+[1]Location!A219</f>
        <v>Sankh</v>
      </c>
    </row>
    <row r="219" spans="27:27">
      <c r="AA219" s="117" t="str">
        <f>+[1]Location!A220</f>
        <v>Saraswati</v>
      </c>
    </row>
    <row r="220" spans="27:27">
      <c r="AA220" s="117" t="str">
        <f>+[1]Location!A221</f>
        <v>Shahnoor</v>
      </c>
    </row>
    <row r="221" spans="27:27">
      <c r="AA221" s="117" t="str">
        <f>+[1]Location!A222</f>
        <v>Shivna Takali</v>
      </c>
    </row>
    <row r="222" spans="27:27">
      <c r="AA222" s="117" t="str">
        <f>+[1]Location!A223</f>
        <v>Siddheshwar</v>
      </c>
    </row>
    <row r="223" spans="27:27">
      <c r="AA223" s="117" t="str">
        <f>+[1]Location!A224</f>
        <v>Siddhewadi</v>
      </c>
    </row>
    <row r="224" spans="27:27">
      <c r="AA224" s="117" t="str">
        <f>+[1]Location!A225</f>
        <v>Sina</v>
      </c>
    </row>
    <row r="225" spans="27:27">
      <c r="AA225" s="117" t="str">
        <f>+[1]Location!A226</f>
        <v>Sindhaphana</v>
      </c>
    </row>
    <row r="226" spans="27:27">
      <c r="AA226" s="117" t="str">
        <f>+[1]Location!A227</f>
        <v>Sirpur</v>
      </c>
    </row>
    <row r="227" spans="27:27">
      <c r="AA227" s="117" t="str">
        <f>+[1]Location!A228</f>
        <v>Sonal</v>
      </c>
    </row>
    <row r="228" spans="27:27">
      <c r="AA228" s="117" t="str">
        <f>+[1]Location!A229</f>
        <v>Sonwad</v>
      </c>
    </row>
    <row r="229" spans="27:27">
      <c r="AA229" s="117" t="str">
        <f>+[1]Location!A230</f>
        <v>Sorana</v>
      </c>
    </row>
    <row r="230" spans="27:27">
      <c r="AA230" s="117" t="str">
        <f>+[1]Location!A231</f>
        <v>Sukhana</v>
      </c>
    </row>
    <row r="231" spans="27:27">
      <c r="AA231" s="117" t="str">
        <f>+[1]Location!A232</f>
        <v>Suki</v>
      </c>
    </row>
    <row r="232" spans="27:27">
      <c r="AA232" s="117" t="str">
        <f>+[1]Location!A233</f>
        <v>Suki Pickup Wier</v>
      </c>
    </row>
    <row r="233" spans="27:27">
      <c r="AA233" s="117" t="str">
        <f>+[1]Location!A234</f>
        <v>Surya</v>
      </c>
    </row>
    <row r="234" spans="27:27">
      <c r="AA234" s="117" t="str">
        <f>+[1]Location!A235</f>
        <v>Takli Borkhedi</v>
      </c>
    </row>
    <row r="235" spans="27:27">
      <c r="AA235" s="117" t="str">
        <f>+[1]Location!A236</f>
        <v>Talwar</v>
      </c>
    </row>
    <row r="236" spans="27:27">
      <c r="AA236" s="117" t="str">
        <f>+[1]Location!A237</f>
        <v>Tawarja</v>
      </c>
    </row>
    <row r="237" spans="27:27">
      <c r="AA237" s="117" t="str">
        <f>+[1]Location!A238</f>
        <v>Tekepar LIS</v>
      </c>
    </row>
    <row r="238" spans="27:27">
      <c r="AA238" s="117" t="str">
        <f>+[1]Location!A239</f>
        <v>Tembhapuri</v>
      </c>
    </row>
    <row r="239" spans="27:27">
      <c r="AA239" s="117" t="str">
        <f>+[1]Location!A240</f>
        <v>Temghar</v>
      </c>
    </row>
    <row r="240" spans="27:27">
      <c r="AA240" s="117" t="str">
        <f>+[1]Location!A241</f>
        <v>Terna</v>
      </c>
    </row>
    <row r="241" spans="27:27">
      <c r="AA241" s="117" t="str">
        <f>+[1]Location!A242</f>
        <v>Tiru</v>
      </c>
    </row>
    <row r="242" spans="27:27">
      <c r="AA242" s="117" t="str">
        <f>+[1]Location!A243</f>
        <v>Tisangi</v>
      </c>
    </row>
    <row r="243" spans="27:27">
      <c r="AA243" s="117" t="str">
        <f>+[1]Location!A244</f>
        <v>Tisgaon</v>
      </c>
    </row>
    <row r="244" spans="27:27">
      <c r="AA244" s="117" t="str">
        <f>+[1]Location!A245</f>
        <v>Tondapur</v>
      </c>
    </row>
    <row r="245" spans="27:27">
      <c r="AA245" s="117" t="str">
        <f>+[1]Location!A246</f>
        <v>Torna</v>
      </c>
    </row>
    <row r="246" spans="27:27">
      <c r="AA246" s="117" t="str">
        <f>+[1]Location!A247</f>
        <v>Totla doh</v>
      </c>
    </row>
    <row r="247" spans="27:27">
      <c r="AA247" s="117" t="str">
        <f>+[1]Location!A248</f>
        <v>Tulshi</v>
      </c>
    </row>
    <row r="248" spans="27:27">
      <c r="AA248" s="117" t="str">
        <f>+[1]Location!A249</f>
        <v>Turori</v>
      </c>
    </row>
    <row r="249" spans="27:27">
      <c r="AA249" s="117" t="str">
        <f>+[1]Location!A250</f>
        <v>Uma</v>
      </c>
    </row>
    <row r="250" spans="27:27">
      <c r="AA250" s="117" t="str">
        <f>+[1]Location!A251</f>
        <v>Umri</v>
      </c>
    </row>
    <row r="251" spans="27:27">
      <c r="AA251" s="117" t="str">
        <f>+[1]Location!A252</f>
        <v>Upper Dudhana</v>
      </c>
    </row>
    <row r="252" spans="27:27">
      <c r="AA252" s="117" t="str">
        <f>+[1]Location!A253</f>
        <v>Upper Penganga</v>
      </c>
    </row>
    <row r="253" spans="27:27">
      <c r="AA253" s="117" t="str">
        <f>+[1]Location!A254</f>
        <v>Upper Wardha</v>
      </c>
    </row>
    <row r="254" spans="27:27">
      <c r="AA254" s="117" t="str">
        <f>+[1]Location!A255</f>
        <v>Utawali</v>
      </c>
    </row>
    <row r="255" spans="27:27">
      <c r="AA255" s="117" t="str">
        <f>+[1]Location!A256</f>
        <v>Veer</v>
      </c>
    </row>
    <row r="256" spans="27:27">
      <c r="AA256" s="117" t="str">
        <f>+[1]Location!A257</f>
        <v>Visapur</v>
      </c>
    </row>
    <row r="257" spans="27:27">
      <c r="AA257" s="117" t="str">
        <f>+[1]Location!A258</f>
        <v>Vishnupuri</v>
      </c>
    </row>
    <row r="258" spans="27:27">
      <c r="AA258" s="117" t="str">
        <f>+[1]Location!A259</f>
        <v>Wadaj</v>
      </c>
    </row>
    <row r="259" spans="27:27">
      <c r="AA259" s="117" t="str">
        <f>+[1]Location!A260</f>
        <v>Wadgaon</v>
      </c>
    </row>
    <row r="260" spans="27:27">
      <c r="AA260" s="117" t="str">
        <f>+[1]Location!A261</f>
        <v>Wadiwale</v>
      </c>
    </row>
    <row r="261" spans="27:27">
      <c r="AA261" s="117" t="str">
        <f>+[1]Location!A262</f>
        <v>Waghad</v>
      </c>
    </row>
    <row r="262" spans="27:27">
      <c r="AA262" s="117" t="str">
        <f>+[1]Location!A263</f>
        <v>Waghadi</v>
      </c>
    </row>
    <row r="263" spans="27:27">
      <c r="AA263" s="117" t="str">
        <f>+[1]Location!A264</f>
        <v>Waghe Babhulgaon</v>
      </c>
    </row>
    <row r="264" spans="27:27">
      <c r="AA264" s="117" t="str">
        <f>+[1]Location!A265</f>
        <v>Wakod</v>
      </c>
    </row>
    <row r="265" spans="27:27">
      <c r="AA265" s="117" t="str">
        <f>+[1]Location!A266</f>
        <v>Waldevi</v>
      </c>
    </row>
    <row r="266" spans="27:27">
      <c r="AA266" s="117" t="str">
        <f>+[1]Location!A267</f>
        <v>Wan</v>
      </c>
    </row>
    <row r="267" spans="27:27">
      <c r="AA267" s="117" t="str">
        <f>+[1]Location!A268</f>
        <v>Wan (Beed)</v>
      </c>
    </row>
    <row r="268" spans="27:27">
      <c r="AA268" s="117" t="str">
        <f>+[1]Location!A269</f>
        <v>Wandri</v>
      </c>
    </row>
    <row r="269" spans="27:27">
      <c r="AA269" s="117" t="str">
        <f>+[1]Location!A270</f>
        <v>Warajgaon</v>
      </c>
    </row>
    <row r="270" spans="27:27">
      <c r="AA270" s="117" t="str">
        <f>+[1]Location!A271</f>
        <v>Warana LIS</v>
      </c>
    </row>
    <row r="271" spans="27:27">
      <c r="AA271" s="117" t="str">
        <f>+[1]Location!A272</f>
        <v>Warna</v>
      </c>
    </row>
    <row r="272" spans="27:27">
      <c r="AA272" s="117" t="str">
        <f>+[1]Location!A273</f>
        <v>Whati</v>
      </c>
    </row>
    <row r="273" spans="27:27">
      <c r="AA273" s="117" t="str">
        <f>+[1]Location!A274</f>
        <v>Wunna</v>
      </c>
    </row>
    <row r="274" spans="27:27">
      <c r="AA274" s="117" t="str">
        <f>+[1]Location!A275</f>
        <v>Yedgaon</v>
      </c>
    </row>
    <row r="275" spans="27:27">
      <c r="AA275" s="117" t="str">
        <f>+[1]Location!A276</f>
        <v>Yeldari</v>
      </c>
    </row>
    <row r="276" spans="27:27">
      <c r="AA276" s="117" t="str">
        <f>+[1]Location!A277</f>
        <v>Yeoti Masoli</v>
      </c>
    </row>
    <row r="277" spans="27:27">
      <c r="AA277" s="117" t="str">
        <f>+[1]Location!A278</f>
        <v>Yeralwadi</v>
      </c>
    </row>
    <row r="278" spans="27:27">
      <c r="AA278" s="117" t="str">
        <f>+[1]Location!A279</f>
        <v>Yedgaon</v>
      </c>
    </row>
    <row r="279" spans="27:27">
      <c r="AA279" s="117" t="str">
        <f>+[1]Location!A280</f>
        <v>Yeoti Masoli</v>
      </c>
    </row>
    <row r="280" spans="27:27">
      <c r="AA280" s="117" t="str">
        <f>+[1]Location!A281</f>
        <v>Yeralwadi</v>
      </c>
    </row>
    <row r="282" spans="27:27">
      <c r="AA282" s="154">
        <f>+[1]Location!A282</f>
        <v>0</v>
      </c>
    </row>
    <row r="283" spans="27:27">
      <c r="AA283" s="154">
        <f>+[1]Location!A283</f>
        <v>0</v>
      </c>
    </row>
    <row r="284" spans="27:27">
      <c r="AA284" s="154">
        <f>+[1]Location!A284</f>
        <v>0</v>
      </c>
    </row>
    <row r="285" spans="27:27">
      <c r="AA285" s="154">
        <f>+[1]Location!A285</f>
        <v>0</v>
      </c>
    </row>
    <row r="286" spans="27:27">
      <c r="AA286" s="154">
        <f>+[1]Location!A286</f>
        <v>0</v>
      </c>
    </row>
    <row r="287" spans="27:27">
      <c r="AA287" s="154">
        <f>+[1]Location!A287</f>
        <v>0</v>
      </c>
    </row>
  </sheetData>
  <sheetProtection password="CF23" sheet="1" objects="1" scenarios="1" selectLockedCells="1"/>
  <mergeCells count="24">
    <mergeCell ref="G10:I10"/>
    <mergeCell ref="P9:P11"/>
    <mergeCell ref="L10:L11"/>
    <mergeCell ref="A1:P1"/>
    <mergeCell ref="B5:D5"/>
    <mergeCell ref="H5:J5"/>
    <mergeCell ref="B7:E7"/>
    <mergeCell ref="H7:J7"/>
    <mergeCell ref="A32:O32"/>
    <mergeCell ref="A9:A11"/>
    <mergeCell ref="B9:B11"/>
    <mergeCell ref="C9:C11"/>
    <mergeCell ref="N9:N11"/>
    <mergeCell ref="O9:O11"/>
    <mergeCell ref="J9:J11"/>
    <mergeCell ref="K9:L9"/>
    <mergeCell ref="M9:M11"/>
    <mergeCell ref="A31:O31"/>
    <mergeCell ref="A30:O30"/>
    <mergeCell ref="K10:K11"/>
    <mergeCell ref="D9:I9"/>
    <mergeCell ref="D10:D11"/>
    <mergeCell ref="E10:E11"/>
    <mergeCell ref="F10:F11"/>
  </mergeCells>
  <phoneticPr fontId="19" type="noConversion"/>
  <dataValidations count="5">
    <dataValidation type="decimal" allowBlank="1" showInputMessage="1" showErrorMessage="1" sqref="M13:N16 M18:N22 M24:M27 N24:N26">
      <formula1>0</formula1>
      <formula2>10000</formula2>
    </dataValidation>
    <dataValidation type="decimal" allowBlank="1" showInputMessage="1" showErrorMessage="1" promptTitle="Message" prompt="After entering data, save the file and goto sheet 6(B)." sqref="N27">
      <formula1>0</formula1>
      <formula2>10000</formula2>
    </dataValidation>
    <dataValidation type="list" allowBlank="1" showInputMessage="1" showErrorMessage="1" sqref="H3">
      <formula1>$Y$1:$Y$8</formula1>
    </dataValidation>
    <dataValidation type="list" allowBlank="1" showInputMessage="1" showErrorMessage="1" promptTitle="Save" prompt="Please save the file. Give name of reservoir to the file." sqref="B5:D5">
      <formula1>$AA$1:$AA$280</formula1>
    </dataValidation>
    <dataValidation type="decimal" allowBlank="1" showInputMessage="1" showErrorMessage="1" errorTitle="Caution" error="You are allowed to enter only numbers. No text such as &quot;---&quot; or &quot;Nil&quot; will be accepted." sqref="B13:L16 B24:L27 B18:L22">
      <formula1>0</formula1>
      <formula2>10000</formula2>
    </dataValidation>
  </dataValidations>
  <printOptions horizontalCentered="1" verticalCentered="1" gridLines="1"/>
  <pageMargins left="0" right="0" top="0" bottom="0" header="0.5" footer="0.5"/>
  <pageSetup paperSize="9" scale="76" orientation="landscape" r:id="rId1"/>
  <headerFooter alignWithMargins="0">
    <oddFooter>&amp;L&amp;F/&amp;A&amp;C&amp;P</oddFooter>
  </headerFooter>
  <legacyDrawing r:id="rId2"/>
</worksheet>
</file>

<file path=xl/worksheets/sheet3.xml><?xml version="1.0" encoding="utf-8"?>
<worksheet xmlns="http://schemas.openxmlformats.org/spreadsheetml/2006/main" xmlns:r="http://schemas.openxmlformats.org/officeDocument/2006/relationships">
  <sheetPr>
    <pageSetUpPr fitToPage="1"/>
  </sheetPr>
  <dimension ref="A1:AD287"/>
  <sheetViews>
    <sheetView showZeros="0" zoomScale="85" zoomScaleNormal="85" workbookViewId="0">
      <selection activeCell="M27" sqref="M27:N27"/>
    </sheetView>
  </sheetViews>
  <sheetFormatPr defaultRowHeight="12.75"/>
  <cols>
    <col min="1" max="1" width="17.7109375" style="116" customWidth="1"/>
    <col min="2" max="15" width="11.7109375" style="116" customWidth="1"/>
    <col min="16" max="16" width="10.7109375" style="116" customWidth="1"/>
    <col min="17" max="26" width="9.140625" style="116"/>
    <col min="27" max="27" width="28.42578125" style="116" bestFit="1" customWidth="1"/>
    <col min="28" max="28" width="32" style="116" bestFit="1" customWidth="1"/>
    <col min="29" max="30" width="12" style="116" bestFit="1" customWidth="1"/>
    <col min="31" max="16384" width="9.140625" style="116"/>
  </cols>
  <sheetData>
    <row r="1" spans="1:30" ht="15.75">
      <c r="A1" s="267" t="s">
        <v>13</v>
      </c>
      <c r="B1" s="267"/>
      <c r="C1" s="267"/>
      <c r="D1" s="267"/>
      <c r="E1" s="267"/>
      <c r="F1" s="267"/>
      <c r="G1" s="267"/>
      <c r="H1" s="267"/>
      <c r="I1" s="267"/>
      <c r="J1" s="267"/>
      <c r="K1" s="267"/>
      <c r="L1" s="267"/>
      <c r="M1" s="267"/>
      <c r="N1" s="267"/>
      <c r="O1" s="267"/>
      <c r="P1" s="267"/>
      <c r="Y1" s="116" t="s">
        <v>133</v>
      </c>
      <c r="AA1" s="117" t="str">
        <f>+[1]Location!A2</f>
        <v>Abhora</v>
      </c>
    </row>
    <row r="2" spans="1:30" ht="15.75">
      <c r="A2" s="115"/>
      <c r="B2" s="115"/>
      <c r="C2" s="115"/>
      <c r="D2" s="115"/>
      <c r="E2" s="115"/>
      <c r="F2" s="115"/>
      <c r="G2" s="115"/>
      <c r="H2" s="115"/>
      <c r="I2" s="115"/>
      <c r="J2" s="115"/>
      <c r="K2" s="115"/>
      <c r="L2" s="115"/>
      <c r="M2" s="115"/>
      <c r="N2" s="115"/>
      <c r="O2" s="115"/>
      <c r="P2" s="118"/>
      <c r="Y2" s="116" t="s">
        <v>325</v>
      </c>
      <c r="AA2" s="117" t="str">
        <f>+[1]Location!A3</f>
        <v>Adan</v>
      </c>
    </row>
    <row r="3" spans="1:30" ht="24">
      <c r="A3" s="119"/>
      <c r="B3" s="120"/>
      <c r="C3" s="120"/>
      <c r="D3" s="120"/>
      <c r="E3" s="120"/>
      <c r="F3" s="120"/>
      <c r="G3" s="121" t="s">
        <v>134</v>
      </c>
      <c r="H3" s="122" t="s">
        <v>335</v>
      </c>
      <c r="I3" s="119"/>
      <c r="J3" s="120"/>
      <c r="K3" s="120"/>
      <c r="L3" s="120"/>
      <c r="M3" s="120"/>
      <c r="N3" s="119"/>
      <c r="O3" s="119"/>
      <c r="P3" s="118"/>
      <c r="Y3" s="116" t="s">
        <v>333</v>
      </c>
      <c r="AA3" s="117" t="str">
        <f>+[1]Location!A4</f>
        <v>Adhala</v>
      </c>
      <c r="AB3" s="123"/>
      <c r="AC3" s="124"/>
    </row>
    <row r="4" spans="1:30" ht="24">
      <c r="A4" s="119"/>
      <c r="B4" s="120"/>
      <c r="C4" s="120"/>
      <c r="D4" s="120"/>
      <c r="E4" s="120"/>
      <c r="F4" s="120"/>
      <c r="G4" s="121"/>
      <c r="H4" s="125"/>
      <c r="I4" s="119"/>
      <c r="J4" s="120"/>
      <c r="K4" s="120"/>
      <c r="L4" s="120"/>
      <c r="M4" s="120"/>
      <c r="N4" s="119"/>
      <c r="O4" s="119"/>
      <c r="P4" s="118"/>
      <c r="Y4" s="116" t="s">
        <v>335</v>
      </c>
      <c r="AA4" s="117" t="str">
        <f>+[1]Location!A5</f>
        <v>Agnawati</v>
      </c>
      <c r="AB4" s="123"/>
      <c r="AC4" s="123"/>
      <c r="AD4" s="124"/>
    </row>
    <row r="5" spans="1:30" ht="24">
      <c r="A5" s="121" t="s">
        <v>51</v>
      </c>
      <c r="B5" s="268" t="s">
        <v>55</v>
      </c>
      <c r="C5" s="269"/>
      <c r="D5" s="270"/>
      <c r="E5" s="118"/>
      <c r="F5" s="118"/>
      <c r="G5" s="121" t="s">
        <v>50</v>
      </c>
      <c r="H5" s="271" t="str">
        <f>IF(B5="","",VLOOKUP(B5,Location,2))</f>
        <v>Neera Complex</v>
      </c>
      <c r="I5" s="272"/>
      <c r="J5" s="273"/>
      <c r="K5" s="120"/>
      <c r="L5" s="120"/>
      <c r="M5" s="120"/>
      <c r="N5" s="119"/>
      <c r="O5" s="119"/>
      <c r="P5" s="118"/>
      <c r="T5" s="126"/>
      <c r="U5" s="126"/>
      <c r="Y5" s="116" t="s">
        <v>336</v>
      </c>
      <c r="AA5" s="117" t="str">
        <f>+[1]Location!A6</f>
        <v>Ajanta Andhari</v>
      </c>
      <c r="AB5" s="123"/>
      <c r="AC5" s="123"/>
      <c r="AD5" s="124"/>
    </row>
    <row r="6" spans="1:30" s="129" customFormat="1" ht="24">
      <c r="A6" s="127"/>
      <c r="B6" s="119"/>
      <c r="C6" s="119"/>
      <c r="D6" s="119"/>
      <c r="E6" s="119"/>
      <c r="F6" s="119"/>
      <c r="G6" s="127"/>
      <c r="H6" s="119"/>
      <c r="I6" s="119"/>
      <c r="J6" s="119"/>
      <c r="K6" s="119"/>
      <c r="L6" s="119"/>
      <c r="M6" s="119"/>
      <c r="N6" s="119"/>
      <c r="O6" s="119"/>
      <c r="P6" s="128"/>
      <c r="Y6" s="129" t="s">
        <v>337</v>
      </c>
      <c r="AA6" s="117" t="str">
        <f>+[1]Location!A7</f>
        <v>Alandi</v>
      </c>
      <c r="AB6" s="123"/>
      <c r="AC6" s="123"/>
      <c r="AD6" s="124"/>
    </row>
    <row r="7" spans="1:30" ht="24">
      <c r="A7" s="130" t="s">
        <v>52</v>
      </c>
      <c r="B7" s="271" t="str">
        <f>IF(B5="","",VLOOKUP(B5,Location,4))</f>
        <v>Pune Irrigation Division Pune</v>
      </c>
      <c r="C7" s="274"/>
      <c r="D7" s="274"/>
      <c r="E7" s="275"/>
      <c r="F7" s="131"/>
      <c r="G7" s="121" t="s">
        <v>44</v>
      </c>
      <c r="H7" s="271" t="str">
        <f>IF(B5="","",VLOOKUP(B5,Location,3))</f>
        <v>PIC Pune</v>
      </c>
      <c r="I7" s="272"/>
      <c r="J7" s="273"/>
      <c r="K7" s="131"/>
      <c r="L7" s="131"/>
      <c r="M7" s="119"/>
      <c r="N7" s="119"/>
      <c r="O7" s="119"/>
      <c r="P7" s="118"/>
      <c r="Y7" s="116" t="s">
        <v>338</v>
      </c>
      <c r="AA7" s="117" t="str">
        <f>+[1]Location!A8</f>
        <v>Amalnalla</v>
      </c>
      <c r="AC7" s="123"/>
      <c r="AD7" s="124"/>
    </row>
    <row r="8" spans="1:30" ht="24">
      <c r="A8" s="132"/>
      <c r="B8" s="132"/>
      <c r="C8" s="132"/>
      <c r="D8" s="133"/>
      <c r="E8" s="134"/>
      <c r="F8" s="134"/>
      <c r="G8" s="133"/>
      <c r="H8" s="134"/>
      <c r="I8" s="134"/>
      <c r="J8" s="133"/>
      <c r="K8" s="119"/>
      <c r="L8" s="119"/>
      <c r="M8" s="119"/>
      <c r="N8" s="119"/>
      <c r="O8" s="118"/>
      <c r="P8" s="121" t="s">
        <v>135</v>
      </c>
      <c r="Y8" s="116" t="s">
        <v>339</v>
      </c>
      <c r="AA8" s="117" t="str">
        <f>+[1]Location!A9</f>
        <v>Ambadi</v>
      </c>
      <c r="AD8" s="124"/>
    </row>
    <row r="9" spans="1:30" ht="20.25" customHeight="1">
      <c r="A9" s="254" t="s">
        <v>0</v>
      </c>
      <c r="B9" s="254" t="s">
        <v>48</v>
      </c>
      <c r="C9" s="254" t="s">
        <v>136</v>
      </c>
      <c r="D9" s="261" t="s">
        <v>1</v>
      </c>
      <c r="E9" s="265"/>
      <c r="F9" s="265"/>
      <c r="G9" s="265"/>
      <c r="H9" s="265"/>
      <c r="I9" s="262"/>
      <c r="J9" s="254" t="s">
        <v>137</v>
      </c>
      <c r="K9" s="261" t="s">
        <v>2</v>
      </c>
      <c r="L9" s="262"/>
      <c r="M9" s="254" t="s">
        <v>49</v>
      </c>
      <c r="N9" s="254" t="s">
        <v>138</v>
      </c>
      <c r="O9" s="254" t="s">
        <v>46</v>
      </c>
      <c r="P9" s="254" t="s">
        <v>47</v>
      </c>
      <c r="Y9" s="116" t="s">
        <v>340</v>
      </c>
      <c r="AA9" s="117" t="str">
        <f>+[1]Location!A10</f>
        <v>Andhali</v>
      </c>
      <c r="AD9" s="124"/>
    </row>
    <row r="10" spans="1:30" ht="15.75" customHeight="1">
      <c r="A10" s="255"/>
      <c r="B10" s="255"/>
      <c r="C10" s="255"/>
      <c r="D10" s="254" t="s">
        <v>30</v>
      </c>
      <c r="E10" s="254" t="s">
        <v>139</v>
      </c>
      <c r="F10" s="254" t="s">
        <v>140</v>
      </c>
      <c r="G10" s="261" t="s">
        <v>3</v>
      </c>
      <c r="H10" s="265"/>
      <c r="I10" s="262"/>
      <c r="J10" s="259"/>
      <c r="K10" s="254" t="s">
        <v>4</v>
      </c>
      <c r="L10" s="254" t="s">
        <v>5</v>
      </c>
      <c r="M10" s="257"/>
      <c r="N10" s="257"/>
      <c r="O10" s="257"/>
      <c r="P10" s="257"/>
      <c r="AA10" s="117" t="str">
        <f>+[1]Location!A11</f>
        <v>Aner</v>
      </c>
      <c r="AD10" s="124"/>
    </row>
    <row r="11" spans="1:30" ht="77.25" customHeight="1">
      <c r="A11" s="256"/>
      <c r="B11" s="256"/>
      <c r="C11" s="256"/>
      <c r="D11" s="256"/>
      <c r="E11" s="266"/>
      <c r="F11" s="266"/>
      <c r="G11" s="135" t="s">
        <v>6</v>
      </c>
      <c r="H11" s="135" t="s">
        <v>7</v>
      </c>
      <c r="I11" s="135" t="s">
        <v>8</v>
      </c>
      <c r="J11" s="260"/>
      <c r="K11" s="264"/>
      <c r="L11" s="258"/>
      <c r="M11" s="258"/>
      <c r="N11" s="258"/>
      <c r="O11" s="258"/>
      <c r="P11" s="258"/>
      <c r="AA11" s="117" t="str">
        <f>+[1]Location!A12</f>
        <v>Anjana Palashi</v>
      </c>
      <c r="AC11" s="129"/>
      <c r="AD11" s="124"/>
    </row>
    <row r="12" spans="1:30" ht="15.75">
      <c r="A12" s="136">
        <v>1</v>
      </c>
      <c r="B12" s="136">
        <v>2</v>
      </c>
      <c r="C12" s="136">
        <v>3</v>
      </c>
      <c r="D12" s="136">
        <v>4</v>
      </c>
      <c r="E12" s="136" t="s">
        <v>141</v>
      </c>
      <c r="F12" s="136" t="s">
        <v>142</v>
      </c>
      <c r="G12" s="136">
        <v>6</v>
      </c>
      <c r="H12" s="136">
        <v>7</v>
      </c>
      <c r="I12" s="136">
        <v>8</v>
      </c>
      <c r="J12" s="136" t="s">
        <v>143</v>
      </c>
      <c r="K12" s="136">
        <v>9</v>
      </c>
      <c r="L12" s="136">
        <v>10</v>
      </c>
      <c r="M12" s="136">
        <v>11</v>
      </c>
      <c r="N12" s="136">
        <v>12</v>
      </c>
      <c r="O12" s="137">
        <v>13</v>
      </c>
      <c r="P12" s="137">
        <v>14</v>
      </c>
      <c r="AA12" s="117" t="str">
        <f>+[1]Location!A13</f>
        <v>Arunavati</v>
      </c>
    </row>
    <row r="13" spans="1:30" ht="15.75">
      <c r="A13" s="138" t="s">
        <v>31</v>
      </c>
      <c r="B13" s="1">
        <v>593.64</v>
      </c>
      <c r="C13" s="1">
        <v>26.36</v>
      </c>
      <c r="D13" s="1">
        <v>6.25</v>
      </c>
      <c r="E13" s="1"/>
      <c r="F13" s="1"/>
      <c r="G13" s="1">
        <v>3.1E-2</v>
      </c>
      <c r="H13" s="1">
        <v>3.1E-2</v>
      </c>
      <c r="I13" s="1"/>
      <c r="J13" s="1"/>
      <c r="K13" s="1">
        <v>0.74</v>
      </c>
      <c r="L13" s="1">
        <v>0.62</v>
      </c>
      <c r="M13" s="139">
        <f t="shared" ref="M13:N15" si="0">+B14</f>
        <v>617.79</v>
      </c>
      <c r="N13" s="140">
        <f t="shared" si="0"/>
        <v>502.25</v>
      </c>
      <c r="O13" s="141">
        <f>IF(SUM(D13:L13,N13)-C13&gt;0,SUM(D13:L13,N13)-C13,0)</f>
        <v>483.56200000000001</v>
      </c>
      <c r="P13" s="141">
        <f>IF(C13-SUM(D13:L13,N13)&gt;0,C13-SUM(D13:L13,N13),0)</f>
        <v>0</v>
      </c>
      <c r="Z13" s="142"/>
      <c r="AA13" s="117" t="str">
        <f>+[1]Location!A14</f>
        <v>Ashti</v>
      </c>
      <c r="AD13" s="129"/>
    </row>
    <row r="14" spans="1:30" ht="15.75">
      <c r="A14" s="143" t="s">
        <v>32</v>
      </c>
      <c r="B14" s="1">
        <v>617.79</v>
      </c>
      <c r="C14" s="144">
        <v>502.25</v>
      </c>
      <c r="D14" s="1"/>
      <c r="E14" s="1"/>
      <c r="F14" s="1"/>
      <c r="G14" s="1">
        <v>3.1E-2</v>
      </c>
      <c r="H14" s="1">
        <v>3.1E-2</v>
      </c>
      <c r="I14" s="1"/>
      <c r="J14" s="1"/>
      <c r="K14" s="1">
        <v>1.58</v>
      </c>
      <c r="L14" s="1">
        <v>0.72</v>
      </c>
      <c r="M14" s="145">
        <f t="shared" si="0"/>
        <v>621.51</v>
      </c>
      <c r="N14" s="146">
        <f t="shared" si="0"/>
        <v>616.04</v>
      </c>
      <c r="O14" s="147">
        <f>IF(SUM(D14:L14,N14)-C14&gt;0,SUM(D14:L14,N14)-C14,0)</f>
        <v>116.15199999999993</v>
      </c>
      <c r="P14" s="147">
        <f>IF(C14-SUM(D14:L14,N14)&gt;0,C14-SUM(D14:L14,N14),0)</f>
        <v>0</v>
      </c>
      <c r="Z14" s="142"/>
      <c r="AA14" s="117" t="str">
        <f>+[1]Location!A15</f>
        <v>Asolamendha</v>
      </c>
      <c r="AC14" s="123"/>
      <c r="AD14" s="123"/>
    </row>
    <row r="15" spans="1:30" ht="15.75">
      <c r="A15" s="143" t="s">
        <v>33</v>
      </c>
      <c r="B15" s="1">
        <v>621.51</v>
      </c>
      <c r="C15" s="144">
        <v>616.04</v>
      </c>
      <c r="D15" s="1"/>
      <c r="E15" s="1"/>
      <c r="F15" s="1"/>
      <c r="G15" s="1">
        <v>0.03</v>
      </c>
      <c r="H15" s="1">
        <v>0.03</v>
      </c>
      <c r="I15" s="1"/>
      <c r="J15" s="1"/>
      <c r="K15" s="1">
        <v>4.0599999999999996</v>
      </c>
      <c r="L15" s="1">
        <v>2.34</v>
      </c>
      <c r="M15" s="145">
        <f t="shared" si="0"/>
        <v>622.91</v>
      </c>
      <c r="N15" s="146">
        <f t="shared" si="0"/>
        <v>660.9</v>
      </c>
      <c r="O15" s="147">
        <f>IF(SUM(D15:L15,N15)-C15&gt;0,SUM(D15:L15,N15)-C15,0)</f>
        <v>51.32000000000005</v>
      </c>
      <c r="P15" s="147">
        <f>IF(C15-SUM(D15:L15,N15)&gt;0,C15-SUM(D15:L15,N15),0)</f>
        <v>0</v>
      </c>
      <c r="AA15" s="117" t="str">
        <f>+[1]Location!A16</f>
        <v>Bagheda</v>
      </c>
      <c r="AC15" s="123"/>
      <c r="AD15" s="123"/>
    </row>
    <row r="16" spans="1:30" ht="15.75">
      <c r="A16" s="143" t="s">
        <v>34</v>
      </c>
      <c r="B16" s="1">
        <v>622.91</v>
      </c>
      <c r="C16" s="1">
        <v>660.9</v>
      </c>
      <c r="D16" s="1">
        <v>8.19</v>
      </c>
      <c r="E16" s="1"/>
      <c r="F16" s="1"/>
      <c r="G16" s="1">
        <v>1.4999999999999999E-2</v>
      </c>
      <c r="H16" s="1">
        <v>1.4999999999999999E-2</v>
      </c>
      <c r="I16" s="1"/>
      <c r="J16" s="1"/>
      <c r="K16" s="1">
        <v>2.2599999999999998</v>
      </c>
      <c r="L16" s="1">
        <v>3</v>
      </c>
      <c r="M16" s="145">
        <f>+B18</f>
        <v>623.28</v>
      </c>
      <c r="N16" s="146">
        <f>+C18</f>
        <v>672.65</v>
      </c>
      <c r="O16" s="147">
        <f>IF(SUM(D16:L16,N16)-C16&gt;0,SUM(D16:L16,N16)-C16,0)</f>
        <v>25.230000000000018</v>
      </c>
      <c r="P16" s="147">
        <f>IF(C16-SUM(D16:L16,N16)&gt;0,C16-SUM(D16:L16,N16),0)</f>
        <v>0</v>
      </c>
      <c r="AA16" s="117" t="str">
        <f>+[1]Location!A17</f>
        <v>Bahula</v>
      </c>
      <c r="AC16" s="123"/>
      <c r="AD16" s="123"/>
    </row>
    <row r="17" spans="1:30" ht="15.75">
      <c r="A17" s="148" t="s">
        <v>9</v>
      </c>
      <c r="B17" s="149">
        <f>+B13</f>
        <v>593.64</v>
      </c>
      <c r="C17" s="149">
        <f>+C13</f>
        <v>26.36</v>
      </c>
      <c r="D17" s="149">
        <f t="shared" ref="D17:L17" si="1">SUM(D13:D16)</f>
        <v>14.44</v>
      </c>
      <c r="E17" s="149">
        <f t="shared" si="1"/>
        <v>0</v>
      </c>
      <c r="F17" s="149">
        <f t="shared" si="1"/>
        <v>0</v>
      </c>
      <c r="G17" s="149">
        <f t="shared" si="1"/>
        <v>0.107</v>
      </c>
      <c r="H17" s="149">
        <f t="shared" si="1"/>
        <v>0.107</v>
      </c>
      <c r="I17" s="149">
        <f t="shared" si="1"/>
        <v>0</v>
      </c>
      <c r="J17" s="149">
        <f t="shared" si="1"/>
        <v>0</v>
      </c>
      <c r="K17" s="149">
        <f t="shared" si="1"/>
        <v>8.64</v>
      </c>
      <c r="L17" s="149">
        <f t="shared" si="1"/>
        <v>6.68</v>
      </c>
      <c r="M17" s="150">
        <f>+M16</f>
        <v>623.28</v>
      </c>
      <c r="N17" s="150">
        <f>+N16</f>
        <v>672.65</v>
      </c>
      <c r="O17" s="149">
        <f>SUM(O13:O16)</f>
        <v>676.26400000000001</v>
      </c>
      <c r="P17" s="149">
        <f>SUM(P13:P16)</f>
        <v>0</v>
      </c>
      <c r="AA17" s="117" t="str">
        <f>+[1]Location!A18</f>
        <v>Banganga</v>
      </c>
      <c r="AC17" s="123"/>
      <c r="AD17" s="124"/>
    </row>
    <row r="18" spans="1:30" ht="15.75">
      <c r="A18" s="143" t="s">
        <v>35</v>
      </c>
      <c r="B18" s="1">
        <v>623.28</v>
      </c>
      <c r="C18" s="1">
        <v>672.65</v>
      </c>
      <c r="D18" s="1"/>
      <c r="E18" s="1"/>
      <c r="F18" s="1"/>
      <c r="G18" s="1">
        <v>1.6E-2</v>
      </c>
      <c r="H18" s="1">
        <v>1.6E-2</v>
      </c>
      <c r="I18" s="1"/>
      <c r="J18" s="1"/>
      <c r="K18" s="1">
        <v>2.75</v>
      </c>
      <c r="L18" s="1">
        <v>2.3199999999999998</v>
      </c>
      <c r="M18" s="145">
        <f t="shared" ref="M18:N21" si="2">+B19</f>
        <v>623.19000000000005</v>
      </c>
      <c r="N18" s="146">
        <f t="shared" si="2"/>
        <v>669.71</v>
      </c>
      <c r="O18" s="147">
        <f>IF(SUM(D18:L18,N18)-C18&gt;0,SUM(D18:L18,N18)-C18,0)</f>
        <v>2.1620000000000346</v>
      </c>
      <c r="P18" s="147">
        <f>IF(C18-SUM(D18:L18,N18)&gt;0,C18-SUM(D18:L18,N18),0)</f>
        <v>0</v>
      </c>
      <c r="AA18" s="117" t="str">
        <f>+[1]Location!A19</f>
        <v>Basappawadi</v>
      </c>
      <c r="AD18" s="123"/>
    </row>
    <row r="19" spans="1:30" ht="15.75">
      <c r="A19" s="143" t="s">
        <v>36</v>
      </c>
      <c r="B19" s="1">
        <v>623.19000000000005</v>
      </c>
      <c r="C19" s="1">
        <v>669.71</v>
      </c>
      <c r="D19" s="1">
        <v>3.12</v>
      </c>
      <c r="E19" s="1"/>
      <c r="F19" s="1"/>
      <c r="G19" s="1">
        <v>0.03</v>
      </c>
      <c r="H19" s="1">
        <v>0.03</v>
      </c>
      <c r="I19" s="1"/>
      <c r="J19" s="1"/>
      <c r="K19" s="1">
        <v>4.1100000000000003</v>
      </c>
      <c r="L19" s="1">
        <v>1.2</v>
      </c>
      <c r="M19" s="145">
        <f t="shared" si="2"/>
        <v>623.28</v>
      </c>
      <c r="N19" s="146">
        <f t="shared" si="2"/>
        <v>672.65</v>
      </c>
      <c r="O19" s="147">
        <f>IF(SUM(D19:L19,N19)-C19&gt;0,SUM(D19:L19,N19)-C19,0)</f>
        <v>11.42999999999995</v>
      </c>
      <c r="P19" s="147">
        <f>IF(C19-SUM(D19:L19,N19)&gt;0,C19-SUM(D19:L19,N19),0)</f>
        <v>0</v>
      </c>
      <c r="AA19" s="117" t="str">
        <f>+[1]Location!A20</f>
        <v>Belpara</v>
      </c>
      <c r="AD19" s="124"/>
    </row>
    <row r="20" spans="1:30" ht="15.75">
      <c r="A20" s="143" t="s">
        <v>37</v>
      </c>
      <c r="B20" s="1">
        <v>623.28</v>
      </c>
      <c r="C20" s="1">
        <v>672.65</v>
      </c>
      <c r="D20" s="1">
        <v>1.1000000000000001</v>
      </c>
      <c r="E20" s="1"/>
      <c r="F20" s="1"/>
      <c r="G20" s="1">
        <v>7.9000000000000001E-2</v>
      </c>
      <c r="H20" s="1">
        <v>3.1E-2</v>
      </c>
      <c r="I20" s="1"/>
      <c r="J20" s="1"/>
      <c r="K20" s="1">
        <v>4.41</v>
      </c>
      <c r="L20" s="1">
        <v>1.24</v>
      </c>
      <c r="M20" s="145">
        <f t="shared" si="2"/>
        <v>623.07000000000005</v>
      </c>
      <c r="N20" s="146">
        <f t="shared" si="2"/>
        <v>665.79</v>
      </c>
      <c r="O20" s="147">
        <f>IF(SUM(D20:L20,N20)-C20&gt;0,SUM(D20:L20,N20)-C20,0)</f>
        <v>0</v>
      </c>
      <c r="P20" s="147">
        <f>IF(C20-SUM(D20:L20,N20)&gt;0,C20-SUM(D20:L20,N20),0)</f>
        <v>0</v>
      </c>
      <c r="AA20" s="117" t="str">
        <f>+[1]Location!A21</f>
        <v>Benitura</v>
      </c>
    </row>
    <row r="21" spans="1:30" ht="15.75">
      <c r="A21" s="143" t="s">
        <v>38</v>
      </c>
      <c r="B21" s="1">
        <v>623.07000000000005</v>
      </c>
      <c r="C21" s="1">
        <v>665.79</v>
      </c>
      <c r="D21" s="1">
        <v>13.57</v>
      </c>
      <c r="E21" s="1"/>
      <c r="F21" s="1"/>
      <c r="G21" s="1">
        <v>3.9E-2</v>
      </c>
      <c r="H21" s="1">
        <v>3.1E-2</v>
      </c>
      <c r="I21" s="1"/>
      <c r="J21" s="1"/>
      <c r="K21" s="1">
        <v>3.72</v>
      </c>
      <c r="L21" s="1">
        <v>1.24</v>
      </c>
      <c r="M21" s="145">
        <f t="shared" si="2"/>
        <v>622.49</v>
      </c>
      <c r="N21" s="146">
        <f t="shared" si="2"/>
        <v>647.19000000000005</v>
      </c>
      <c r="O21" s="147">
        <f>IF(SUM(D21:L21,N21)-C21&gt;0,SUM(D21:L21,N21)-C21,0)</f>
        <v>1.1368683772161603E-13</v>
      </c>
      <c r="P21" s="147">
        <f>IF(C21-SUM(D21:L21,N21)&gt;0,C21-SUM(D21:L21,N21),0)</f>
        <v>0</v>
      </c>
      <c r="AA21" s="117" t="str">
        <f>+[1]Location!A22</f>
        <v>Betekar Bothli</v>
      </c>
    </row>
    <row r="22" spans="1:30" ht="15.75">
      <c r="A22" s="143" t="s">
        <v>39</v>
      </c>
      <c r="B22" s="1">
        <v>622.49</v>
      </c>
      <c r="C22" s="1">
        <v>647.19000000000005</v>
      </c>
      <c r="D22" s="1">
        <v>100</v>
      </c>
      <c r="E22" s="1"/>
      <c r="F22" s="1"/>
      <c r="G22" s="1">
        <v>5.6000000000000001E-2</v>
      </c>
      <c r="H22" s="1">
        <v>5.6000000000000001E-2</v>
      </c>
      <c r="I22" s="1"/>
      <c r="J22" s="1"/>
      <c r="K22" s="1">
        <v>4.03</v>
      </c>
      <c r="L22" s="1">
        <v>0.56000000000000005</v>
      </c>
      <c r="M22" s="145">
        <f>+B24</f>
        <v>619.13</v>
      </c>
      <c r="N22" s="146">
        <f>+C24</f>
        <v>542.49</v>
      </c>
      <c r="O22" s="147">
        <f>IF(SUM(D22:L22,N22)-C22&gt;0,SUM(D22:L22,N22)-C22,0)</f>
        <v>1.9999999999527063E-3</v>
      </c>
      <c r="P22" s="147">
        <f>IF(C22-SUM(D22:L22,N22)&gt;0,C22-SUM(D22:L22,N22),0)</f>
        <v>0</v>
      </c>
      <c r="AA22" s="117" t="str">
        <f>+[1]Location!A23</f>
        <v>Bhama Askhed</v>
      </c>
    </row>
    <row r="23" spans="1:30" ht="15.75">
      <c r="A23" s="148" t="s">
        <v>10</v>
      </c>
      <c r="B23" s="149">
        <f>+B18</f>
        <v>623.28</v>
      </c>
      <c r="C23" s="149">
        <f>+C18</f>
        <v>672.65</v>
      </c>
      <c r="D23" s="149">
        <f t="shared" ref="D23:L23" si="3">SUM(D18:D22)</f>
        <v>117.78999999999999</v>
      </c>
      <c r="E23" s="149">
        <f t="shared" si="3"/>
        <v>0</v>
      </c>
      <c r="F23" s="149">
        <f t="shared" si="3"/>
        <v>0</v>
      </c>
      <c r="G23" s="149">
        <f t="shared" si="3"/>
        <v>0.22</v>
      </c>
      <c r="H23" s="149">
        <f t="shared" si="3"/>
        <v>0.16400000000000001</v>
      </c>
      <c r="I23" s="149">
        <f t="shared" si="3"/>
        <v>0</v>
      </c>
      <c r="J23" s="149">
        <f t="shared" si="3"/>
        <v>0</v>
      </c>
      <c r="K23" s="149">
        <f t="shared" si="3"/>
        <v>19.02</v>
      </c>
      <c r="L23" s="149">
        <f t="shared" si="3"/>
        <v>6.5600000000000005</v>
      </c>
      <c r="M23" s="150">
        <f>+M22</f>
        <v>619.13</v>
      </c>
      <c r="N23" s="150">
        <f>+N22</f>
        <v>542.49</v>
      </c>
      <c r="O23" s="149">
        <f>SUM(O18:O22)</f>
        <v>13.594000000000051</v>
      </c>
      <c r="P23" s="149">
        <f>SUM(P18:P22)</f>
        <v>0</v>
      </c>
      <c r="AA23" s="117" t="str">
        <f>+[1]Location!A24</f>
        <v>Bhandardara</v>
      </c>
    </row>
    <row r="24" spans="1:30" ht="15.75">
      <c r="A24" s="143" t="s">
        <v>40</v>
      </c>
      <c r="B24" s="1">
        <v>619.13</v>
      </c>
      <c r="C24" s="1">
        <v>542.49</v>
      </c>
      <c r="D24" s="1">
        <v>83.84</v>
      </c>
      <c r="E24" s="1"/>
      <c r="F24" s="1"/>
      <c r="G24" s="1">
        <v>3.1E-2</v>
      </c>
      <c r="H24" s="1">
        <v>3.1E-2</v>
      </c>
      <c r="I24" s="1"/>
      <c r="J24" s="1"/>
      <c r="K24" s="1">
        <v>5.56</v>
      </c>
      <c r="L24" s="1">
        <v>0.62</v>
      </c>
      <c r="M24" s="145">
        <f t="shared" ref="M24:N26" si="4">+B25</f>
        <v>616.09</v>
      </c>
      <c r="N24" s="146">
        <f t="shared" si="4"/>
        <v>452.41</v>
      </c>
      <c r="O24" s="147">
        <f>IF(SUM(D24:L24,N24)-C24&gt;0,SUM(D24:L24,N24)-C24,0)</f>
        <v>2.0000000000663931E-3</v>
      </c>
      <c r="P24" s="147">
        <f>IF(C24-SUM(D24:L24,N24)&gt;0,C24-SUM(D24:L24,N24),0)</f>
        <v>0</v>
      </c>
      <c r="AA24" s="117" t="str">
        <f>+[1]Location!A25</f>
        <v>Bhatghar</v>
      </c>
    </row>
    <row r="25" spans="1:30" ht="15.75">
      <c r="A25" s="143" t="s">
        <v>41</v>
      </c>
      <c r="B25" s="1">
        <v>616.09</v>
      </c>
      <c r="C25" s="1">
        <v>452.41</v>
      </c>
      <c r="D25" s="1">
        <v>111.52</v>
      </c>
      <c r="E25" s="1"/>
      <c r="F25" s="1"/>
      <c r="G25" s="1">
        <v>0.03</v>
      </c>
      <c r="H25" s="1">
        <v>0.03</v>
      </c>
      <c r="I25" s="1"/>
      <c r="J25" s="1"/>
      <c r="K25" s="1">
        <v>5.63</v>
      </c>
      <c r="L25" s="1">
        <v>0.6</v>
      </c>
      <c r="M25" s="145">
        <f t="shared" si="4"/>
        <v>611.85</v>
      </c>
      <c r="N25" s="146">
        <f t="shared" si="4"/>
        <v>334.6</v>
      </c>
      <c r="O25" s="147">
        <f>IF(SUM(D25:L25,N25)-C25&gt;0,SUM(D25:L25,N25)-C25,0)</f>
        <v>0</v>
      </c>
      <c r="P25" s="147">
        <f>IF(C25-SUM(D25:L25,N25)&gt;0,C25-SUM(D25:L25,N25),0)</f>
        <v>0</v>
      </c>
      <c r="AA25" s="117" t="str">
        <f>+[1]Location!A26</f>
        <v>Bhatsa</v>
      </c>
    </row>
    <row r="26" spans="1:30" ht="15.75">
      <c r="A26" s="143" t="s">
        <v>42</v>
      </c>
      <c r="B26" s="1">
        <v>611.85</v>
      </c>
      <c r="C26" s="1">
        <v>334.6</v>
      </c>
      <c r="D26" s="1">
        <v>180.9</v>
      </c>
      <c r="E26" s="1"/>
      <c r="F26" s="1"/>
      <c r="G26" s="1">
        <v>3.1E-2</v>
      </c>
      <c r="H26" s="1">
        <v>3.1E-2</v>
      </c>
      <c r="I26" s="1"/>
      <c r="J26" s="1"/>
      <c r="K26" s="1">
        <v>5.34</v>
      </c>
      <c r="L26" s="1">
        <v>0.62</v>
      </c>
      <c r="M26" s="145">
        <f t="shared" si="4"/>
        <v>604.08000000000004</v>
      </c>
      <c r="N26" s="146">
        <f t="shared" si="4"/>
        <v>147.68</v>
      </c>
      <c r="O26" s="147">
        <f>IF(SUM(D26:L26,N26)-C26&gt;0,SUM(D26:L26,N26)-C26,0)</f>
        <v>2.0000000000095497E-3</v>
      </c>
      <c r="P26" s="147">
        <f>IF(C26-SUM(D26:L26,N26)&gt;0,C26-SUM(D26:L26,N26),0)</f>
        <v>0</v>
      </c>
      <c r="AA26" s="117" t="str">
        <f>+[1]Location!A27</f>
        <v>Bhima (Ujjani)</v>
      </c>
    </row>
    <row r="27" spans="1:30" ht="15.75">
      <c r="A27" s="143" t="s">
        <v>43</v>
      </c>
      <c r="B27" s="1">
        <v>604.08000000000004</v>
      </c>
      <c r="C27" s="1">
        <v>147.68</v>
      </c>
      <c r="D27" s="1">
        <v>27.21</v>
      </c>
      <c r="E27" s="1"/>
      <c r="F27" s="1"/>
      <c r="G27" s="1">
        <v>0.03</v>
      </c>
      <c r="H27" s="1">
        <v>0.03</v>
      </c>
      <c r="I27" s="1"/>
      <c r="J27" s="1"/>
      <c r="K27" s="1">
        <v>1.1299999999999999</v>
      </c>
      <c r="L27" s="1">
        <v>0.6</v>
      </c>
      <c r="M27" s="151">
        <v>602.54999999999995</v>
      </c>
      <c r="N27" s="152">
        <v>118.68</v>
      </c>
      <c r="O27" s="147">
        <f>IF(SUM(D27:L27,N27)-C27&gt;0,SUM(D27:L27,N27)-C27,0)</f>
        <v>0</v>
      </c>
      <c r="P27" s="147">
        <f>IF(C27-SUM(D27:L27,N27)&gt;0,C27-SUM(D27:L27,N27),0)</f>
        <v>0</v>
      </c>
      <c r="AA27" s="117" t="str">
        <f>+[1]Location!A28</f>
        <v>Bhojapur</v>
      </c>
    </row>
    <row r="28" spans="1:30" ht="15.75">
      <c r="A28" s="148" t="s">
        <v>11</v>
      </c>
      <c r="B28" s="149">
        <f>+B24</f>
        <v>619.13</v>
      </c>
      <c r="C28" s="149">
        <f>+C24</f>
        <v>542.49</v>
      </c>
      <c r="D28" s="149">
        <f t="shared" ref="D28:L28" si="5">SUM(D24:D27)</f>
        <v>403.46999999999997</v>
      </c>
      <c r="E28" s="149">
        <f>SUM(E24:E27)</f>
        <v>0</v>
      </c>
      <c r="F28" s="149">
        <f>SUM(F24:F27)</f>
        <v>0</v>
      </c>
      <c r="G28" s="149">
        <f>SUM(G24:G27)</f>
        <v>0.122</v>
      </c>
      <c r="H28" s="149">
        <f t="shared" si="5"/>
        <v>0.122</v>
      </c>
      <c r="I28" s="149">
        <f t="shared" si="5"/>
        <v>0</v>
      </c>
      <c r="J28" s="149">
        <f t="shared" si="5"/>
        <v>0</v>
      </c>
      <c r="K28" s="149">
        <f t="shared" si="5"/>
        <v>17.66</v>
      </c>
      <c r="L28" s="149">
        <f t="shared" si="5"/>
        <v>2.44</v>
      </c>
      <c r="M28" s="149">
        <f>+M27</f>
        <v>602.54999999999995</v>
      </c>
      <c r="N28" s="149">
        <f>+N27</f>
        <v>118.68</v>
      </c>
      <c r="O28" s="149">
        <f>SUM(O24:O27)</f>
        <v>4.0000000000759428E-3</v>
      </c>
      <c r="P28" s="149">
        <f>SUM(P24:P27)</f>
        <v>0</v>
      </c>
      <c r="AA28" s="117" t="str">
        <f>+[1]Location!A29</f>
        <v>Bhokar (Mangrul)</v>
      </c>
    </row>
    <row r="29" spans="1:30" ht="15.75">
      <c r="A29" s="148" t="s">
        <v>12</v>
      </c>
      <c r="B29" s="149">
        <f>+B13</f>
        <v>593.64</v>
      </c>
      <c r="C29" s="149">
        <f>+C13</f>
        <v>26.36</v>
      </c>
      <c r="D29" s="149">
        <f>+D17+D23+D28</f>
        <v>535.69999999999993</v>
      </c>
      <c r="E29" s="149">
        <f>+E17+E23+E28</f>
        <v>0</v>
      </c>
      <c r="F29" s="149">
        <f>+F17+F23+F28</f>
        <v>0</v>
      </c>
      <c r="G29" s="149">
        <f>+G17+G23+G28</f>
        <v>0.44900000000000001</v>
      </c>
      <c r="H29" s="149">
        <f>+H17+H23+H28</f>
        <v>0.39300000000000002</v>
      </c>
      <c r="I29" s="149">
        <f t="shared" ref="I29:P29" si="6">+I17+I23+I28</f>
        <v>0</v>
      </c>
      <c r="J29" s="149">
        <f t="shared" si="6"/>
        <v>0</v>
      </c>
      <c r="K29" s="149">
        <f t="shared" si="6"/>
        <v>45.32</v>
      </c>
      <c r="L29" s="149">
        <f t="shared" si="6"/>
        <v>15.68</v>
      </c>
      <c r="M29" s="149">
        <f>+M27</f>
        <v>602.54999999999995</v>
      </c>
      <c r="N29" s="149">
        <f>+N27</f>
        <v>118.68</v>
      </c>
      <c r="O29" s="149">
        <f t="shared" si="6"/>
        <v>689.86200000000008</v>
      </c>
      <c r="P29" s="149">
        <f t="shared" si="6"/>
        <v>0</v>
      </c>
      <c r="AA29" s="117" t="str">
        <f>+[1]Location!A30</f>
        <v>Bhokarbari</v>
      </c>
    </row>
    <row r="30" spans="1:30" ht="15.75">
      <c r="A30" s="263"/>
      <c r="B30" s="263"/>
      <c r="C30" s="263"/>
      <c r="D30" s="263"/>
      <c r="E30" s="263"/>
      <c r="F30" s="263"/>
      <c r="G30" s="263"/>
      <c r="H30" s="263"/>
      <c r="I30" s="263"/>
      <c r="J30" s="263"/>
      <c r="K30" s="263"/>
      <c r="L30" s="263"/>
      <c r="M30" s="263"/>
      <c r="N30" s="263"/>
      <c r="O30" s="263"/>
      <c r="AA30" s="117" t="str">
        <f>+[1]Location!A31</f>
        <v>Bindusara</v>
      </c>
    </row>
    <row r="31" spans="1:30" ht="24">
      <c r="A31" s="253"/>
      <c r="B31" s="253"/>
      <c r="C31" s="253"/>
      <c r="D31" s="253"/>
      <c r="E31" s="253"/>
      <c r="F31" s="253"/>
      <c r="G31" s="253"/>
      <c r="H31" s="253"/>
      <c r="I31" s="253"/>
      <c r="J31" s="253"/>
      <c r="K31" s="253"/>
      <c r="L31" s="253"/>
      <c r="M31" s="253"/>
      <c r="N31" s="253"/>
      <c r="O31" s="253"/>
      <c r="AA31" s="117" t="str">
        <f>+[1]Location!A32</f>
        <v>Bodalkasa</v>
      </c>
    </row>
    <row r="32" spans="1:30" ht="24">
      <c r="A32" s="253"/>
      <c r="B32" s="253"/>
      <c r="C32" s="253"/>
      <c r="D32" s="253"/>
      <c r="E32" s="253"/>
      <c r="F32" s="253"/>
      <c r="G32" s="253"/>
      <c r="H32" s="253"/>
      <c r="I32" s="253"/>
      <c r="J32" s="253"/>
      <c r="K32" s="253"/>
      <c r="L32" s="253"/>
      <c r="M32" s="253"/>
      <c r="N32" s="253"/>
      <c r="O32" s="253"/>
      <c r="AA32" s="117" t="str">
        <f>+[1]Location!A33</f>
        <v>Bodhegaon</v>
      </c>
    </row>
    <row r="33" spans="12:27">
      <c r="AA33" s="117" t="str">
        <f>+[1]Location!A34</f>
        <v>Bor</v>
      </c>
    </row>
    <row r="34" spans="12:27">
      <c r="L34" s="153"/>
      <c r="M34" s="153"/>
      <c r="N34" s="153"/>
      <c r="AA34" s="117" t="str">
        <f>+[1]Location!A35</f>
        <v>Bor Dahegaon</v>
      </c>
    </row>
    <row r="35" spans="12:27">
      <c r="AA35" s="117" t="str">
        <f>+[1]Location!A36</f>
        <v>Borgaon</v>
      </c>
    </row>
    <row r="36" spans="12:27">
      <c r="AA36" s="117" t="str">
        <f>+[1]Location!A37</f>
        <v>Bori (Jalgaon)</v>
      </c>
    </row>
    <row r="37" spans="12:27">
      <c r="AA37" s="117" t="str">
        <f>+[1]Location!A38</f>
        <v>Bori (Solapur)</v>
      </c>
    </row>
    <row r="38" spans="12:27">
      <c r="AA38" s="117" t="str">
        <f>+[1]Location!A39</f>
        <v>Borna</v>
      </c>
    </row>
    <row r="39" spans="12:27">
      <c r="AA39" s="117" t="str">
        <f>+[1]Location!A40</f>
        <v>Buddhihal</v>
      </c>
    </row>
    <row r="40" spans="12:27">
      <c r="AA40" s="117" t="str">
        <f>+[1]Location!A41</f>
        <v>Burai</v>
      </c>
    </row>
    <row r="41" spans="12:27">
      <c r="AA41" s="117" t="str">
        <f>+[1]Location!A42</f>
        <v>Chandai</v>
      </c>
    </row>
    <row r="42" spans="12:27">
      <c r="AA42" s="117" t="str">
        <f>+[1]Location!A43</f>
        <v>Chandani</v>
      </c>
    </row>
    <row r="43" spans="12:27">
      <c r="AA43" s="117" t="str">
        <f>+[1]Location!A44</f>
        <v>Chandpur</v>
      </c>
    </row>
    <row r="44" spans="12:27">
      <c r="AA44" s="117" t="str">
        <f>+[1]Location!A45</f>
        <v>Chandrabhaga (Amravati)</v>
      </c>
    </row>
    <row r="45" spans="12:27">
      <c r="AA45" s="117" t="str">
        <f>+[1]Location!A46</f>
        <v>Chandrabhaga (Nagpur)</v>
      </c>
    </row>
    <row r="46" spans="12:27">
      <c r="AA46" s="117" t="str">
        <f>+[1]Location!A47</f>
        <v>Chankapur</v>
      </c>
    </row>
    <row r="47" spans="12:27">
      <c r="AA47" s="117" t="str">
        <f>+[1]Location!A48</f>
        <v>Chargaon</v>
      </c>
    </row>
    <row r="48" spans="12:27">
      <c r="AA48" s="117" t="str">
        <f>+[1]Location!A49</f>
        <v>Chaskaman</v>
      </c>
    </row>
    <row r="49" spans="27:27">
      <c r="AA49" s="117" t="str">
        <f>+[1]Location!A50</f>
        <v>Chikotra</v>
      </c>
    </row>
    <row r="50" spans="27:27">
      <c r="AA50" s="117" t="str">
        <f>+[1]Location!A51</f>
        <v>Chitri</v>
      </c>
    </row>
    <row r="51" spans="27:27">
      <c r="AA51" s="117" t="str">
        <f>+[1]Location!A52</f>
        <v>Chorakhmara</v>
      </c>
    </row>
    <row r="52" spans="27:27">
      <c r="AA52" s="117" t="str">
        <f>+[1]Location!A53</f>
        <v>Chulband</v>
      </c>
    </row>
    <row r="53" spans="27:27">
      <c r="AA53" s="117" t="str">
        <f>+[1]Location!A54</f>
        <v>Dahigaon Weir</v>
      </c>
    </row>
    <row r="54" spans="27:27">
      <c r="AA54" s="117" t="str">
        <f>+[1]Location!A55</f>
        <v>Darna</v>
      </c>
    </row>
    <row r="55" spans="27:27">
      <c r="AA55" s="117" t="str">
        <f>+[1]Location!A56</f>
        <v>Devarjan</v>
      </c>
    </row>
    <row r="56" spans="27:27">
      <c r="AA56" s="117" t="str">
        <f>+[1]Location!A57</f>
        <v>Dham</v>
      </c>
    </row>
    <row r="57" spans="27:27">
      <c r="AA57" s="117" t="str">
        <f>+[1]Location!A58</f>
        <v>Dhamna</v>
      </c>
    </row>
    <row r="58" spans="27:27">
      <c r="AA58" s="117" t="str">
        <f>+[1]Location!A59</f>
        <v>Dheku</v>
      </c>
    </row>
    <row r="59" spans="27:27">
      <c r="AA59" s="117" t="str">
        <f>+[1]Location!A60</f>
        <v>Dhom</v>
      </c>
    </row>
    <row r="60" spans="27:27">
      <c r="AA60" s="117" t="str">
        <f>+[1]Location!A61</f>
        <v>Dimbhe</v>
      </c>
    </row>
    <row r="61" spans="27:27">
      <c r="AA61" s="117" t="str">
        <f>+[1]Location!A62</f>
        <v>Dina</v>
      </c>
    </row>
    <row r="62" spans="27:27">
      <c r="AA62" s="117" t="str">
        <f>+[1]Location!A63</f>
        <v>Dnyanganga</v>
      </c>
    </row>
    <row r="63" spans="27:27">
      <c r="AA63" s="117" t="str">
        <f>+[1]Location!A64</f>
        <v>Dodda Nalla</v>
      </c>
    </row>
    <row r="64" spans="27:27">
      <c r="AA64" s="117" t="str">
        <f>+[1]Location!A65</f>
        <v>Dongargaon (Chandrapur)</v>
      </c>
    </row>
    <row r="65" spans="27:27">
      <c r="AA65" s="117" t="str">
        <f>+[1]Location!A66</f>
        <v>Dongargaon (Nanded)</v>
      </c>
    </row>
    <row r="66" spans="27:27">
      <c r="AA66" s="117" t="str">
        <f>+[1]Location!A67</f>
        <v>Dongargaon (Wardha)</v>
      </c>
    </row>
    <row r="67" spans="27:27">
      <c r="AA67" s="117" t="str">
        <f>+[1]Location!A68</f>
        <v>Dudhganga</v>
      </c>
    </row>
    <row r="68" spans="27:27">
      <c r="AA68" s="117" t="str">
        <f>+[1]Location!A69</f>
        <v>Ekburji</v>
      </c>
    </row>
    <row r="69" spans="27:27">
      <c r="AA69" s="117" t="str">
        <f>+[1]Location!A70</f>
        <v>Ekrukh</v>
      </c>
    </row>
    <row r="70" spans="27:27">
      <c r="AA70" s="117" t="str">
        <f>+[1]Location!A71</f>
        <v>Gadadgad</v>
      </c>
    </row>
    <row r="71" spans="27:27">
      <c r="AA71" s="117" t="str">
        <f>+[1]Location!A72</f>
        <v>Galhati</v>
      </c>
    </row>
    <row r="72" spans="27:27">
      <c r="AA72" s="117" t="str">
        <f>+[1]Location!A73</f>
        <v>Gangapur</v>
      </c>
    </row>
    <row r="73" spans="27:27">
      <c r="AA73" s="117" t="str">
        <f>+[1]Location!A74</f>
        <v>Gautami</v>
      </c>
    </row>
    <row r="74" spans="27:27">
      <c r="AA74" s="117" t="str">
        <f>+[1]Location!A75</f>
        <v>Gharni</v>
      </c>
    </row>
    <row r="75" spans="27:27">
      <c r="AA75" s="117" t="str">
        <f>+[1]Location!A76</f>
        <v>Ghatshil Pargaon</v>
      </c>
    </row>
    <row r="76" spans="27:27">
      <c r="AA76" s="117" t="str">
        <f>+[1]Location!A77</f>
        <v>Ghod</v>
      </c>
    </row>
    <row r="77" spans="27:27">
      <c r="AA77" s="117" t="str">
        <f>+[1]Location!A78</f>
        <v>Ghorazari</v>
      </c>
    </row>
    <row r="78" spans="27:27">
      <c r="AA78" s="117" t="str">
        <f>+[1]Location!A79</f>
        <v>Girija</v>
      </c>
    </row>
    <row r="79" spans="27:27">
      <c r="AA79" s="117" t="str">
        <f>+[1]Location!A80</f>
        <v>Girna</v>
      </c>
    </row>
    <row r="80" spans="27:27">
      <c r="AA80" s="117" t="str">
        <f>+[1]Location!A81</f>
        <v>Goki</v>
      </c>
    </row>
    <row r="81" spans="27:27">
      <c r="AA81" s="117" t="str">
        <f>+[1]Location!A82</f>
        <v>Haranbari</v>
      </c>
    </row>
    <row r="82" spans="27:27">
      <c r="AA82" s="117" t="str">
        <f>+[1]Location!A83</f>
        <v>Harni</v>
      </c>
    </row>
    <row r="83" spans="27:27">
      <c r="AA83" s="117" t="str">
        <f>+[1]Location!A84</f>
        <v>Hatnur</v>
      </c>
    </row>
    <row r="84" spans="27:27">
      <c r="AA84" s="117" t="str">
        <f>+[1]Location!A85</f>
        <v>Hetwane</v>
      </c>
    </row>
    <row r="85" spans="27:27">
      <c r="AA85" s="117" t="str">
        <f>+[1]Location!A86</f>
        <v>Hingni (Pangaon)</v>
      </c>
    </row>
    <row r="86" spans="27:27">
      <c r="AA86" s="117" t="str">
        <f>+[1]Location!A87</f>
        <v>Hiwara</v>
      </c>
    </row>
    <row r="87" spans="27:27">
      <c r="AA87" s="117" t="str">
        <f>+[1]Location!A88</f>
        <v>Itiadoh</v>
      </c>
    </row>
    <row r="88" spans="27:27">
      <c r="AA88" s="117" t="str">
        <f>+[1]Location!A89</f>
        <v>Jakapur</v>
      </c>
    </row>
    <row r="89" spans="27:27">
      <c r="AA89" s="117" t="str">
        <f>+[1]Location!A90</f>
        <v>Jam</v>
      </c>
    </row>
    <row r="90" spans="27:27">
      <c r="AA90" s="117" t="str">
        <f>+[1]Location!A91</f>
        <v>Jamda Weir</v>
      </c>
    </row>
    <row r="91" spans="27:27">
      <c r="AA91" s="117" t="str">
        <f>+[1]Location!A92</f>
        <v>Jamkhedi</v>
      </c>
    </row>
    <row r="92" spans="27:27">
      <c r="AA92" s="117" t="str">
        <f>+[1]Location!A93</f>
        <v>Jangamhatti</v>
      </c>
    </row>
    <row r="93" spans="27:27">
      <c r="AA93" s="117" t="str">
        <f>+[1]Location!A94</f>
        <v>Jawalgaon</v>
      </c>
    </row>
    <row r="94" spans="27:27">
      <c r="AA94" s="117" t="str">
        <f>+[1]Location!A95</f>
        <v>Jayakwadi</v>
      </c>
    </row>
    <row r="95" spans="27:27">
      <c r="AA95" s="117" t="str">
        <f>+[1]Location!A96</f>
        <v>Jivrekha</v>
      </c>
    </row>
    <row r="96" spans="27:27">
      <c r="AA96" s="117" t="str">
        <f>+[1]Location!A97</f>
        <v>Jui</v>
      </c>
    </row>
    <row r="97" spans="27:27">
      <c r="AA97" s="117" t="str">
        <f>+[1]Location!A98</f>
        <v>Kada</v>
      </c>
    </row>
    <row r="98" spans="27:27">
      <c r="AA98" s="117" t="str">
        <f>+[1]Location!A99</f>
        <v>Kadi</v>
      </c>
    </row>
    <row r="99" spans="27:27">
      <c r="AA99" s="117" t="str">
        <f>+[1]Location!A100</f>
        <v>Kadvi</v>
      </c>
    </row>
    <row r="100" spans="27:27">
      <c r="AA100" s="117" t="str">
        <f>+[1]Location!A101</f>
        <v>Kadwa</v>
      </c>
    </row>
    <row r="101" spans="27:27">
      <c r="AA101" s="117" t="str">
        <f>+[1]Location!A102</f>
        <v>Kal-Amba</v>
      </c>
    </row>
    <row r="102" spans="27:27">
      <c r="AA102" s="117" t="str">
        <f>+[1]Location!A103</f>
        <v>Kalisarar</v>
      </c>
    </row>
    <row r="103" spans="27:27">
      <c r="AA103" s="117" t="str">
        <f>+[1]Location!A104</f>
        <v>Kalyan Girija</v>
      </c>
    </row>
    <row r="104" spans="27:27">
      <c r="AA104" s="117" t="str">
        <f>+[1]Location!A105</f>
        <v>Kambli</v>
      </c>
    </row>
    <row r="105" spans="27:27">
      <c r="AA105" s="117" t="str">
        <f>+[1]Location!A106</f>
        <v>Kanher</v>
      </c>
    </row>
    <row r="106" spans="27:27">
      <c r="AA106" s="117" t="str">
        <f>+[1]Location!A107</f>
        <v>Kanholibara</v>
      </c>
    </row>
    <row r="107" spans="27:27">
      <c r="AA107" s="117" t="str">
        <f>+[1]Location!A108</f>
        <v>Kanoli</v>
      </c>
    </row>
    <row r="108" spans="27:27">
      <c r="AA108" s="117" t="str">
        <f>+[1]Location!A109</f>
        <v>Kar</v>
      </c>
    </row>
    <row r="109" spans="27:27">
      <c r="AA109" s="117" t="str">
        <f>+[1]Location!A110</f>
        <v>Karadkhed</v>
      </c>
    </row>
    <row r="110" spans="27:27">
      <c r="AA110" s="117" t="str">
        <f>+[1]Location!A111</f>
        <v>Karanjwan</v>
      </c>
    </row>
    <row r="111" spans="27:27">
      <c r="AA111" s="117" t="str">
        <f>+[1]Location!A112</f>
        <v>Karpara</v>
      </c>
    </row>
    <row r="112" spans="27:27">
      <c r="AA112" s="117" t="str">
        <f>+[1]Location!A113</f>
        <v>Karwand</v>
      </c>
    </row>
    <row r="113" spans="27:27">
      <c r="AA113" s="117" t="str">
        <f>+[1]Location!A114</f>
        <v>Kasari</v>
      </c>
    </row>
    <row r="114" spans="27:27">
      <c r="AA114" s="117" t="str">
        <f>+[1]Location!A115</f>
        <v>Kasarsai</v>
      </c>
    </row>
    <row r="115" spans="27:27">
      <c r="AA115" s="117" t="str">
        <f>+[1]Location!A116</f>
        <v>Kashyapi</v>
      </c>
    </row>
    <row r="116" spans="27:27">
      <c r="AA116" s="117" t="str">
        <f>+[1]Location!A117</f>
        <v>Katangi</v>
      </c>
    </row>
    <row r="117" spans="27:27">
      <c r="AA117" s="117" t="str">
        <f>+[1]Location!A118</f>
        <v>Katepurna</v>
      </c>
    </row>
    <row r="118" spans="27:27">
      <c r="AA118" s="117" t="str">
        <f>+[1]Location!A119</f>
        <v>Kelzar</v>
      </c>
    </row>
    <row r="119" spans="27:27">
      <c r="AA119" s="117" t="str">
        <f>+[1]Location!A120</f>
        <v>Kesarnala</v>
      </c>
    </row>
    <row r="120" spans="27:27">
      <c r="AA120" s="117" t="str">
        <f>+[1]Location!A121</f>
        <v>Khadakwasla</v>
      </c>
    </row>
    <row r="121" spans="27:27">
      <c r="AA121" s="117" t="str">
        <f>+[1]Location!A122</f>
        <v>Khairbanda</v>
      </c>
    </row>
    <row r="122" spans="27:27">
      <c r="AA122" s="117" t="str">
        <f>+[1]Location!A123</f>
        <v>Khairy</v>
      </c>
    </row>
    <row r="123" spans="27:27">
      <c r="AA123" s="117" t="str">
        <f>+[1]Location!A124</f>
        <v>Khandala</v>
      </c>
    </row>
    <row r="124" spans="27:27">
      <c r="AA124" s="117" t="str">
        <f>+[1]Location!A125</f>
        <v>Khandeshwar</v>
      </c>
    </row>
    <row r="125" spans="27:27">
      <c r="AA125" s="117" t="str">
        <f>+[1]Location!A126</f>
        <v>Khasapur</v>
      </c>
    </row>
    <row r="126" spans="27:27">
      <c r="AA126" s="117" t="str">
        <f>+[1]Location!A127</f>
        <v>Khekara Nalla</v>
      </c>
    </row>
    <row r="127" spans="27:27">
      <c r="AA127" s="117" t="str">
        <f>+[1]Location!A128</f>
        <v>Khelna</v>
      </c>
    </row>
    <row r="128" spans="27:27">
      <c r="AA128" s="117" t="str">
        <f>+[1]Location!A129</f>
        <v>Khindsi</v>
      </c>
    </row>
    <row r="129" spans="27:27">
      <c r="AA129" s="117" t="str">
        <f>+[1]Location!A130</f>
        <v>Khodshi Weir</v>
      </c>
    </row>
    <row r="130" spans="27:27">
      <c r="AA130" s="117" t="str">
        <f>+[1]Location!A131</f>
        <v>Kolar</v>
      </c>
    </row>
    <row r="131" spans="27:27">
      <c r="AA131" s="117" t="str">
        <f>+[1]Location!A132</f>
        <v>Kolhi</v>
      </c>
    </row>
    <row r="132" spans="27:27">
      <c r="AA132" s="117" t="str">
        <f>+[1]Location!A133</f>
        <v>Koradi</v>
      </c>
    </row>
    <row r="133" spans="27:27">
      <c r="AA133" s="117" t="str">
        <f>+[1]Location!A134</f>
        <v>Koyana LIS</v>
      </c>
    </row>
    <row r="134" spans="27:27">
      <c r="AA134" s="117" t="str">
        <f>+[1]Location!A135</f>
        <v>Kudala</v>
      </c>
    </row>
    <row r="135" spans="27:27">
      <c r="AA135" s="117" t="str">
        <f>+[1]Location!A136</f>
        <v>Kumbhi</v>
      </c>
    </row>
    <row r="136" spans="27:27">
      <c r="AA136" s="117" t="str">
        <f>+[1]Location!A137</f>
        <v>Kundalika</v>
      </c>
    </row>
    <row r="137" spans="27:27">
      <c r="AA137" s="117" t="str">
        <f>+[1]Location!A138</f>
        <v>Kundrala</v>
      </c>
    </row>
    <row r="138" spans="27:27">
      <c r="AA138" s="117" t="str">
        <f>+[1]Location!A139</f>
        <v>Kurnoor</v>
      </c>
    </row>
    <row r="139" spans="27:27">
      <c r="AA139" s="117" t="str">
        <f>+[1]Location!A140</f>
        <v>Labhansarad</v>
      </c>
    </row>
    <row r="140" spans="27:27">
      <c r="AA140" s="117" t="str">
        <f>+[1]Location!A141</f>
        <v>Lahuki</v>
      </c>
    </row>
    <row r="141" spans="27:27">
      <c r="AA141" s="117" t="str">
        <f>+[1]Location!A142</f>
        <v>Loni</v>
      </c>
    </row>
    <row r="142" spans="27:27">
      <c r="AA142" s="117" t="str">
        <f>+[1]Location!A143</f>
        <v>Lower Pus</v>
      </c>
    </row>
    <row r="143" spans="27:27">
      <c r="AA143" s="117" t="str">
        <f>+[1]Location!A144</f>
        <v>Lower Terna</v>
      </c>
    </row>
    <row r="144" spans="27:27">
      <c r="AA144" s="117" t="str">
        <f>+[1]Location!A145</f>
        <v>Mahalingi</v>
      </c>
    </row>
    <row r="145" spans="27:27">
      <c r="AA145" s="117" t="str">
        <f>+[1]Location!A146</f>
        <v>Mahasangvi</v>
      </c>
    </row>
    <row r="146" spans="27:27">
      <c r="AA146" s="117" t="str">
        <f>+[1]Location!A147</f>
        <v>Majalgaon</v>
      </c>
    </row>
    <row r="147" spans="27:27">
      <c r="AA147" s="117" t="str">
        <f>+[1]Location!A148</f>
        <v>Makardhokada</v>
      </c>
    </row>
    <row r="148" spans="27:27">
      <c r="AA148" s="117" t="str">
        <f>+[1]Location!A149</f>
        <v>Malangaon</v>
      </c>
    </row>
    <row r="149" spans="27:27">
      <c r="AA149" s="117" t="str">
        <f>+[1]Location!A150</f>
        <v>Managadh</v>
      </c>
    </row>
    <row r="150" spans="27:27">
      <c r="AA150" s="117" t="str">
        <f>+[1]Location!A151</f>
        <v>Manar</v>
      </c>
    </row>
    <row r="151" spans="27:27">
      <c r="AA151" s="117" t="str">
        <f>+[1]Location!A152</f>
        <v>Mandohol</v>
      </c>
    </row>
    <row r="152" spans="27:27">
      <c r="AA152" s="117" t="str">
        <f>+[1]Location!A153</f>
        <v>Mangi</v>
      </c>
    </row>
    <row r="153" spans="27:27">
      <c r="AA153" s="117" t="str">
        <f>+[1]Location!A154</f>
        <v>Manikdoh</v>
      </c>
    </row>
    <row r="154" spans="27:27">
      <c r="AA154" s="117" t="str">
        <f>+[1]Location!A155</f>
        <v>Manjra</v>
      </c>
    </row>
    <row r="155" spans="27:27">
      <c r="AA155" s="117" t="str">
        <f>+[1]Location!A156</f>
        <v>Manyad</v>
      </c>
    </row>
    <row r="156" spans="27:27">
      <c r="AA156" s="117" t="str">
        <f>+[1]Location!A157</f>
        <v>Mas</v>
      </c>
    </row>
    <row r="157" spans="27:27">
      <c r="AA157" s="117" t="str">
        <f>+[1]Location!A158</f>
        <v>Masalga</v>
      </c>
    </row>
    <row r="158" spans="27:27">
      <c r="AA158" s="117" t="str">
        <f>+[1]Location!A159</f>
        <v>Masoli</v>
      </c>
    </row>
    <row r="159" spans="27:27">
      <c r="AA159" s="117" t="str">
        <f>+[1]Location!A160</f>
        <v>Mehkari</v>
      </c>
    </row>
    <row r="160" spans="27:27">
      <c r="AA160" s="117" t="str">
        <f>+[1]Location!A161</f>
        <v>Mhaswad</v>
      </c>
    </row>
    <row r="161" spans="27:27">
      <c r="AA161" s="117" t="str">
        <f>+[1]Location!A162</f>
        <v>Mor</v>
      </c>
    </row>
    <row r="162" spans="27:27">
      <c r="AA162" s="117" t="str">
        <f>+[1]Location!A163</f>
        <v>Mordham</v>
      </c>
    </row>
    <row r="163" spans="27:27">
      <c r="AA163" s="117" t="str">
        <f>+[1]Location!A164</f>
        <v>Morna (Akola)</v>
      </c>
    </row>
    <row r="164" spans="27:27">
      <c r="AA164" s="117" t="str">
        <f>+[1]Location!A165</f>
        <v>Morna (Sangli)</v>
      </c>
    </row>
    <row r="165" spans="27:27">
      <c r="AA165" s="117" t="str">
        <f>+[1]Location!A166</f>
        <v>Mukane</v>
      </c>
    </row>
    <row r="166" spans="27:27">
      <c r="AA166" s="117" t="str">
        <f>+[1]Location!A167</f>
        <v>Mula</v>
      </c>
    </row>
    <row r="167" spans="27:27">
      <c r="AA167" s="117" t="str">
        <f>+[1]Location!A168</f>
        <v>Mun</v>
      </c>
    </row>
    <row r="168" spans="27:27">
      <c r="AA168" s="117" t="str">
        <f>+[1]Location!A169</f>
        <v>Nagya Sakya</v>
      </c>
    </row>
    <row r="169" spans="27:27">
      <c r="AA169" s="117" t="str">
        <f>+[1]Location!A170</f>
        <v>Nagzari</v>
      </c>
    </row>
    <row r="170" spans="27:27">
      <c r="AA170" s="117" t="str">
        <f>+[1]Location!A171</f>
        <v>Naleshwar</v>
      </c>
    </row>
    <row r="171" spans="27:27">
      <c r="AA171" s="117" t="str">
        <f>+[1]Location!A172</f>
        <v>Nalganga</v>
      </c>
    </row>
    <row r="172" spans="27:27">
      <c r="AA172" s="117" t="str">
        <f>+[1]Location!A173</f>
        <v>Nand</v>
      </c>
    </row>
    <row r="173" spans="27:27">
      <c r="AA173" s="117" t="str">
        <f>+[1]Location!A174</f>
        <v>Narangi</v>
      </c>
    </row>
    <row r="174" spans="27:27">
      <c r="AA174" s="117" t="str">
        <f>+[1]Location!A175</f>
        <v>Natuwadi</v>
      </c>
    </row>
    <row r="175" spans="27:27">
      <c r="AA175" s="117" t="str">
        <f>+[1]Location!A176</f>
        <v>Navegaon Khairy</v>
      </c>
    </row>
    <row r="176" spans="27:27">
      <c r="AA176" s="117" t="str">
        <f>+[1]Location!A177</f>
        <v>Nawargaon</v>
      </c>
    </row>
    <row r="177" spans="27:27">
      <c r="AA177" s="117" t="str">
        <f>+[1]Location!A178</f>
        <v>Nazare</v>
      </c>
    </row>
    <row r="178" spans="27:27">
      <c r="AA178" s="117" t="str">
        <f>+[1]Location!A179</f>
        <v>Nher</v>
      </c>
    </row>
    <row r="179" spans="27:27">
      <c r="AA179" s="117" t="str">
        <f>+[1]Location!A180</f>
        <v>Nirguna</v>
      </c>
    </row>
    <row r="180" spans="27:27">
      <c r="AA180" s="117" t="str">
        <f>+[1]Location!A181</f>
        <v>NMC Express Mukane</v>
      </c>
    </row>
    <row r="181" spans="27:27">
      <c r="AA181" s="117" t="str">
        <f>+[1]Location!A182</f>
        <v>NMWeir</v>
      </c>
    </row>
    <row r="182" spans="27:27">
      <c r="AA182" s="117" t="str">
        <f>+[1]Location!A183</f>
        <v>Ozerkhed</v>
      </c>
    </row>
    <row r="183" spans="27:27">
      <c r="AA183" s="117" t="str">
        <f>+[1]Location!A184</f>
        <v>Pakadigundam</v>
      </c>
    </row>
    <row r="184" spans="27:27">
      <c r="AA184" s="117" t="str">
        <f>+[1]Location!A185</f>
        <v>Paldhag</v>
      </c>
    </row>
    <row r="185" spans="27:27">
      <c r="AA185" s="117" t="str">
        <f>+[1]Location!A186</f>
        <v>Palkhed</v>
      </c>
    </row>
    <row r="186" spans="27:27">
      <c r="AA186" s="117" t="str">
        <f>+[1]Location!A187</f>
        <v>Panchdhara</v>
      </c>
    </row>
    <row r="187" spans="27:27">
      <c r="AA187" s="117" t="str">
        <f>+[1]Location!A188</f>
        <v>Pandharbodi</v>
      </c>
    </row>
    <row r="188" spans="27:27">
      <c r="AA188" s="117" t="str">
        <f>+[1]Location!A189</f>
        <v>Panshet</v>
      </c>
    </row>
    <row r="189" spans="27:27">
      <c r="AA189" s="117" t="str">
        <f>+[1]Location!A190</f>
        <v>Panzara</v>
      </c>
    </row>
    <row r="190" spans="27:27">
      <c r="AA190" s="117" t="str">
        <f>+[1]Location!A191</f>
        <v>Patgaon</v>
      </c>
    </row>
    <row r="191" spans="27:27">
      <c r="AA191" s="117" t="str">
        <f>+[1]Location!A192</f>
        <v>Pawana</v>
      </c>
    </row>
    <row r="192" spans="27:27">
      <c r="AA192" s="117" t="str">
        <f>+[1]Location!A193</f>
        <v>Pen Takli</v>
      </c>
    </row>
    <row r="193" spans="27:27">
      <c r="AA193" s="117" t="str">
        <f>+[1]Location!A194</f>
        <v>Pethwadaj</v>
      </c>
    </row>
    <row r="194" spans="27:27">
      <c r="AA194" s="117" t="str">
        <f>+[1]Location!A195</f>
        <v>Pimpalgaon Joge</v>
      </c>
    </row>
    <row r="195" spans="27:27">
      <c r="AA195" s="117" t="str">
        <f>+[1]Location!A196</f>
        <v>Pir Kalyan</v>
      </c>
    </row>
    <row r="196" spans="27:27">
      <c r="AA196" s="117" t="str">
        <f>+[1]Location!A197</f>
        <v>Pothara</v>
      </c>
    </row>
    <row r="197" spans="27:27">
      <c r="AA197" s="117" t="str">
        <f>+[1]Location!A198</f>
        <v>Pujaritola</v>
      </c>
    </row>
    <row r="198" spans="27:27">
      <c r="AA198" s="117" t="str">
        <f>+[1]Location!A199</f>
        <v>Punegaon</v>
      </c>
    </row>
    <row r="199" spans="27:27">
      <c r="AA199" s="117" t="str">
        <f>+[1]Location!A200</f>
        <v>Purna (Achalpur)</v>
      </c>
    </row>
    <row r="200" spans="27:27">
      <c r="AA200" s="117" t="str">
        <f>+[1]Location!A201</f>
        <v>Purna Nevpur</v>
      </c>
    </row>
    <row r="201" spans="27:27">
      <c r="AA201" s="117" t="str">
        <f>+[1]Location!A202</f>
        <v>Pus</v>
      </c>
    </row>
    <row r="202" spans="27:27">
      <c r="AA202" s="117" t="str">
        <f>+[1]Location!A203</f>
        <v>Radhanagri</v>
      </c>
    </row>
    <row r="203" spans="27:27">
      <c r="AA203" s="117" t="str">
        <f>+[1]Location!A204</f>
        <v>Raigavan</v>
      </c>
    </row>
    <row r="204" spans="27:27">
      <c r="AA204" s="117" t="str">
        <f>+[1]Location!A205</f>
        <v>Rajanalla Complex</v>
      </c>
    </row>
    <row r="205" spans="27:27">
      <c r="AA205" s="117" t="str">
        <f>+[1]Location!A206</f>
        <v>Ramganga</v>
      </c>
    </row>
    <row r="206" spans="27:27">
      <c r="AA206" s="117" t="str">
        <f>+[1]Location!A207</f>
        <v>Ranand</v>
      </c>
    </row>
    <row r="207" spans="27:27">
      <c r="AA207" s="117" t="str">
        <f>+[1]Location!A208</f>
        <v>Rangawali</v>
      </c>
    </row>
    <row r="208" spans="27:27">
      <c r="AA208" s="117" t="str">
        <f>+[1]Location!A209</f>
        <v>Renapur</v>
      </c>
    </row>
    <row r="209" spans="27:27">
      <c r="AA209" s="117" t="str">
        <f>+[1]Location!A210</f>
        <v>Rengepar</v>
      </c>
    </row>
    <row r="210" spans="27:27">
      <c r="AA210" s="117" t="str">
        <f>+[1]Location!A211</f>
        <v>Rui</v>
      </c>
    </row>
    <row r="211" spans="27:27">
      <c r="AA211" s="117" t="str">
        <f>+[1]Location!A212</f>
        <v>Ruti</v>
      </c>
    </row>
    <row r="212" spans="27:27">
      <c r="AA212" s="117" t="str">
        <f>+[1]Location!A213</f>
        <v>Saikheda</v>
      </c>
    </row>
    <row r="213" spans="27:27">
      <c r="AA213" s="117" t="str">
        <f>+[1]Location!A214</f>
        <v>Saiki</v>
      </c>
    </row>
    <row r="214" spans="27:27">
      <c r="AA214" s="117" t="str">
        <f>+[1]Location!A215</f>
        <v>Sakat</v>
      </c>
    </row>
    <row r="215" spans="27:27">
      <c r="AA215" s="117" t="str">
        <f>+[1]Location!A216</f>
        <v>Sakol</v>
      </c>
    </row>
    <row r="216" spans="27:27">
      <c r="AA216" s="117" t="str">
        <f>+[1]Location!A217</f>
        <v>Sangameshwar</v>
      </c>
    </row>
    <row r="217" spans="27:27">
      <c r="AA217" s="117" t="str">
        <f>+[1]Location!A218</f>
        <v>Sangrampur</v>
      </c>
    </row>
    <row r="218" spans="27:27">
      <c r="AA218" s="117" t="str">
        <f>+[1]Location!A219</f>
        <v>Sankh</v>
      </c>
    </row>
    <row r="219" spans="27:27">
      <c r="AA219" s="117" t="str">
        <f>+[1]Location!A220</f>
        <v>Saraswati</v>
      </c>
    </row>
    <row r="220" spans="27:27">
      <c r="AA220" s="117" t="str">
        <f>+[1]Location!A221</f>
        <v>Shahnoor</v>
      </c>
    </row>
    <row r="221" spans="27:27">
      <c r="AA221" s="117" t="str">
        <f>+[1]Location!A222</f>
        <v>Shivna Takali</v>
      </c>
    </row>
    <row r="222" spans="27:27">
      <c r="AA222" s="117" t="str">
        <f>+[1]Location!A223</f>
        <v>Siddheshwar</v>
      </c>
    </row>
    <row r="223" spans="27:27">
      <c r="AA223" s="117" t="str">
        <f>+[1]Location!A224</f>
        <v>Siddhewadi</v>
      </c>
    </row>
    <row r="224" spans="27:27">
      <c r="AA224" s="117" t="str">
        <f>+[1]Location!A225</f>
        <v>Sina</v>
      </c>
    </row>
    <row r="225" spans="27:27">
      <c r="AA225" s="117" t="str">
        <f>+[1]Location!A226</f>
        <v>Sindhaphana</v>
      </c>
    </row>
    <row r="226" spans="27:27">
      <c r="AA226" s="117" t="str">
        <f>+[1]Location!A227</f>
        <v>Sirpur</v>
      </c>
    </row>
    <row r="227" spans="27:27">
      <c r="AA227" s="117" t="str">
        <f>+[1]Location!A228</f>
        <v>Sonal</v>
      </c>
    </row>
    <row r="228" spans="27:27">
      <c r="AA228" s="117" t="str">
        <f>+[1]Location!A229</f>
        <v>Sonwad</v>
      </c>
    </row>
    <row r="229" spans="27:27">
      <c r="AA229" s="117" t="str">
        <f>+[1]Location!A230</f>
        <v>Sorana</v>
      </c>
    </row>
    <row r="230" spans="27:27">
      <c r="AA230" s="117" t="str">
        <f>+[1]Location!A231</f>
        <v>Sukhana</v>
      </c>
    </row>
    <row r="231" spans="27:27">
      <c r="AA231" s="117" t="str">
        <f>+[1]Location!A232</f>
        <v>Suki</v>
      </c>
    </row>
    <row r="232" spans="27:27">
      <c r="AA232" s="117" t="str">
        <f>+[1]Location!A233</f>
        <v>Suki Pickup Wier</v>
      </c>
    </row>
    <row r="233" spans="27:27">
      <c r="AA233" s="117" t="str">
        <f>+[1]Location!A234</f>
        <v>Surya</v>
      </c>
    </row>
    <row r="234" spans="27:27">
      <c r="AA234" s="117" t="str">
        <f>+[1]Location!A235</f>
        <v>Takli Borkhedi</v>
      </c>
    </row>
    <row r="235" spans="27:27">
      <c r="AA235" s="117" t="str">
        <f>+[1]Location!A236</f>
        <v>Talwar</v>
      </c>
    </row>
    <row r="236" spans="27:27">
      <c r="AA236" s="117" t="str">
        <f>+[1]Location!A237</f>
        <v>Tawarja</v>
      </c>
    </row>
    <row r="237" spans="27:27">
      <c r="AA237" s="117" t="str">
        <f>+[1]Location!A238</f>
        <v>Tekepar LIS</v>
      </c>
    </row>
    <row r="238" spans="27:27">
      <c r="AA238" s="117" t="str">
        <f>+[1]Location!A239</f>
        <v>Tembhapuri</v>
      </c>
    </row>
    <row r="239" spans="27:27">
      <c r="AA239" s="117" t="str">
        <f>+[1]Location!A240</f>
        <v>Temghar</v>
      </c>
    </row>
    <row r="240" spans="27:27">
      <c r="AA240" s="117" t="str">
        <f>+[1]Location!A241</f>
        <v>Terna</v>
      </c>
    </row>
    <row r="241" spans="27:27">
      <c r="AA241" s="117" t="str">
        <f>+[1]Location!A242</f>
        <v>Tiru</v>
      </c>
    </row>
    <row r="242" spans="27:27">
      <c r="AA242" s="117" t="str">
        <f>+[1]Location!A243</f>
        <v>Tisangi</v>
      </c>
    </row>
    <row r="243" spans="27:27">
      <c r="AA243" s="117" t="str">
        <f>+[1]Location!A244</f>
        <v>Tisgaon</v>
      </c>
    </row>
    <row r="244" spans="27:27">
      <c r="AA244" s="117" t="str">
        <f>+[1]Location!A245</f>
        <v>Tondapur</v>
      </c>
    </row>
    <row r="245" spans="27:27">
      <c r="AA245" s="117" t="str">
        <f>+[1]Location!A246</f>
        <v>Torna</v>
      </c>
    </row>
    <row r="246" spans="27:27">
      <c r="AA246" s="117" t="str">
        <f>+[1]Location!A247</f>
        <v>Totla doh</v>
      </c>
    </row>
    <row r="247" spans="27:27">
      <c r="AA247" s="117" t="str">
        <f>+[1]Location!A248</f>
        <v>Tulshi</v>
      </c>
    </row>
    <row r="248" spans="27:27">
      <c r="AA248" s="117" t="str">
        <f>+[1]Location!A249</f>
        <v>Turori</v>
      </c>
    </row>
    <row r="249" spans="27:27">
      <c r="AA249" s="117" t="str">
        <f>+[1]Location!A250</f>
        <v>Uma</v>
      </c>
    </row>
    <row r="250" spans="27:27">
      <c r="AA250" s="117" t="str">
        <f>+[1]Location!A251</f>
        <v>Umri</v>
      </c>
    </row>
    <row r="251" spans="27:27">
      <c r="AA251" s="117" t="str">
        <f>+[1]Location!A252</f>
        <v>Upper Dudhana</v>
      </c>
    </row>
    <row r="252" spans="27:27">
      <c r="AA252" s="117" t="str">
        <f>+[1]Location!A253</f>
        <v>Upper Penganga</v>
      </c>
    </row>
    <row r="253" spans="27:27">
      <c r="AA253" s="117" t="str">
        <f>+[1]Location!A254</f>
        <v>Upper Wardha</v>
      </c>
    </row>
    <row r="254" spans="27:27">
      <c r="AA254" s="117" t="str">
        <f>+[1]Location!A255</f>
        <v>Utawali</v>
      </c>
    </row>
    <row r="255" spans="27:27">
      <c r="AA255" s="117" t="str">
        <f>+[1]Location!A256</f>
        <v>Veer</v>
      </c>
    </row>
    <row r="256" spans="27:27">
      <c r="AA256" s="117" t="str">
        <f>+[1]Location!A257</f>
        <v>Visapur</v>
      </c>
    </row>
    <row r="257" spans="27:27">
      <c r="AA257" s="117" t="str">
        <f>+[1]Location!A258</f>
        <v>Vishnupuri</v>
      </c>
    </row>
    <row r="258" spans="27:27">
      <c r="AA258" s="117" t="str">
        <f>+[1]Location!A259</f>
        <v>Wadaj</v>
      </c>
    </row>
    <row r="259" spans="27:27">
      <c r="AA259" s="117" t="str">
        <f>+[1]Location!A260</f>
        <v>Wadgaon</v>
      </c>
    </row>
    <row r="260" spans="27:27">
      <c r="AA260" s="117" t="str">
        <f>+[1]Location!A261</f>
        <v>Wadiwale</v>
      </c>
    </row>
    <row r="261" spans="27:27">
      <c r="AA261" s="117" t="str">
        <f>+[1]Location!A262</f>
        <v>Waghad</v>
      </c>
    </row>
    <row r="262" spans="27:27">
      <c r="AA262" s="117" t="str">
        <f>+[1]Location!A263</f>
        <v>Waghadi</v>
      </c>
    </row>
    <row r="263" spans="27:27">
      <c r="AA263" s="117" t="str">
        <f>+[1]Location!A264</f>
        <v>Waghe Babhulgaon</v>
      </c>
    </row>
    <row r="264" spans="27:27">
      <c r="AA264" s="117" t="str">
        <f>+[1]Location!A265</f>
        <v>Wakod</v>
      </c>
    </row>
    <row r="265" spans="27:27">
      <c r="AA265" s="117" t="str">
        <f>+[1]Location!A266</f>
        <v>Waldevi</v>
      </c>
    </row>
    <row r="266" spans="27:27">
      <c r="AA266" s="117" t="str">
        <f>+[1]Location!A267</f>
        <v>Wan</v>
      </c>
    </row>
    <row r="267" spans="27:27">
      <c r="AA267" s="117" t="str">
        <f>+[1]Location!A268</f>
        <v>Wan (Beed)</v>
      </c>
    </row>
    <row r="268" spans="27:27">
      <c r="AA268" s="117" t="str">
        <f>+[1]Location!A269</f>
        <v>Wandri</v>
      </c>
    </row>
    <row r="269" spans="27:27">
      <c r="AA269" s="117" t="str">
        <f>+[1]Location!A270</f>
        <v>Warajgaon</v>
      </c>
    </row>
    <row r="270" spans="27:27">
      <c r="AA270" s="117" t="str">
        <f>+[1]Location!A271</f>
        <v>Warana LIS</v>
      </c>
    </row>
    <row r="271" spans="27:27">
      <c r="AA271" s="117" t="str">
        <f>+[1]Location!A272</f>
        <v>Warna</v>
      </c>
    </row>
    <row r="272" spans="27:27">
      <c r="AA272" s="117" t="str">
        <f>+[1]Location!A273</f>
        <v>Whati</v>
      </c>
    </row>
    <row r="273" spans="27:27">
      <c r="AA273" s="117" t="str">
        <f>+[1]Location!A274</f>
        <v>Wunna</v>
      </c>
    </row>
    <row r="274" spans="27:27">
      <c r="AA274" s="117" t="str">
        <f>+[1]Location!A275</f>
        <v>Yedgaon</v>
      </c>
    </row>
    <row r="275" spans="27:27">
      <c r="AA275" s="117" t="str">
        <f>+[1]Location!A276</f>
        <v>Yeldari</v>
      </c>
    </row>
    <row r="276" spans="27:27">
      <c r="AA276" s="117" t="str">
        <f>+[1]Location!A277</f>
        <v>Yeoti Masoli</v>
      </c>
    </row>
    <row r="277" spans="27:27">
      <c r="AA277" s="117" t="str">
        <f>+[1]Location!A278</f>
        <v>Yeralwadi</v>
      </c>
    </row>
    <row r="278" spans="27:27">
      <c r="AA278" s="117" t="str">
        <f>+[1]Location!A279</f>
        <v>Yedgaon</v>
      </c>
    </row>
    <row r="279" spans="27:27">
      <c r="AA279" s="117" t="str">
        <f>+[1]Location!A280</f>
        <v>Yeoti Masoli</v>
      </c>
    </row>
    <row r="280" spans="27:27">
      <c r="AA280" s="117" t="str">
        <f>+[1]Location!A281</f>
        <v>Yeralwadi</v>
      </c>
    </row>
    <row r="282" spans="27:27">
      <c r="AA282" s="154">
        <f>+[1]Location!A282</f>
        <v>0</v>
      </c>
    </row>
    <row r="283" spans="27:27">
      <c r="AA283" s="154">
        <f>+[1]Location!A283</f>
        <v>0</v>
      </c>
    </row>
    <row r="284" spans="27:27">
      <c r="AA284" s="154">
        <f>+[1]Location!A284</f>
        <v>0</v>
      </c>
    </row>
    <row r="285" spans="27:27">
      <c r="AA285" s="154">
        <f>+[1]Location!A285</f>
        <v>0</v>
      </c>
    </row>
    <row r="286" spans="27:27">
      <c r="AA286" s="154">
        <f>+[1]Location!A286</f>
        <v>0</v>
      </c>
    </row>
    <row r="287" spans="27:27">
      <c r="AA287" s="154">
        <f>+[1]Location!A287</f>
        <v>0</v>
      </c>
    </row>
  </sheetData>
  <sheetProtection password="CF23" sheet="1" objects="1" scenarios="1" selectLockedCells="1"/>
  <mergeCells count="24">
    <mergeCell ref="B9:B11"/>
    <mergeCell ref="C9:C11"/>
    <mergeCell ref="P9:P11"/>
    <mergeCell ref="A1:P1"/>
    <mergeCell ref="B5:D5"/>
    <mergeCell ref="H5:J5"/>
    <mergeCell ref="B7:E7"/>
    <mergeCell ref="H7:J7"/>
    <mergeCell ref="A32:O32"/>
    <mergeCell ref="K9:L9"/>
    <mergeCell ref="M9:M11"/>
    <mergeCell ref="N9:N11"/>
    <mergeCell ref="O9:O11"/>
    <mergeCell ref="A9:A11"/>
    <mergeCell ref="D9:I9"/>
    <mergeCell ref="J9:J11"/>
    <mergeCell ref="F10:F11"/>
    <mergeCell ref="G10:I10"/>
    <mergeCell ref="A30:O30"/>
    <mergeCell ref="A31:O31"/>
    <mergeCell ref="K10:K11"/>
    <mergeCell ref="L10:L11"/>
    <mergeCell ref="D10:D11"/>
    <mergeCell ref="E10:E11"/>
  </mergeCells>
  <phoneticPr fontId="19" type="noConversion"/>
  <dataValidations count="5">
    <dataValidation type="decimal" allowBlank="1" showInputMessage="1" showErrorMessage="1" errorTitle="Caution" error="You are allowed to enter only numbers. No text such as &quot;---&quot; or &quot;Nil&quot; will be accepted." sqref="B13:L16 B24:L27 B18:L22">
      <formula1>0</formula1>
      <formula2>10000</formula2>
    </dataValidation>
    <dataValidation type="list" allowBlank="1" showInputMessage="1" showErrorMessage="1" promptTitle="Save" prompt="Please save the file. Give name of reservoir to the file." sqref="B5:D5">
      <formula1>$AA$1:$AA$280</formula1>
    </dataValidation>
    <dataValidation type="list" allowBlank="1" showInputMessage="1" showErrorMessage="1" sqref="H3">
      <formula1>$Y$1:$Y$8</formula1>
    </dataValidation>
    <dataValidation type="decimal" allowBlank="1" showInputMessage="1" showErrorMessage="1" promptTitle="Message" prompt="After entering data, save the file and goto sheet 6(B)." sqref="N27">
      <formula1>0</formula1>
      <formula2>10000</formula2>
    </dataValidation>
    <dataValidation type="decimal" allowBlank="1" showInputMessage="1" showErrorMessage="1" sqref="M13:N16 M18:N22 M24:M27 N24:N26">
      <formula1>0</formula1>
      <formula2>10000</formula2>
    </dataValidation>
  </dataValidations>
  <printOptions horizontalCentered="1" verticalCentered="1" gridLines="1"/>
  <pageMargins left="0" right="0" top="0" bottom="0" header="0.5" footer="0.5"/>
  <pageSetup paperSize="9" scale="76" orientation="landscape" r:id="rId1"/>
  <headerFooter alignWithMargins="0">
    <oddFooter>&amp;L&amp;F/&amp;A&amp;C&amp;P</oddFooter>
  </headerFooter>
  <legacyDrawing r:id="rId2"/>
</worksheet>
</file>

<file path=xl/worksheets/sheet4.xml><?xml version="1.0" encoding="utf-8"?>
<worksheet xmlns="http://schemas.openxmlformats.org/spreadsheetml/2006/main" xmlns:r="http://schemas.openxmlformats.org/officeDocument/2006/relationships">
  <sheetPr>
    <pageSetUpPr fitToPage="1"/>
  </sheetPr>
  <dimension ref="A1:AD287"/>
  <sheetViews>
    <sheetView showZeros="0" zoomScale="85" zoomScaleNormal="85" workbookViewId="0">
      <selection activeCell="M27" sqref="M27:N27"/>
    </sheetView>
  </sheetViews>
  <sheetFormatPr defaultRowHeight="12.75"/>
  <cols>
    <col min="1" max="1" width="17.7109375" style="116" customWidth="1"/>
    <col min="2" max="15" width="11.7109375" style="116" customWidth="1"/>
    <col min="16" max="16" width="10.7109375" style="116" customWidth="1"/>
    <col min="17" max="26" width="9.140625" style="116"/>
    <col min="27" max="27" width="28.42578125" style="116" bestFit="1" customWidth="1"/>
    <col min="28" max="28" width="32" style="116" bestFit="1" customWidth="1"/>
    <col min="29" max="30" width="12" style="116" bestFit="1" customWidth="1"/>
    <col min="31" max="16384" width="9.140625" style="116"/>
  </cols>
  <sheetData>
    <row r="1" spans="1:30" ht="15.75">
      <c r="A1" s="267" t="s">
        <v>13</v>
      </c>
      <c r="B1" s="267"/>
      <c r="C1" s="267"/>
      <c r="D1" s="267"/>
      <c r="E1" s="267"/>
      <c r="F1" s="267"/>
      <c r="G1" s="267"/>
      <c r="H1" s="267"/>
      <c r="I1" s="267"/>
      <c r="J1" s="267"/>
      <c r="K1" s="267"/>
      <c r="L1" s="267"/>
      <c r="M1" s="267"/>
      <c r="N1" s="267"/>
      <c r="O1" s="267"/>
      <c r="P1" s="267"/>
      <c r="Y1" s="116" t="s">
        <v>133</v>
      </c>
      <c r="AA1" s="117" t="str">
        <f>+[5]Location!A2</f>
        <v>Abhora</v>
      </c>
    </row>
    <row r="2" spans="1:30" ht="15.75">
      <c r="A2" s="115"/>
      <c r="B2" s="115"/>
      <c r="C2" s="115"/>
      <c r="D2" s="115"/>
      <c r="E2" s="115"/>
      <c r="F2" s="115"/>
      <c r="G2" s="115"/>
      <c r="H2" s="115"/>
      <c r="I2" s="115"/>
      <c r="J2" s="115"/>
      <c r="K2" s="115"/>
      <c r="L2" s="115"/>
      <c r="M2" s="115"/>
      <c r="N2" s="115"/>
      <c r="O2" s="115"/>
      <c r="P2" s="118"/>
      <c r="Y2" s="116" t="s">
        <v>325</v>
      </c>
      <c r="AA2" s="117" t="str">
        <f>+[5]Location!A3</f>
        <v>Adan</v>
      </c>
    </row>
    <row r="3" spans="1:30" ht="24">
      <c r="A3" s="119"/>
      <c r="B3" s="120"/>
      <c r="C3" s="120"/>
      <c r="D3" s="120"/>
      <c r="E3" s="120"/>
      <c r="F3" s="120"/>
      <c r="G3" s="121" t="s">
        <v>134</v>
      </c>
      <c r="H3" s="122" t="s">
        <v>335</v>
      </c>
      <c r="I3" s="119"/>
      <c r="J3" s="120"/>
      <c r="K3" s="120"/>
      <c r="L3" s="120"/>
      <c r="M3" s="120"/>
      <c r="N3" s="119"/>
      <c r="O3" s="119"/>
      <c r="P3" s="118"/>
      <c r="Y3" s="116" t="s">
        <v>333</v>
      </c>
      <c r="AA3" s="117" t="str">
        <f>+[5]Location!A4</f>
        <v>Adhala</v>
      </c>
      <c r="AB3" s="123"/>
      <c r="AC3" s="124"/>
    </row>
    <row r="4" spans="1:30" ht="24">
      <c r="A4" s="119"/>
      <c r="B4" s="120"/>
      <c r="C4" s="120"/>
      <c r="D4" s="120"/>
      <c r="E4" s="120"/>
      <c r="F4" s="120"/>
      <c r="G4" s="121"/>
      <c r="H4" s="125"/>
      <c r="I4" s="119"/>
      <c r="J4" s="120"/>
      <c r="K4" s="120"/>
      <c r="L4" s="120"/>
      <c r="M4" s="120"/>
      <c r="N4" s="119"/>
      <c r="O4" s="119"/>
      <c r="P4" s="118"/>
      <c r="Y4" s="116" t="s">
        <v>335</v>
      </c>
      <c r="AA4" s="117" t="str">
        <f>+[5]Location!A5</f>
        <v>Agnawati</v>
      </c>
      <c r="AB4" s="123"/>
      <c r="AC4" s="123"/>
      <c r="AD4" s="124"/>
    </row>
    <row r="5" spans="1:30" ht="24">
      <c r="A5" s="121" t="s">
        <v>51</v>
      </c>
      <c r="B5" s="268" t="s">
        <v>341</v>
      </c>
      <c r="C5" s="269"/>
      <c r="D5" s="270"/>
      <c r="E5" s="118"/>
      <c r="F5" s="118"/>
      <c r="G5" s="121" t="s">
        <v>50</v>
      </c>
      <c r="H5" s="271" t="s">
        <v>342</v>
      </c>
      <c r="I5" s="272"/>
      <c r="J5" s="273"/>
      <c r="K5" s="120"/>
      <c r="L5" s="120"/>
      <c r="M5" s="120"/>
      <c r="N5" s="119"/>
      <c r="O5" s="119"/>
      <c r="P5" s="118"/>
      <c r="T5" s="126"/>
      <c r="U5" s="126"/>
      <c r="Y5" s="116" t="s">
        <v>336</v>
      </c>
      <c r="AA5" s="117" t="str">
        <f>+[5]Location!A6</f>
        <v>Ajanta Andhari</v>
      </c>
      <c r="AB5" s="123"/>
      <c r="AC5" s="123"/>
      <c r="AD5" s="124"/>
    </row>
    <row r="6" spans="1:30" s="129" customFormat="1" ht="24">
      <c r="A6" s="127"/>
      <c r="B6" s="119"/>
      <c r="C6" s="119"/>
      <c r="D6" s="119"/>
      <c r="E6" s="119"/>
      <c r="F6" s="119"/>
      <c r="G6" s="127"/>
      <c r="H6" s="119"/>
      <c r="I6" s="119"/>
      <c r="J6" s="119"/>
      <c r="K6" s="119"/>
      <c r="L6" s="119"/>
      <c r="M6" s="119"/>
      <c r="N6" s="119"/>
      <c r="O6" s="119"/>
      <c r="P6" s="128"/>
      <c r="Y6" s="129" t="s">
        <v>337</v>
      </c>
      <c r="AA6" s="117" t="str">
        <f>+[5]Location!A7</f>
        <v>Alandi</v>
      </c>
      <c r="AB6" s="123"/>
      <c r="AC6" s="123"/>
      <c r="AD6" s="124"/>
    </row>
    <row r="7" spans="1:30" ht="24">
      <c r="A7" s="130" t="s">
        <v>52</v>
      </c>
      <c r="B7" s="271" t="s">
        <v>155</v>
      </c>
      <c r="C7" s="274"/>
      <c r="D7" s="274"/>
      <c r="E7" s="275"/>
      <c r="F7" s="131"/>
      <c r="G7" s="121" t="s">
        <v>44</v>
      </c>
      <c r="H7" s="271" t="s">
        <v>62</v>
      </c>
      <c r="I7" s="272"/>
      <c r="J7" s="273"/>
      <c r="K7" s="131"/>
      <c r="L7" s="131"/>
      <c r="M7" s="119"/>
      <c r="N7" s="119"/>
      <c r="O7" s="119"/>
      <c r="P7" s="118"/>
      <c r="Y7" s="116" t="s">
        <v>338</v>
      </c>
      <c r="AA7" s="117" t="str">
        <f>+[5]Location!A8</f>
        <v>Amalnalla</v>
      </c>
      <c r="AC7" s="123"/>
      <c r="AD7" s="124"/>
    </row>
    <row r="8" spans="1:30" ht="24">
      <c r="A8" s="132"/>
      <c r="B8" s="132"/>
      <c r="C8" s="132"/>
      <c r="D8" s="133"/>
      <c r="E8" s="134"/>
      <c r="F8" s="134"/>
      <c r="G8" s="133"/>
      <c r="H8" s="134"/>
      <c r="I8" s="134"/>
      <c r="J8" s="133"/>
      <c r="K8" s="119"/>
      <c r="L8" s="119"/>
      <c r="M8" s="119"/>
      <c r="N8" s="119"/>
      <c r="O8" s="118"/>
      <c r="P8" s="121" t="s">
        <v>135</v>
      </c>
      <c r="Y8" s="116" t="s">
        <v>339</v>
      </c>
      <c r="AA8" s="117" t="str">
        <f>+[5]Location!A9</f>
        <v>Ambadi</v>
      </c>
      <c r="AD8" s="124"/>
    </row>
    <row r="9" spans="1:30" ht="20.25" customHeight="1">
      <c r="A9" s="254" t="s">
        <v>0</v>
      </c>
      <c r="B9" s="254" t="s">
        <v>48</v>
      </c>
      <c r="C9" s="254" t="s">
        <v>136</v>
      </c>
      <c r="D9" s="261" t="s">
        <v>1</v>
      </c>
      <c r="E9" s="265"/>
      <c r="F9" s="265"/>
      <c r="G9" s="265"/>
      <c r="H9" s="265"/>
      <c r="I9" s="262"/>
      <c r="J9" s="254" t="s">
        <v>137</v>
      </c>
      <c r="K9" s="261" t="s">
        <v>2</v>
      </c>
      <c r="L9" s="262"/>
      <c r="M9" s="254" t="s">
        <v>49</v>
      </c>
      <c r="N9" s="254" t="s">
        <v>138</v>
      </c>
      <c r="O9" s="254" t="s">
        <v>46</v>
      </c>
      <c r="P9" s="254" t="s">
        <v>47</v>
      </c>
      <c r="Y9" s="116" t="s">
        <v>340</v>
      </c>
      <c r="AA9" s="117" t="str">
        <f>+[5]Location!A10</f>
        <v>Andhali</v>
      </c>
      <c r="AD9" s="124"/>
    </row>
    <row r="10" spans="1:30" ht="15.75" customHeight="1">
      <c r="A10" s="255"/>
      <c r="B10" s="255"/>
      <c r="C10" s="255"/>
      <c r="D10" s="254" t="s">
        <v>30</v>
      </c>
      <c r="E10" s="254" t="s">
        <v>139</v>
      </c>
      <c r="F10" s="254" t="s">
        <v>140</v>
      </c>
      <c r="G10" s="261" t="s">
        <v>3</v>
      </c>
      <c r="H10" s="265"/>
      <c r="I10" s="262"/>
      <c r="J10" s="259"/>
      <c r="K10" s="254" t="s">
        <v>4</v>
      </c>
      <c r="L10" s="254" t="s">
        <v>5</v>
      </c>
      <c r="M10" s="257"/>
      <c r="N10" s="257"/>
      <c r="O10" s="257"/>
      <c r="P10" s="257"/>
      <c r="AA10" s="117" t="str">
        <f>+[5]Location!A11</f>
        <v>Aner</v>
      </c>
      <c r="AD10" s="124"/>
    </row>
    <row r="11" spans="1:30" ht="77.25" customHeight="1">
      <c r="A11" s="256"/>
      <c r="B11" s="256"/>
      <c r="C11" s="256"/>
      <c r="D11" s="256"/>
      <c r="E11" s="266"/>
      <c r="F11" s="266"/>
      <c r="G11" s="135" t="s">
        <v>6</v>
      </c>
      <c r="H11" s="135" t="s">
        <v>7</v>
      </c>
      <c r="I11" s="135" t="s">
        <v>8</v>
      </c>
      <c r="J11" s="260"/>
      <c r="K11" s="264"/>
      <c r="L11" s="258"/>
      <c r="M11" s="258"/>
      <c r="N11" s="258"/>
      <c r="O11" s="258"/>
      <c r="P11" s="258"/>
      <c r="AA11" s="117" t="str">
        <f>+[5]Location!A12</f>
        <v>Anjana Palashi</v>
      </c>
      <c r="AC11" s="129"/>
      <c r="AD11" s="124"/>
    </row>
    <row r="12" spans="1:30" ht="15.75">
      <c r="A12" s="136">
        <v>1</v>
      </c>
      <c r="B12" s="136">
        <v>2</v>
      </c>
      <c r="C12" s="136">
        <v>3</v>
      </c>
      <c r="D12" s="136">
        <v>4</v>
      </c>
      <c r="E12" s="136" t="s">
        <v>141</v>
      </c>
      <c r="F12" s="136" t="s">
        <v>142</v>
      </c>
      <c r="G12" s="136">
        <v>6</v>
      </c>
      <c r="H12" s="136">
        <v>7</v>
      </c>
      <c r="I12" s="136">
        <v>8</v>
      </c>
      <c r="J12" s="136" t="s">
        <v>143</v>
      </c>
      <c r="K12" s="136">
        <v>9</v>
      </c>
      <c r="L12" s="136">
        <v>10</v>
      </c>
      <c r="M12" s="136">
        <v>11</v>
      </c>
      <c r="N12" s="136">
        <v>12</v>
      </c>
      <c r="O12" s="137">
        <v>13</v>
      </c>
      <c r="P12" s="137">
        <v>14</v>
      </c>
      <c r="AA12" s="117" t="str">
        <f>+[5]Location!A13</f>
        <v>Arunavati</v>
      </c>
    </row>
    <row r="13" spans="1:30" ht="15.75">
      <c r="A13" s="138" t="s">
        <v>31</v>
      </c>
      <c r="B13" s="155">
        <v>624</v>
      </c>
      <c r="C13" s="155">
        <v>3.09</v>
      </c>
      <c r="D13" s="155"/>
      <c r="E13" s="1"/>
      <c r="F13" s="1"/>
      <c r="G13" s="1"/>
      <c r="H13" s="1"/>
      <c r="I13" s="1"/>
      <c r="J13" s="1"/>
      <c r="K13" s="155">
        <v>1</v>
      </c>
      <c r="L13" s="1"/>
      <c r="M13" s="139">
        <f t="shared" ref="M13:N15" si="0">+B14</f>
        <v>657.85</v>
      </c>
      <c r="N13" s="140">
        <f t="shared" si="0"/>
        <v>215.66</v>
      </c>
      <c r="O13" s="141">
        <f>IF(SUM(D13:L13,N13)-C13&gt;0,SUM(D13:L13,N13)-C13,0)</f>
        <v>213.57</v>
      </c>
      <c r="P13" s="141">
        <f>IF(C13-SUM(D13:L13,N13)&gt;0,C13-SUM(D13:L13,N13),0)</f>
        <v>0</v>
      </c>
      <c r="Z13" s="142"/>
      <c r="AA13" s="117" t="str">
        <f>+[5]Location!A14</f>
        <v>Ashti</v>
      </c>
      <c r="AD13" s="129"/>
    </row>
    <row r="14" spans="1:30" ht="15.75">
      <c r="A14" s="143" t="s">
        <v>32</v>
      </c>
      <c r="B14" s="156">
        <v>657.85</v>
      </c>
      <c r="C14" s="156">
        <v>215.66</v>
      </c>
      <c r="D14" s="156"/>
      <c r="E14" s="1"/>
      <c r="F14" s="1"/>
      <c r="G14" s="1"/>
      <c r="H14" s="1"/>
      <c r="I14" s="1"/>
      <c r="J14" s="1"/>
      <c r="K14" s="156">
        <v>0.74</v>
      </c>
      <c r="L14" s="1"/>
      <c r="M14" s="145">
        <f t="shared" si="0"/>
        <v>662.05</v>
      </c>
      <c r="N14" s="146">
        <f t="shared" si="0"/>
        <v>268.02</v>
      </c>
      <c r="O14" s="147">
        <f>IF(SUM(D14:L14,N14)-C14&gt;0,SUM(D14:L14,N14)-C14,0)</f>
        <v>53.099999999999994</v>
      </c>
      <c r="P14" s="147">
        <f>IF(C14-SUM(D14:L14,N14)&gt;0,C14-SUM(D14:L14,N14),0)</f>
        <v>0</v>
      </c>
      <c r="Z14" s="142"/>
      <c r="AA14" s="117" t="str">
        <f>+[5]Location!A15</f>
        <v>Asolamendha</v>
      </c>
      <c r="AC14" s="123"/>
      <c r="AD14" s="123"/>
    </row>
    <row r="15" spans="1:30" ht="15.75">
      <c r="A15" s="143" t="s">
        <v>33</v>
      </c>
      <c r="B15" s="156">
        <v>662.05</v>
      </c>
      <c r="C15" s="156">
        <v>268.02</v>
      </c>
      <c r="D15" s="156"/>
      <c r="E15" s="1"/>
      <c r="F15" s="1"/>
      <c r="G15" s="1"/>
      <c r="H15" s="1"/>
      <c r="I15" s="1"/>
      <c r="J15" s="1"/>
      <c r="K15" s="156">
        <v>0.85</v>
      </c>
      <c r="L15" s="1"/>
      <c r="M15" s="145">
        <f t="shared" si="0"/>
        <v>664.15</v>
      </c>
      <c r="N15" s="146">
        <f t="shared" si="0"/>
        <v>296.10000000000002</v>
      </c>
      <c r="O15" s="147">
        <f>IF(SUM(D15:L15,N15)-C15&gt;0,SUM(D15:L15,N15)-C15,0)</f>
        <v>28.930000000000064</v>
      </c>
      <c r="P15" s="147">
        <f>IF(C15-SUM(D15:L15,N15)&gt;0,C15-SUM(D15:L15,N15),0)</f>
        <v>0</v>
      </c>
      <c r="AA15" s="117" t="str">
        <f>+[5]Location!A16</f>
        <v>Bagheda</v>
      </c>
      <c r="AC15" s="123"/>
      <c r="AD15" s="123"/>
    </row>
    <row r="16" spans="1:30" ht="15.75">
      <c r="A16" s="143" t="s">
        <v>34</v>
      </c>
      <c r="B16" s="157">
        <v>664.15</v>
      </c>
      <c r="C16" s="157">
        <v>296.10000000000002</v>
      </c>
      <c r="D16" s="157"/>
      <c r="E16" s="1"/>
      <c r="F16" s="1"/>
      <c r="G16" s="1"/>
      <c r="H16" s="1"/>
      <c r="I16" s="1"/>
      <c r="J16" s="1"/>
      <c r="K16" s="157">
        <v>0.6</v>
      </c>
      <c r="L16" s="1"/>
      <c r="M16" s="145">
        <f>+B18</f>
        <v>666</v>
      </c>
      <c r="N16" s="146">
        <f>+C18</f>
        <v>321.7</v>
      </c>
      <c r="O16" s="147">
        <f>IF(SUM(D16:L16,N16)-C16&gt;0,SUM(D16:L16,N16)-C16,0)</f>
        <v>26.199999999999989</v>
      </c>
      <c r="P16" s="147">
        <f>IF(C16-SUM(D16:L16,N16)&gt;0,C16-SUM(D16:L16,N16),0)</f>
        <v>0</v>
      </c>
      <c r="AA16" s="117" t="str">
        <f>+[5]Location!A17</f>
        <v>Bahula</v>
      </c>
      <c r="AC16" s="123"/>
      <c r="AD16" s="123"/>
    </row>
    <row r="17" spans="1:30" ht="15.75">
      <c r="A17" s="148" t="s">
        <v>9</v>
      </c>
      <c r="B17" s="149">
        <f>+B13</f>
        <v>624</v>
      </c>
      <c r="C17" s="149">
        <f>+C13</f>
        <v>3.09</v>
      </c>
      <c r="D17" s="149">
        <f t="shared" ref="D17:L17" si="1">SUM(D13:D16)</f>
        <v>0</v>
      </c>
      <c r="E17" s="149">
        <f t="shared" si="1"/>
        <v>0</v>
      </c>
      <c r="F17" s="149">
        <f t="shared" si="1"/>
        <v>0</v>
      </c>
      <c r="G17" s="149">
        <f t="shared" si="1"/>
        <v>0</v>
      </c>
      <c r="H17" s="149">
        <f t="shared" si="1"/>
        <v>0</v>
      </c>
      <c r="I17" s="149">
        <f t="shared" si="1"/>
        <v>0</v>
      </c>
      <c r="J17" s="149">
        <f t="shared" si="1"/>
        <v>0</v>
      </c>
      <c r="K17" s="149">
        <f t="shared" si="1"/>
        <v>3.19</v>
      </c>
      <c r="L17" s="149">
        <f t="shared" si="1"/>
        <v>0</v>
      </c>
      <c r="M17" s="150">
        <f>+M16</f>
        <v>666</v>
      </c>
      <c r="N17" s="150">
        <f>+N16</f>
        <v>321.7</v>
      </c>
      <c r="O17" s="149">
        <f>SUM(O13:O16)</f>
        <v>321.8</v>
      </c>
      <c r="P17" s="149">
        <f>SUM(P13:P16)</f>
        <v>0</v>
      </c>
      <c r="AA17" s="117" t="str">
        <f>+[5]Location!A18</f>
        <v>Banganga</v>
      </c>
      <c r="AC17" s="123"/>
      <c r="AD17" s="124"/>
    </row>
    <row r="18" spans="1:30" ht="15.75">
      <c r="A18" s="143" t="s">
        <v>35</v>
      </c>
      <c r="B18" s="155">
        <v>666</v>
      </c>
      <c r="C18" s="155">
        <v>321.7</v>
      </c>
      <c r="D18" s="155"/>
      <c r="E18" s="1"/>
      <c r="F18" s="1"/>
      <c r="G18" s="1"/>
      <c r="H18" s="1"/>
      <c r="I18" s="1"/>
      <c r="J18" s="1"/>
      <c r="K18" s="155">
        <v>0.6</v>
      </c>
      <c r="L18" s="1"/>
      <c r="M18" s="145">
        <f t="shared" ref="M18:N21" si="2">+B19</f>
        <v>666</v>
      </c>
      <c r="N18" s="146">
        <f t="shared" si="2"/>
        <v>321.7</v>
      </c>
      <c r="O18" s="147">
        <f>IF(SUM(D18:L18,N18)-C18&gt;0,SUM(D18:L18,N18)-C18,0)</f>
        <v>0.60000000000002274</v>
      </c>
      <c r="P18" s="147">
        <f>IF(C18-SUM(D18:L18,N18)&gt;0,C18-SUM(D18:L18,N18),0)</f>
        <v>0</v>
      </c>
      <c r="AA18" s="117" t="str">
        <f>+[5]Location!A19</f>
        <v>Basappawadi</v>
      </c>
      <c r="AD18" s="123"/>
    </row>
    <row r="19" spans="1:30" ht="15.75">
      <c r="A19" s="143" t="s">
        <v>36</v>
      </c>
      <c r="B19" s="156">
        <v>666</v>
      </c>
      <c r="C19" s="156">
        <v>321.7</v>
      </c>
      <c r="D19" s="156"/>
      <c r="E19" s="1"/>
      <c r="F19" s="1"/>
      <c r="G19" s="1"/>
      <c r="H19" s="1"/>
      <c r="I19" s="1"/>
      <c r="J19" s="1"/>
      <c r="K19" s="156">
        <v>1.68</v>
      </c>
      <c r="L19" s="1"/>
      <c r="M19" s="145">
        <f t="shared" si="2"/>
        <v>666.2</v>
      </c>
      <c r="N19" s="146">
        <f t="shared" si="2"/>
        <v>324.56</v>
      </c>
      <c r="O19" s="147">
        <f>IF(SUM(D19:L19,N19)-C19&gt;0,SUM(D19:L19,N19)-C19,0)</f>
        <v>4.5400000000000205</v>
      </c>
      <c r="P19" s="147">
        <f>IF(C19-SUM(D19:L19,N19)&gt;0,C19-SUM(D19:L19,N19),0)</f>
        <v>0</v>
      </c>
      <c r="AA19" s="117" t="str">
        <f>+[5]Location!A20</f>
        <v>Belpara</v>
      </c>
      <c r="AD19" s="124"/>
    </row>
    <row r="20" spans="1:30" ht="15.75">
      <c r="A20" s="143" t="s">
        <v>37</v>
      </c>
      <c r="B20" s="156">
        <v>666.2</v>
      </c>
      <c r="C20" s="156">
        <v>324.56</v>
      </c>
      <c r="D20" s="156">
        <v>32.24</v>
      </c>
      <c r="E20" s="1"/>
      <c r="F20" s="1"/>
      <c r="G20" s="1"/>
      <c r="H20" s="1"/>
      <c r="I20" s="1"/>
      <c r="J20" s="1"/>
      <c r="K20" s="156">
        <v>1.62</v>
      </c>
      <c r="L20" s="1"/>
      <c r="M20" s="145">
        <f t="shared" si="2"/>
        <v>663.75</v>
      </c>
      <c r="N20" s="146">
        <f t="shared" si="2"/>
        <v>290.7</v>
      </c>
      <c r="O20" s="147">
        <f>IF(SUM(D20:L20,N20)-C20&gt;0,SUM(D20:L20,N20)-C20,0)</f>
        <v>0</v>
      </c>
      <c r="P20" s="147">
        <f>IF(C20-SUM(D20:L20,N20)&gt;0,C20-SUM(D20:L20,N20),0)</f>
        <v>0</v>
      </c>
      <c r="AA20" s="117" t="str">
        <f>+[5]Location!A21</f>
        <v>Benitura</v>
      </c>
    </row>
    <row r="21" spans="1:30" ht="15.75">
      <c r="A21" s="143" t="s">
        <v>38</v>
      </c>
      <c r="B21" s="156">
        <v>663.75</v>
      </c>
      <c r="C21" s="156">
        <v>290.7</v>
      </c>
      <c r="D21" s="156">
        <v>60.21</v>
      </c>
      <c r="E21" s="1"/>
      <c r="F21" s="1"/>
      <c r="G21" s="1"/>
      <c r="H21" s="1"/>
      <c r="I21" s="1"/>
      <c r="J21" s="1"/>
      <c r="K21" s="156">
        <v>1.59</v>
      </c>
      <c r="L21" s="1"/>
      <c r="M21" s="145">
        <f t="shared" si="2"/>
        <v>658.95</v>
      </c>
      <c r="N21" s="146">
        <f t="shared" si="2"/>
        <v>228.96</v>
      </c>
      <c r="O21" s="147">
        <f>IF(SUM(D21:L21,N21)-C21&gt;0,SUM(D21:L21,N21)-C21,0)</f>
        <v>6.0000000000002274E-2</v>
      </c>
      <c r="P21" s="147">
        <f>IF(C21-SUM(D21:L21,N21)&gt;0,C21-SUM(D21:L21,N21),0)</f>
        <v>0</v>
      </c>
      <c r="AA21" s="117" t="str">
        <f>+[5]Location!A22</f>
        <v>Betekar Bothli</v>
      </c>
    </row>
    <row r="22" spans="1:30" ht="15.75">
      <c r="A22" s="143" t="s">
        <v>39</v>
      </c>
      <c r="B22" s="157">
        <v>658.95</v>
      </c>
      <c r="C22" s="157">
        <v>228.96</v>
      </c>
      <c r="D22" s="157">
        <v>52.06</v>
      </c>
      <c r="E22" s="1"/>
      <c r="F22" s="1"/>
      <c r="G22" s="1"/>
      <c r="H22" s="1"/>
      <c r="I22" s="1"/>
      <c r="J22" s="1"/>
      <c r="K22" s="157">
        <v>1.23</v>
      </c>
      <c r="L22" s="1"/>
      <c r="M22" s="145">
        <f>+B24</f>
        <v>654.25</v>
      </c>
      <c r="N22" s="146">
        <f>+C24</f>
        <v>175.67</v>
      </c>
      <c r="O22" s="147">
        <f>IF(SUM(D22:L22,N22)-C22&gt;0,SUM(D22:L22,N22)-C22,0)</f>
        <v>0</v>
      </c>
      <c r="P22" s="147">
        <f>IF(C22-SUM(D22:L22,N22)&gt;0,C22-SUM(D22:L22,N22),0)</f>
        <v>2.8421709430404007E-14</v>
      </c>
      <c r="AA22" s="117" t="str">
        <f>+[5]Location!A23</f>
        <v>Bhama Askhed</v>
      </c>
    </row>
    <row r="23" spans="1:30" ht="15.75">
      <c r="A23" s="148" t="s">
        <v>10</v>
      </c>
      <c r="B23" s="149">
        <f>+B18</f>
        <v>666</v>
      </c>
      <c r="C23" s="149">
        <f>+C18</f>
        <v>321.7</v>
      </c>
      <c r="D23" s="149">
        <f t="shared" ref="D23:L23" si="3">SUM(D18:D22)</f>
        <v>144.51</v>
      </c>
      <c r="E23" s="149">
        <f t="shared" si="3"/>
        <v>0</v>
      </c>
      <c r="F23" s="149">
        <f t="shared" si="3"/>
        <v>0</v>
      </c>
      <c r="G23" s="149">
        <f t="shared" si="3"/>
        <v>0</v>
      </c>
      <c r="H23" s="149">
        <f t="shared" si="3"/>
        <v>0</v>
      </c>
      <c r="I23" s="149">
        <f t="shared" si="3"/>
        <v>0</v>
      </c>
      <c r="J23" s="149">
        <f t="shared" si="3"/>
        <v>0</v>
      </c>
      <c r="K23" s="149">
        <f t="shared" si="3"/>
        <v>6.7200000000000006</v>
      </c>
      <c r="L23" s="149">
        <f t="shared" si="3"/>
        <v>0</v>
      </c>
      <c r="M23" s="150">
        <f>+M22</f>
        <v>654.25</v>
      </c>
      <c r="N23" s="150">
        <f>+N22</f>
        <v>175.67</v>
      </c>
      <c r="O23" s="149">
        <f>SUM(O18:O22)</f>
        <v>5.2000000000000455</v>
      </c>
      <c r="P23" s="149">
        <f>SUM(P18:P22)</f>
        <v>2.8421709430404007E-14</v>
      </c>
      <c r="AA23" s="117" t="str">
        <f>+[5]Location!A24</f>
        <v>Bhandardara</v>
      </c>
    </row>
    <row r="24" spans="1:30" ht="15.75">
      <c r="A24" s="143" t="s">
        <v>40</v>
      </c>
      <c r="B24" s="155">
        <v>654.25</v>
      </c>
      <c r="C24" s="155">
        <v>175.67</v>
      </c>
      <c r="D24" s="155">
        <v>60.63</v>
      </c>
      <c r="E24" s="1"/>
      <c r="F24" s="1"/>
      <c r="G24" s="1"/>
      <c r="H24" s="1"/>
      <c r="I24" s="1"/>
      <c r="J24" s="1"/>
      <c r="K24" s="155">
        <v>1.6</v>
      </c>
      <c r="L24" s="1"/>
      <c r="M24" s="145">
        <f t="shared" ref="M24:N26" si="4">+B25</f>
        <v>647.70000000000005</v>
      </c>
      <c r="N24" s="146">
        <f t="shared" si="4"/>
        <v>113.44</v>
      </c>
      <c r="O24" s="147">
        <f>IF(SUM(D24:L24,N24)-C24&gt;0,SUM(D24:L24,N24)-C24,0)</f>
        <v>2.8421709430404007E-14</v>
      </c>
      <c r="P24" s="147">
        <f>IF(C24-SUM(D24:L24,N24)&gt;0,C24-SUM(D24:L24,N24),0)</f>
        <v>0</v>
      </c>
      <c r="AA24" s="117" t="str">
        <f>+[5]Location!A25</f>
        <v>Bhatghar</v>
      </c>
    </row>
    <row r="25" spans="1:30" ht="15.75">
      <c r="A25" s="143" t="s">
        <v>41</v>
      </c>
      <c r="B25" s="156">
        <v>647.70000000000005</v>
      </c>
      <c r="C25" s="156">
        <v>113.44</v>
      </c>
      <c r="D25" s="156">
        <v>38.56</v>
      </c>
      <c r="E25" s="1"/>
      <c r="F25" s="1"/>
      <c r="G25" s="1"/>
      <c r="H25" s="1"/>
      <c r="I25" s="1"/>
      <c r="J25" s="1"/>
      <c r="K25" s="156">
        <v>1.25</v>
      </c>
      <c r="L25" s="1"/>
      <c r="M25" s="145">
        <f t="shared" si="4"/>
        <v>642.29999999999995</v>
      </c>
      <c r="N25" s="146">
        <f t="shared" si="4"/>
        <v>71.63</v>
      </c>
      <c r="O25" s="147">
        <f>IF(SUM(D25:L25,N25)-C25&gt;0,SUM(D25:L25,N25)-C25,0)</f>
        <v>0</v>
      </c>
      <c r="P25" s="147">
        <f>IF(C25-SUM(D25:L25,N25)&gt;0,C25-SUM(D25:L25,N25),0)</f>
        <v>2</v>
      </c>
      <c r="AA25" s="117" t="str">
        <f>+[5]Location!A26</f>
        <v>Bhatsa</v>
      </c>
    </row>
    <row r="26" spans="1:30" ht="15.75">
      <c r="A26" s="143" t="s">
        <v>42</v>
      </c>
      <c r="B26" s="156">
        <v>642.29999999999995</v>
      </c>
      <c r="C26" s="156">
        <v>71.63</v>
      </c>
      <c r="D26" s="156">
        <v>65.099999999999994</v>
      </c>
      <c r="E26" s="1"/>
      <c r="F26" s="1"/>
      <c r="G26" s="1"/>
      <c r="H26" s="1"/>
      <c r="I26" s="1"/>
      <c r="J26" s="1"/>
      <c r="K26" s="156">
        <v>1.7</v>
      </c>
      <c r="L26" s="1"/>
      <c r="M26" s="145">
        <f t="shared" si="4"/>
        <v>625.6</v>
      </c>
      <c r="N26" s="146">
        <f t="shared" si="4"/>
        <v>4.83</v>
      </c>
      <c r="O26" s="147">
        <f>IF(SUM(D26:L26,N26)-C26&gt;0,SUM(D26:L26,N26)-C26,0)</f>
        <v>0</v>
      </c>
      <c r="P26" s="147">
        <f>IF(C26-SUM(D26:L26,N26)&gt;0,C26-SUM(D26:L26,N26),0)</f>
        <v>0</v>
      </c>
      <c r="AA26" s="117" t="str">
        <f>+[5]Location!A27</f>
        <v>Bhima (Ujjani)</v>
      </c>
    </row>
    <row r="27" spans="1:30" ht="15.75">
      <c r="A27" s="143" t="s">
        <v>43</v>
      </c>
      <c r="B27" s="157">
        <v>625.6</v>
      </c>
      <c r="C27" s="157">
        <v>4.83</v>
      </c>
      <c r="D27" s="157"/>
      <c r="E27" s="1"/>
      <c r="F27" s="1"/>
      <c r="G27" s="1"/>
      <c r="H27" s="1"/>
      <c r="I27" s="1"/>
      <c r="J27" s="1"/>
      <c r="K27" s="157">
        <v>0.6</v>
      </c>
      <c r="L27" s="1"/>
      <c r="M27" s="151">
        <v>630</v>
      </c>
      <c r="N27" s="152">
        <v>12.99</v>
      </c>
      <c r="O27" s="147">
        <f>IF(SUM(D27:L27,N27)-C27&gt;0,SUM(D27:L27,N27)-C27,0)</f>
        <v>8.76</v>
      </c>
      <c r="P27" s="147">
        <f>IF(C27-SUM(D27:L27,N27)&gt;0,C27-SUM(D27:L27,N27),0)</f>
        <v>0</v>
      </c>
      <c r="AA27" s="117" t="str">
        <f>+[5]Location!A28</f>
        <v>Bhojapur</v>
      </c>
    </row>
    <row r="28" spans="1:30" ht="15.75">
      <c r="A28" s="148" t="s">
        <v>11</v>
      </c>
      <c r="B28" s="149">
        <f>+B24</f>
        <v>654.25</v>
      </c>
      <c r="C28" s="149">
        <f>+C24</f>
        <v>175.67</v>
      </c>
      <c r="D28" s="149">
        <f t="shared" ref="D28:L28" si="5">SUM(D24:D27)</f>
        <v>164.29</v>
      </c>
      <c r="E28" s="149">
        <f t="shared" si="5"/>
        <v>0</v>
      </c>
      <c r="F28" s="149">
        <f t="shared" si="5"/>
        <v>0</v>
      </c>
      <c r="G28" s="149">
        <f t="shared" si="5"/>
        <v>0</v>
      </c>
      <c r="H28" s="149">
        <f t="shared" si="5"/>
        <v>0</v>
      </c>
      <c r="I28" s="149">
        <f t="shared" si="5"/>
        <v>0</v>
      </c>
      <c r="J28" s="149">
        <f t="shared" si="5"/>
        <v>0</v>
      </c>
      <c r="K28" s="149">
        <f t="shared" si="5"/>
        <v>5.1499999999999995</v>
      </c>
      <c r="L28" s="149">
        <f t="shared" si="5"/>
        <v>0</v>
      </c>
      <c r="M28" s="149">
        <f>+M27</f>
        <v>630</v>
      </c>
      <c r="N28" s="149">
        <f>+N27</f>
        <v>12.99</v>
      </c>
      <c r="O28" s="149">
        <f>SUM(O24:O27)</f>
        <v>8.7600000000000282</v>
      </c>
      <c r="P28" s="149">
        <f>SUM(P24:P27)</f>
        <v>2</v>
      </c>
      <c r="AA28" s="117" t="str">
        <f>+[5]Location!A29</f>
        <v>Bhokar (Mangrul)</v>
      </c>
    </row>
    <row r="29" spans="1:30" ht="15.75">
      <c r="A29" s="148" t="s">
        <v>12</v>
      </c>
      <c r="B29" s="149">
        <f>+B13</f>
        <v>624</v>
      </c>
      <c r="C29" s="149">
        <f>+C13</f>
        <v>3.09</v>
      </c>
      <c r="D29" s="149">
        <f t="shared" ref="D29:L29" si="6">+D17+D23+D28</f>
        <v>308.79999999999995</v>
      </c>
      <c r="E29" s="149">
        <f t="shared" si="6"/>
        <v>0</v>
      </c>
      <c r="F29" s="149">
        <f t="shared" si="6"/>
        <v>0</v>
      </c>
      <c r="G29" s="149">
        <f t="shared" si="6"/>
        <v>0</v>
      </c>
      <c r="H29" s="149">
        <f t="shared" si="6"/>
        <v>0</v>
      </c>
      <c r="I29" s="149">
        <f t="shared" si="6"/>
        <v>0</v>
      </c>
      <c r="J29" s="149">
        <f t="shared" si="6"/>
        <v>0</v>
      </c>
      <c r="K29" s="149">
        <f t="shared" si="6"/>
        <v>15.059999999999999</v>
      </c>
      <c r="L29" s="149">
        <f t="shared" si="6"/>
        <v>0</v>
      </c>
      <c r="M29" s="149">
        <f>+M27</f>
        <v>630</v>
      </c>
      <c r="N29" s="149">
        <f>+N27</f>
        <v>12.99</v>
      </c>
      <c r="O29" s="149">
        <f>+O17+O23+O28</f>
        <v>335.7600000000001</v>
      </c>
      <c r="P29" s="149">
        <f>+P17+P23+P28</f>
        <v>2.0000000000000284</v>
      </c>
      <c r="AA29" s="117" t="str">
        <f>+[5]Location!A30</f>
        <v>Bhokarbari</v>
      </c>
    </row>
    <row r="30" spans="1:30" ht="15.75">
      <c r="A30" s="263"/>
      <c r="B30" s="263"/>
      <c r="C30" s="263"/>
      <c r="D30" s="263"/>
      <c r="E30" s="263"/>
      <c r="F30" s="263"/>
      <c r="G30" s="263"/>
      <c r="H30" s="263"/>
      <c r="I30" s="263"/>
      <c r="J30" s="263"/>
      <c r="K30" s="263"/>
      <c r="L30" s="263"/>
      <c r="M30" s="263"/>
      <c r="N30" s="263"/>
      <c r="O30" s="263"/>
      <c r="AA30" s="117" t="str">
        <f>+[5]Location!A31</f>
        <v>Bindusara</v>
      </c>
    </row>
    <row r="31" spans="1:30" ht="24">
      <c r="A31" s="253"/>
      <c r="B31" s="253"/>
      <c r="C31" s="253"/>
      <c r="D31" s="253"/>
      <c r="E31" s="253"/>
      <c r="F31" s="253"/>
      <c r="G31" s="253"/>
      <c r="H31" s="253"/>
      <c r="I31" s="253"/>
      <c r="J31" s="253"/>
      <c r="K31" s="253"/>
      <c r="L31" s="253"/>
      <c r="M31" s="253"/>
      <c r="N31" s="253"/>
      <c r="O31" s="253"/>
      <c r="AA31" s="117" t="str">
        <f>+[5]Location!A32</f>
        <v>Bodalkasa</v>
      </c>
    </row>
    <row r="32" spans="1:30" ht="24">
      <c r="A32" s="253"/>
      <c r="B32" s="253"/>
      <c r="C32" s="253"/>
      <c r="D32" s="253"/>
      <c r="E32" s="253"/>
      <c r="F32" s="253"/>
      <c r="G32" s="253"/>
      <c r="H32" s="253"/>
      <c r="I32" s="253"/>
      <c r="J32" s="253"/>
      <c r="K32" s="253"/>
      <c r="L32" s="253"/>
      <c r="M32" s="253"/>
      <c r="N32" s="253"/>
      <c r="O32" s="253"/>
      <c r="AA32" s="117" t="str">
        <f>+[5]Location!A33</f>
        <v>Bodhegaon</v>
      </c>
    </row>
    <row r="33" spans="12:27">
      <c r="AA33" s="117" t="str">
        <f>+[5]Location!A34</f>
        <v>Bor</v>
      </c>
    </row>
    <row r="34" spans="12:27">
      <c r="L34" s="153"/>
      <c r="M34" s="153"/>
      <c r="N34" s="153"/>
      <c r="AA34" s="117" t="str">
        <f>+[5]Location!A35</f>
        <v>Bor Dahegaon</v>
      </c>
    </row>
    <row r="35" spans="12:27">
      <c r="AA35" s="117" t="str">
        <f>+[5]Location!A36</f>
        <v>Borgaon</v>
      </c>
    </row>
    <row r="36" spans="12:27">
      <c r="AA36" s="117" t="str">
        <f>+[5]Location!A37</f>
        <v>Bori (Jalgaon)</v>
      </c>
    </row>
    <row r="37" spans="12:27">
      <c r="AA37" s="117" t="str">
        <f>+[5]Location!A38</f>
        <v>Bori (Solapur)</v>
      </c>
    </row>
    <row r="38" spans="12:27">
      <c r="AA38" s="117" t="str">
        <f>+[5]Location!A39</f>
        <v>Borna</v>
      </c>
    </row>
    <row r="39" spans="12:27">
      <c r="AA39" s="117" t="str">
        <f>+[5]Location!A40</f>
        <v>Buddhihal</v>
      </c>
    </row>
    <row r="40" spans="12:27">
      <c r="AA40" s="117" t="str">
        <f>+[5]Location!A41</f>
        <v>Burai</v>
      </c>
    </row>
    <row r="41" spans="12:27">
      <c r="AA41" s="117" t="str">
        <f>+[5]Location!A42</f>
        <v>Chandai</v>
      </c>
    </row>
    <row r="42" spans="12:27">
      <c r="AA42" s="117" t="str">
        <f>+[5]Location!A43</f>
        <v>Chandani</v>
      </c>
    </row>
    <row r="43" spans="12:27">
      <c r="AA43" s="117" t="str">
        <f>+[5]Location!A44</f>
        <v>Chandpur</v>
      </c>
    </row>
    <row r="44" spans="12:27">
      <c r="AA44" s="117" t="str">
        <f>+[5]Location!A45</f>
        <v>Chandrabhaga (Amravati)</v>
      </c>
    </row>
    <row r="45" spans="12:27">
      <c r="AA45" s="117" t="str">
        <f>+[5]Location!A46</f>
        <v>Chandrabhaga (Nagpur)</v>
      </c>
    </row>
    <row r="46" spans="12:27">
      <c r="AA46" s="117" t="str">
        <f>+[5]Location!A47</f>
        <v>Chankapur</v>
      </c>
    </row>
    <row r="47" spans="12:27">
      <c r="AA47" s="117" t="str">
        <f>+[5]Location!A48</f>
        <v>Chargaon</v>
      </c>
    </row>
    <row r="48" spans="12:27">
      <c r="AA48" s="117" t="str">
        <f>+[5]Location!A49</f>
        <v>Chaskaman</v>
      </c>
    </row>
    <row r="49" spans="27:27">
      <c r="AA49" s="117" t="str">
        <f>+[5]Location!A50</f>
        <v>Chikotra</v>
      </c>
    </row>
    <row r="50" spans="27:27">
      <c r="AA50" s="117" t="str">
        <f>+[5]Location!A51</f>
        <v>Chitri</v>
      </c>
    </row>
    <row r="51" spans="27:27">
      <c r="AA51" s="117" t="str">
        <f>+[5]Location!A52</f>
        <v>Chorakhmara</v>
      </c>
    </row>
    <row r="52" spans="27:27">
      <c r="AA52" s="117" t="str">
        <f>+[5]Location!A53</f>
        <v>Chulband</v>
      </c>
    </row>
    <row r="53" spans="27:27">
      <c r="AA53" s="117" t="str">
        <f>+[5]Location!A54</f>
        <v>Dahigaon Weir</v>
      </c>
    </row>
    <row r="54" spans="27:27">
      <c r="AA54" s="117" t="str">
        <f>+[5]Location!A55</f>
        <v>Darna</v>
      </c>
    </row>
    <row r="55" spans="27:27">
      <c r="AA55" s="117" t="str">
        <f>+[5]Location!A56</f>
        <v>Devarjan</v>
      </c>
    </row>
    <row r="56" spans="27:27">
      <c r="AA56" s="117" t="str">
        <f>+[5]Location!A57</f>
        <v>Dham</v>
      </c>
    </row>
    <row r="57" spans="27:27">
      <c r="AA57" s="117" t="str">
        <f>+[5]Location!A58</f>
        <v>Dhamna</v>
      </c>
    </row>
    <row r="58" spans="27:27">
      <c r="AA58" s="117" t="str">
        <f>+[5]Location!A59</f>
        <v>Dheku</v>
      </c>
    </row>
    <row r="59" spans="27:27">
      <c r="AA59" s="117" t="str">
        <f>+[5]Location!A60</f>
        <v>Dhom</v>
      </c>
    </row>
    <row r="60" spans="27:27">
      <c r="AA60" s="117" t="str">
        <f>+[5]Location!A61</f>
        <v>Dimbhe</v>
      </c>
    </row>
    <row r="61" spans="27:27">
      <c r="AA61" s="117" t="str">
        <f>+[5]Location!A62</f>
        <v>Dina</v>
      </c>
    </row>
    <row r="62" spans="27:27">
      <c r="AA62" s="117" t="str">
        <f>+[5]Location!A63</f>
        <v>Dnyanganga</v>
      </c>
    </row>
    <row r="63" spans="27:27">
      <c r="AA63" s="117" t="str">
        <f>+[5]Location!A64</f>
        <v>Dodda Nalla</v>
      </c>
    </row>
    <row r="64" spans="27:27">
      <c r="AA64" s="117" t="str">
        <f>+[5]Location!A65</f>
        <v>Dongargaon (Chandrapur)</v>
      </c>
    </row>
    <row r="65" spans="27:27">
      <c r="AA65" s="117" t="str">
        <f>+[5]Location!A66</f>
        <v>Dongargaon (Nanded)</v>
      </c>
    </row>
    <row r="66" spans="27:27">
      <c r="AA66" s="117" t="str">
        <f>+[5]Location!A67</f>
        <v>Dongargaon (Wardha)</v>
      </c>
    </row>
    <row r="67" spans="27:27">
      <c r="AA67" s="117" t="str">
        <f>+[5]Location!A68</f>
        <v>Dudhganga</v>
      </c>
    </row>
    <row r="68" spans="27:27">
      <c r="AA68" s="117" t="str">
        <f>+[5]Location!A69</f>
        <v>Ekburji</v>
      </c>
    </row>
    <row r="69" spans="27:27">
      <c r="AA69" s="117" t="str">
        <f>+[5]Location!A70</f>
        <v>Ekrukh</v>
      </c>
    </row>
    <row r="70" spans="27:27">
      <c r="AA70" s="117" t="str">
        <f>+[5]Location!A71</f>
        <v>Gadadgad</v>
      </c>
    </row>
    <row r="71" spans="27:27">
      <c r="AA71" s="117" t="str">
        <f>+[5]Location!A72</f>
        <v>Galhati</v>
      </c>
    </row>
    <row r="72" spans="27:27">
      <c r="AA72" s="117" t="str">
        <f>+[5]Location!A73</f>
        <v>Gangapur</v>
      </c>
    </row>
    <row r="73" spans="27:27">
      <c r="AA73" s="117" t="str">
        <f>+[5]Location!A74</f>
        <v>Gautami</v>
      </c>
    </row>
    <row r="74" spans="27:27">
      <c r="AA74" s="117" t="str">
        <f>+[5]Location!A75</f>
        <v>Gharni</v>
      </c>
    </row>
    <row r="75" spans="27:27">
      <c r="AA75" s="117" t="str">
        <f>+[5]Location!A76</f>
        <v>Ghatshil Pargaon</v>
      </c>
    </row>
    <row r="76" spans="27:27">
      <c r="AA76" s="117" t="str">
        <f>+[5]Location!A77</f>
        <v>Ghod</v>
      </c>
    </row>
    <row r="77" spans="27:27">
      <c r="AA77" s="117" t="str">
        <f>+[5]Location!A78</f>
        <v>Ghorazari</v>
      </c>
    </row>
    <row r="78" spans="27:27">
      <c r="AA78" s="117" t="str">
        <f>+[5]Location!A79</f>
        <v>Girija</v>
      </c>
    </row>
    <row r="79" spans="27:27">
      <c r="AA79" s="117" t="str">
        <f>+[5]Location!A80</f>
        <v>Girna</v>
      </c>
    </row>
    <row r="80" spans="27:27">
      <c r="AA80" s="117" t="str">
        <f>+[5]Location!A81</f>
        <v>Goki</v>
      </c>
    </row>
    <row r="81" spans="27:27">
      <c r="AA81" s="117" t="str">
        <f>+[5]Location!A82</f>
        <v>Haranbari</v>
      </c>
    </row>
    <row r="82" spans="27:27">
      <c r="AA82" s="117" t="str">
        <f>+[5]Location!A83</f>
        <v>Harni</v>
      </c>
    </row>
    <row r="83" spans="27:27">
      <c r="AA83" s="117" t="str">
        <f>+[5]Location!A84</f>
        <v>Hatnur</v>
      </c>
    </row>
    <row r="84" spans="27:27">
      <c r="AA84" s="117" t="str">
        <f>+[5]Location!A85</f>
        <v>Hetwane</v>
      </c>
    </row>
    <row r="85" spans="27:27">
      <c r="AA85" s="117" t="str">
        <f>+[5]Location!A86</f>
        <v>Hingni (Pangaon)</v>
      </c>
    </row>
    <row r="86" spans="27:27">
      <c r="AA86" s="117" t="str">
        <f>+[5]Location!A87</f>
        <v>Hiwara</v>
      </c>
    </row>
    <row r="87" spans="27:27">
      <c r="AA87" s="117" t="str">
        <f>+[5]Location!A88</f>
        <v>Itiadoh</v>
      </c>
    </row>
    <row r="88" spans="27:27">
      <c r="AA88" s="117" t="str">
        <f>+[5]Location!A89</f>
        <v>Jakapur</v>
      </c>
    </row>
    <row r="89" spans="27:27">
      <c r="AA89" s="117" t="str">
        <f>+[5]Location!A90</f>
        <v>Jam</v>
      </c>
    </row>
    <row r="90" spans="27:27">
      <c r="AA90" s="117" t="str">
        <f>+[5]Location!A91</f>
        <v>Jamda Weir</v>
      </c>
    </row>
    <row r="91" spans="27:27">
      <c r="AA91" s="117" t="str">
        <f>+[5]Location!A92</f>
        <v>Jamkhedi</v>
      </c>
    </row>
    <row r="92" spans="27:27">
      <c r="AA92" s="117" t="str">
        <f>+[5]Location!A93</f>
        <v>Jangamhatti</v>
      </c>
    </row>
    <row r="93" spans="27:27">
      <c r="AA93" s="117" t="str">
        <f>+[5]Location!A94</f>
        <v>Jawalgaon</v>
      </c>
    </row>
    <row r="94" spans="27:27">
      <c r="AA94" s="117" t="str">
        <f>+[5]Location!A95</f>
        <v>Jayakwadi</v>
      </c>
    </row>
    <row r="95" spans="27:27">
      <c r="AA95" s="117" t="str">
        <f>+[5]Location!A96</f>
        <v>Jivrekha</v>
      </c>
    </row>
    <row r="96" spans="27:27">
      <c r="AA96" s="117" t="str">
        <f>+[5]Location!A97</f>
        <v>Jui</v>
      </c>
    </row>
    <row r="97" spans="27:27">
      <c r="AA97" s="117" t="str">
        <f>+[5]Location!A98</f>
        <v>Kada</v>
      </c>
    </row>
    <row r="98" spans="27:27">
      <c r="AA98" s="117" t="str">
        <f>+[5]Location!A99</f>
        <v>Kadi</v>
      </c>
    </row>
    <row r="99" spans="27:27">
      <c r="AA99" s="117" t="str">
        <f>+[5]Location!A100</f>
        <v>Kadvi</v>
      </c>
    </row>
    <row r="100" spans="27:27">
      <c r="AA100" s="117" t="str">
        <f>+[5]Location!A101</f>
        <v>Kadwa</v>
      </c>
    </row>
    <row r="101" spans="27:27">
      <c r="AA101" s="117" t="str">
        <f>+[5]Location!A102</f>
        <v>Kal-Amba</v>
      </c>
    </row>
    <row r="102" spans="27:27">
      <c r="AA102" s="117" t="str">
        <f>+[5]Location!A103</f>
        <v>Kalisarar</v>
      </c>
    </row>
    <row r="103" spans="27:27">
      <c r="AA103" s="117" t="str">
        <f>+[5]Location!A104</f>
        <v>Kalyan Girija</v>
      </c>
    </row>
    <row r="104" spans="27:27">
      <c r="AA104" s="117" t="str">
        <f>+[5]Location!A105</f>
        <v>Kambli</v>
      </c>
    </row>
    <row r="105" spans="27:27">
      <c r="AA105" s="117" t="str">
        <f>+[5]Location!A106</f>
        <v>Kanher</v>
      </c>
    </row>
    <row r="106" spans="27:27">
      <c r="AA106" s="117" t="str">
        <f>+[5]Location!A107</f>
        <v>Kanholibara</v>
      </c>
    </row>
    <row r="107" spans="27:27">
      <c r="AA107" s="117" t="str">
        <f>+[5]Location!A108</f>
        <v>Kanoli</v>
      </c>
    </row>
    <row r="108" spans="27:27">
      <c r="AA108" s="117" t="str">
        <f>+[5]Location!A109</f>
        <v>Kar</v>
      </c>
    </row>
    <row r="109" spans="27:27">
      <c r="AA109" s="117" t="str">
        <f>+[5]Location!A110</f>
        <v>Karadkhed</v>
      </c>
    </row>
    <row r="110" spans="27:27">
      <c r="AA110" s="117" t="str">
        <f>+[5]Location!A111</f>
        <v>Karanjwan</v>
      </c>
    </row>
    <row r="111" spans="27:27">
      <c r="AA111" s="117" t="str">
        <f>+[5]Location!A112</f>
        <v>Karpara</v>
      </c>
    </row>
    <row r="112" spans="27:27">
      <c r="AA112" s="117" t="str">
        <f>+[5]Location!A113</f>
        <v>Karwand</v>
      </c>
    </row>
    <row r="113" spans="27:27">
      <c r="AA113" s="117" t="str">
        <f>+[5]Location!A114</f>
        <v>Kasari</v>
      </c>
    </row>
    <row r="114" spans="27:27">
      <c r="AA114" s="117" t="str">
        <f>+[5]Location!A115</f>
        <v>Kasarsai</v>
      </c>
    </row>
    <row r="115" spans="27:27">
      <c r="AA115" s="117" t="str">
        <f>+[5]Location!A116</f>
        <v>Kashyapi</v>
      </c>
    </row>
    <row r="116" spans="27:27">
      <c r="AA116" s="117" t="str">
        <f>+[5]Location!A117</f>
        <v>Katangi</v>
      </c>
    </row>
    <row r="117" spans="27:27">
      <c r="AA117" s="117" t="str">
        <f>+[5]Location!A118</f>
        <v>Katepurna</v>
      </c>
    </row>
    <row r="118" spans="27:27">
      <c r="AA118" s="117" t="str">
        <f>+[5]Location!A119</f>
        <v>Kelzar</v>
      </c>
    </row>
    <row r="119" spans="27:27">
      <c r="AA119" s="117" t="str">
        <f>+[5]Location!A120</f>
        <v>Kesarnala</v>
      </c>
    </row>
    <row r="120" spans="27:27">
      <c r="AA120" s="117" t="str">
        <f>+[5]Location!A121</f>
        <v>Khadakwasla</v>
      </c>
    </row>
    <row r="121" spans="27:27">
      <c r="AA121" s="117" t="str">
        <f>+[5]Location!A122</f>
        <v>Khairbanda</v>
      </c>
    </row>
    <row r="122" spans="27:27">
      <c r="AA122" s="117" t="str">
        <f>+[5]Location!A123</f>
        <v>Khairy</v>
      </c>
    </row>
    <row r="123" spans="27:27">
      <c r="AA123" s="117" t="str">
        <f>+[5]Location!A124</f>
        <v>Khandala</v>
      </c>
    </row>
    <row r="124" spans="27:27">
      <c r="AA124" s="117" t="str">
        <f>+[5]Location!A125</f>
        <v>Khandeshwar</v>
      </c>
    </row>
    <row r="125" spans="27:27">
      <c r="AA125" s="117" t="str">
        <f>+[5]Location!A126</f>
        <v>Khasapur</v>
      </c>
    </row>
    <row r="126" spans="27:27">
      <c r="AA126" s="117" t="str">
        <f>+[5]Location!A127</f>
        <v>Khekara Nalla</v>
      </c>
    </row>
    <row r="127" spans="27:27">
      <c r="AA127" s="117" t="str">
        <f>+[5]Location!A128</f>
        <v>Khelna</v>
      </c>
    </row>
    <row r="128" spans="27:27">
      <c r="AA128" s="117" t="str">
        <f>+[5]Location!A129</f>
        <v>Khindsi</v>
      </c>
    </row>
    <row r="129" spans="27:27">
      <c r="AA129" s="117" t="str">
        <f>+[5]Location!A130</f>
        <v>Khodshi Weir</v>
      </c>
    </row>
    <row r="130" spans="27:27">
      <c r="AA130" s="117" t="str">
        <f>+[5]Location!A131</f>
        <v>Kolar</v>
      </c>
    </row>
    <row r="131" spans="27:27">
      <c r="AA131" s="117" t="str">
        <f>+[5]Location!A132</f>
        <v>Kolhi</v>
      </c>
    </row>
    <row r="132" spans="27:27">
      <c r="AA132" s="117" t="str">
        <f>+[5]Location!A133</f>
        <v>Koradi</v>
      </c>
    </row>
    <row r="133" spans="27:27">
      <c r="AA133" s="117" t="str">
        <f>+[5]Location!A134</f>
        <v>Koyana LIS</v>
      </c>
    </row>
    <row r="134" spans="27:27">
      <c r="AA134" s="117" t="str">
        <f>+[5]Location!A135</f>
        <v>Kudala</v>
      </c>
    </row>
    <row r="135" spans="27:27">
      <c r="AA135" s="117" t="str">
        <f>+[5]Location!A136</f>
        <v>Kumbhi</v>
      </c>
    </row>
    <row r="136" spans="27:27">
      <c r="AA136" s="117" t="str">
        <f>+[5]Location!A137</f>
        <v>Kundalika</v>
      </c>
    </row>
    <row r="137" spans="27:27">
      <c r="AA137" s="117" t="str">
        <f>+[5]Location!A138</f>
        <v>Kundrala</v>
      </c>
    </row>
    <row r="138" spans="27:27">
      <c r="AA138" s="117" t="str">
        <f>+[5]Location!A139</f>
        <v>Kurnoor</v>
      </c>
    </row>
    <row r="139" spans="27:27">
      <c r="AA139" s="117" t="str">
        <f>+[5]Location!A140</f>
        <v>Labhansarad</v>
      </c>
    </row>
    <row r="140" spans="27:27">
      <c r="AA140" s="117" t="str">
        <f>+[5]Location!A141</f>
        <v>Lahuki</v>
      </c>
    </row>
    <row r="141" spans="27:27">
      <c r="AA141" s="117" t="str">
        <f>+[5]Location!A142</f>
        <v>Loni</v>
      </c>
    </row>
    <row r="142" spans="27:27">
      <c r="AA142" s="117" t="str">
        <f>+[5]Location!A143</f>
        <v>Lower Pus</v>
      </c>
    </row>
    <row r="143" spans="27:27">
      <c r="AA143" s="117" t="str">
        <f>+[5]Location!A144</f>
        <v>Lower Terna</v>
      </c>
    </row>
    <row r="144" spans="27:27">
      <c r="AA144" s="117" t="str">
        <f>+[5]Location!A145</f>
        <v>Mahalingi</v>
      </c>
    </row>
    <row r="145" spans="27:27">
      <c r="AA145" s="117" t="str">
        <f>+[5]Location!A146</f>
        <v>Mahasangvi</v>
      </c>
    </row>
    <row r="146" spans="27:27">
      <c r="AA146" s="117" t="str">
        <f>+[5]Location!A147</f>
        <v>Majalgaon</v>
      </c>
    </row>
    <row r="147" spans="27:27">
      <c r="AA147" s="117" t="str">
        <f>+[5]Location!A148</f>
        <v>Makardhokada</v>
      </c>
    </row>
    <row r="148" spans="27:27">
      <c r="AA148" s="117" t="str">
        <f>+[5]Location!A149</f>
        <v>Malangaon</v>
      </c>
    </row>
    <row r="149" spans="27:27">
      <c r="AA149" s="117" t="str">
        <f>+[5]Location!A150</f>
        <v>Managadh</v>
      </c>
    </row>
    <row r="150" spans="27:27">
      <c r="AA150" s="117" t="str">
        <f>+[5]Location!A151</f>
        <v>Manar</v>
      </c>
    </row>
    <row r="151" spans="27:27">
      <c r="AA151" s="117" t="str">
        <f>+[5]Location!A152</f>
        <v>Mandohol</v>
      </c>
    </row>
    <row r="152" spans="27:27">
      <c r="AA152" s="117" t="str">
        <f>+[5]Location!A153</f>
        <v>Mangi</v>
      </c>
    </row>
    <row r="153" spans="27:27">
      <c r="AA153" s="117" t="str">
        <f>+[5]Location!A154</f>
        <v>Manikdoh</v>
      </c>
    </row>
    <row r="154" spans="27:27">
      <c r="AA154" s="117" t="str">
        <f>+[5]Location!A155</f>
        <v>Manjra</v>
      </c>
    </row>
    <row r="155" spans="27:27">
      <c r="AA155" s="117" t="str">
        <f>+[5]Location!A156</f>
        <v>Manyad</v>
      </c>
    </row>
    <row r="156" spans="27:27">
      <c r="AA156" s="117" t="str">
        <f>+[5]Location!A157</f>
        <v>Mas</v>
      </c>
    </row>
    <row r="157" spans="27:27">
      <c r="AA157" s="117" t="str">
        <f>+[5]Location!A158</f>
        <v>Masalga</v>
      </c>
    </row>
    <row r="158" spans="27:27">
      <c r="AA158" s="117" t="str">
        <f>+[5]Location!A159</f>
        <v>Masoli</v>
      </c>
    </row>
    <row r="159" spans="27:27">
      <c r="AA159" s="117" t="str">
        <f>+[5]Location!A160</f>
        <v>Mehkari</v>
      </c>
    </row>
    <row r="160" spans="27:27">
      <c r="AA160" s="117" t="str">
        <f>+[5]Location!A161</f>
        <v>Mhaswad</v>
      </c>
    </row>
    <row r="161" spans="27:27">
      <c r="AA161" s="117" t="str">
        <f>+[5]Location!A162</f>
        <v>Mor</v>
      </c>
    </row>
    <row r="162" spans="27:27">
      <c r="AA162" s="117" t="str">
        <f>+[5]Location!A163</f>
        <v>Mordham</v>
      </c>
    </row>
    <row r="163" spans="27:27">
      <c r="AA163" s="117" t="str">
        <f>+[5]Location!A164</f>
        <v>Morna (Akola)</v>
      </c>
    </row>
    <row r="164" spans="27:27">
      <c r="AA164" s="117" t="str">
        <f>+[5]Location!A165</f>
        <v>Morna (Sangli)</v>
      </c>
    </row>
    <row r="165" spans="27:27">
      <c r="AA165" s="117" t="str">
        <f>+[5]Location!A166</f>
        <v>Mukane</v>
      </c>
    </row>
    <row r="166" spans="27:27">
      <c r="AA166" s="117" t="str">
        <f>+[5]Location!A167</f>
        <v>Mula</v>
      </c>
    </row>
    <row r="167" spans="27:27">
      <c r="AA167" s="117" t="str">
        <f>+[5]Location!A168</f>
        <v>Mun</v>
      </c>
    </row>
    <row r="168" spans="27:27">
      <c r="AA168" s="117" t="str">
        <f>+[5]Location!A169</f>
        <v>Nagya Sakya</v>
      </c>
    </row>
    <row r="169" spans="27:27">
      <c r="AA169" s="117" t="str">
        <f>+[5]Location!A170</f>
        <v>Nagzari</v>
      </c>
    </row>
    <row r="170" spans="27:27">
      <c r="AA170" s="117" t="str">
        <f>+[5]Location!A171</f>
        <v>Naleshwar</v>
      </c>
    </row>
    <row r="171" spans="27:27">
      <c r="AA171" s="117" t="str">
        <f>+[5]Location!A172</f>
        <v>Nalganga</v>
      </c>
    </row>
    <row r="172" spans="27:27">
      <c r="AA172" s="117" t="str">
        <f>+[5]Location!A173</f>
        <v>Nand</v>
      </c>
    </row>
    <row r="173" spans="27:27">
      <c r="AA173" s="117" t="str">
        <f>+[5]Location!A174</f>
        <v>Narangi</v>
      </c>
    </row>
    <row r="174" spans="27:27">
      <c r="AA174" s="117" t="str">
        <f>+[5]Location!A175</f>
        <v>Natuwadi</v>
      </c>
    </row>
    <row r="175" spans="27:27">
      <c r="AA175" s="117" t="str">
        <f>+[5]Location!A176</f>
        <v>Navegaon Khairy</v>
      </c>
    </row>
    <row r="176" spans="27:27">
      <c r="AA176" s="117" t="str">
        <f>+[5]Location!A177</f>
        <v>Nawargaon</v>
      </c>
    </row>
    <row r="177" spans="27:27">
      <c r="AA177" s="117" t="str">
        <f>+[5]Location!A178</f>
        <v>Nazare</v>
      </c>
    </row>
    <row r="178" spans="27:27">
      <c r="AA178" s="117" t="str">
        <f>+[5]Location!A179</f>
        <v>Nher</v>
      </c>
    </row>
    <row r="179" spans="27:27">
      <c r="AA179" s="117" t="str">
        <f>+[5]Location!A180</f>
        <v>Nirguna</v>
      </c>
    </row>
    <row r="180" spans="27:27">
      <c r="AA180" s="117" t="str">
        <f>+[5]Location!A181</f>
        <v>NMC Express Mukane</v>
      </c>
    </row>
    <row r="181" spans="27:27">
      <c r="AA181" s="117" t="str">
        <f>+[5]Location!A182</f>
        <v>NMWeir</v>
      </c>
    </row>
    <row r="182" spans="27:27">
      <c r="AA182" s="117" t="str">
        <f>+[5]Location!A183</f>
        <v>Ozerkhed</v>
      </c>
    </row>
    <row r="183" spans="27:27">
      <c r="AA183" s="117" t="str">
        <f>+[5]Location!A184</f>
        <v>Pakadigundam</v>
      </c>
    </row>
    <row r="184" spans="27:27">
      <c r="AA184" s="117" t="str">
        <f>+[5]Location!A185</f>
        <v>Paldhag</v>
      </c>
    </row>
    <row r="185" spans="27:27">
      <c r="AA185" s="117" t="str">
        <f>+[5]Location!A186</f>
        <v>Palkhed</v>
      </c>
    </row>
    <row r="186" spans="27:27">
      <c r="AA186" s="117" t="str">
        <f>+[5]Location!A187</f>
        <v>Panchdhara</v>
      </c>
    </row>
    <row r="187" spans="27:27">
      <c r="AA187" s="117" t="str">
        <f>+[5]Location!A188</f>
        <v>Pandharbodi</v>
      </c>
    </row>
    <row r="188" spans="27:27">
      <c r="AA188" s="117" t="str">
        <f>+[5]Location!A189</f>
        <v>Panshet</v>
      </c>
    </row>
    <row r="189" spans="27:27">
      <c r="AA189" s="117" t="str">
        <f>+[5]Location!A190</f>
        <v>Panzara</v>
      </c>
    </row>
    <row r="190" spans="27:27">
      <c r="AA190" s="117" t="str">
        <f>+[5]Location!A191</f>
        <v>Patgaon</v>
      </c>
    </row>
    <row r="191" spans="27:27">
      <c r="AA191" s="117" t="str">
        <f>+[5]Location!A192</f>
        <v>Pawana</v>
      </c>
    </row>
    <row r="192" spans="27:27">
      <c r="AA192" s="117" t="str">
        <f>+[5]Location!A193</f>
        <v>Pen Takli</v>
      </c>
    </row>
    <row r="193" spans="27:27">
      <c r="AA193" s="117" t="str">
        <f>+[5]Location!A194</f>
        <v>Pethwadaj</v>
      </c>
    </row>
    <row r="194" spans="27:27">
      <c r="AA194" s="117" t="str">
        <f>+[5]Location!A195</f>
        <v>Pimpalgaon Joge</v>
      </c>
    </row>
    <row r="195" spans="27:27">
      <c r="AA195" s="117" t="str">
        <f>+[5]Location!A196</f>
        <v>Pir Kalyan</v>
      </c>
    </row>
    <row r="196" spans="27:27">
      <c r="AA196" s="117" t="str">
        <f>+[5]Location!A197</f>
        <v>Pothara</v>
      </c>
    </row>
    <row r="197" spans="27:27">
      <c r="AA197" s="117" t="str">
        <f>+[5]Location!A198</f>
        <v>Pujaritola</v>
      </c>
    </row>
    <row r="198" spans="27:27">
      <c r="AA198" s="117" t="str">
        <f>+[5]Location!A199</f>
        <v>Punegaon</v>
      </c>
    </row>
    <row r="199" spans="27:27">
      <c r="AA199" s="117" t="str">
        <f>+[5]Location!A200</f>
        <v>Purna (Achalpur)</v>
      </c>
    </row>
    <row r="200" spans="27:27">
      <c r="AA200" s="117" t="str">
        <f>+[5]Location!A201</f>
        <v>Purna Nevpur</v>
      </c>
    </row>
    <row r="201" spans="27:27">
      <c r="AA201" s="117" t="str">
        <f>+[5]Location!A202</f>
        <v>Pus</v>
      </c>
    </row>
    <row r="202" spans="27:27">
      <c r="AA202" s="117" t="str">
        <f>+[5]Location!A203</f>
        <v>Radhanagri</v>
      </c>
    </row>
    <row r="203" spans="27:27">
      <c r="AA203" s="117" t="str">
        <f>+[5]Location!A204</f>
        <v>Raigavan</v>
      </c>
    </row>
    <row r="204" spans="27:27">
      <c r="AA204" s="117" t="str">
        <f>+[5]Location!A205</f>
        <v>Rajanalla Complex</v>
      </c>
    </row>
    <row r="205" spans="27:27">
      <c r="AA205" s="117" t="str">
        <f>+[5]Location!A206</f>
        <v>Ramganga</v>
      </c>
    </row>
    <row r="206" spans="27:27">
      <c r="AA206" s="117" t="str">
        <f>+[5]Location!A207</f>
        <v>Ranand</v>
      </c>
    </row>
    <row r="207" spans="27:27">
      <c r="AA207" s="117" t="str">
        <f>+[5]Location!A208</f>
        <v>Rangawali</v>
      </c>
    </row>
    <row r="208" spans="27:27">
      <c r="AA208" s="117" t="str">
        <f>+[5]Location!A209</f>
        <v>Renapur</v>
      </c>
    </row>
    <row r="209" spans="27:27">
      <c r="AA209" s="117" t="str">
        <f>+[5]Location!A210</f>
        <v>Rengepar</v>
      </c>
    </row>
    <row r="210" spans="27:27">
      <c r="AA210" s="117" t="str">
        <f>+[5]Location!A211</f>
        <v>Rui</v>
      </c>
    </row>
    <row r="211" spans="27:27">
      <c r="AA211" s="117" t="str">
        <f>+[5]Location!A212</f>
        <v>Ruti</v>
      </c>
    </row>
    <row r="212" spans="27:27">
      <c r="AA212" s="117" t="str">
        <f>+[5]Location!A213</f>
        <v>Saikheda</v>
      </c>
    </row>
    <row r="213" spans="27:27">
      <c r="AA213" s="117" t="str">
        <f>+[5]Location!A214</f>
        <v>Saiki</v>
      </c>
    </row>
    <row r="214" spans="27:27">
      <c r="AA214" s="117" t="str">
        <f>+[5]Location!A215</f>
        <v>Sakat</v>
      </c>
    </row>
    <row r="215" spans="27:27">
      <c r="AA215" s="117" t="str">
        <f>+[5]Location!A216</f>
        <v>Sakol</v>
      </c>
    </row>
    <row r="216" spans="27:27">
      <c r="AA216" s="117" t="str">
        <f>+[5]Location!A217</f>
        <v>Sangameshwar</v>
      </c>
    </row>
    <row r="217" spans="27:27">
      <c r="AA217" s="117" t="str">
        <f>+[5]Location!A218</f>
        <v>Sangrampur</v>
      </c>
    </row>
    <row r="218" spans="27:27">
      <c r="AA218" s="117" t="str">
        <f>+[5]Location!A219</f>
        <v>Sankh</v>
      </c>
    </row>
    <row r="219" spans="27:27">
      <c r="AA219" s="117" t="str">
        <f>+[5]Location!A220</f>
        <v>Saraswati</v>
      </c>
    </row>
    <row r="220" spans="27:27">
      <c r="AA220" s="117" t="str">
        <f>+[5]Location!A221</f>
        <v>Shahnoor</v>
      </c>
    </row>
    <row r="221" spans="27:27">
      <c r="AA221" s="117" t="str">
        <f>+[5]Location!A222</f>
        <v>Shivna Takali</v>
      </c>
    </row>
    <row r="222" spans="27:27">
      <c r="AA222" s="117" t="str">
        <f>+[5]Location!A223</f>
        <v>Siddheshwar</v>
      </c>
    </row>
    <row r="223" spans="27:27">
      <c r="AA223" s="117" t="str">
        <f>+[5]Location!A224</f>
        <v>Siddhewadi</v>
      </c>
    </row>
    <row r="224" spans="27:27">
      <c r="AA224" s="117" t="str">
        <f>+[5]Location!A225</f>
        <v>Sina</v>
      </c>
    </row>
    <row r="225" spans="27:27">
      <c r="AA225" s="117" t="str">
        <f>+[5]Location!A226</f>
        <v>Sindhaphana</v>
      </c>
    </row>
    <row r="226" spans="27:27">
      <c r="AA226" s="117" t="str">
        <f>+[5]Location!A227</f>
        <v>Sirpur</v>
      </c>
    </row>
    <row r="227" spans="27:27">
      <c r="AA227" s="117" t="str">
        <f>+[5]Location!A228</f>
        <v>Sonal</v>
      </c>
    </row>
    <row r="228" spans="27:27">
      <c r="AA228" s="117" t="str">
        <f>+[5]Location!A229</f>
        <v>Sonwad</v>
      </c>
    </row>
    <row r="229" spans="27:27">
      <c r="AA229" s="117" t="str">
        <f>+[5]Location!A230</f>
        <v>Sorana</v>
      </c>
    </row>
    <row r="230" spans="27:27">
      <c r="AA230" s="117" t="str">
        <f>+[5]Location!A231</f>
        <v>Sukhana</v>
      </c>
    </row>
    <row r="231" spans="27:27">
      <c r="AA231" s="117" t="str">
        <f>+[5]Location!A232</f>
        <v>Suki</v>
      </c>
    </row>
    <row r="232" spans="27:27">
      <c r="AA232" s="117" t="str">
        <f>+[5]Location!A233</f>
        <v>Suki Pickup Wier</v>
      </c>
    </row>
    <row r="233" spans="27:27">
      <c r="AA233" s="117" t="str">
        <f>+[5]Location!A234</f>
        <v>Surya</v>
      </c>
    </row>
    <row r="234" spans="27:27">
      <c r="AA234" s="117" t="str">
        <f>+[5]Location!A235</f>
        <v>Takli Borkhedi</v>
      </c>
    </row>
    <row r="235" spans="27:27">
      <c r="AA235" s="117" t="str">
        <f>+[5]Location!A236</f>
        <v>Talwar</v>
      </c>
    </row>
    <row r="236" spans="27:27">
      <c r="AA236" s="117" t="str">
        <f>+[5]Location!A237</f>
        <v>Tawarja</v>
      </c>
    </row>
    <row r="237" spans="27:27">
      <c r="AA237" s="117" t="str">
        <f>+[5]Location!A238</f>
        <v>Tekepar LIS</v>
      </c>
    </row>
    <row r="238" spans="27:27">
      <c r="AA238" s="117" t="str">
        <f>+[5]Location!A239</f>
        <v>Tembhapuri</v>
      </c>
    </row>
    <row r="239" spans="27:27">
      <c r="AA239" s="117" t="str">
        <f>+[5]Location!A240</f>
        <v>Temghar</v>
      </c>
    </row>
    <row r="240" spans="27:27">
      <c r="AA240" s="117" t="str">
        <f>+[5]Location!A241</f>
        <v>Terna</v>
      </c>
    </row>
    <row r="241" spans="27:27">
      <c r="AA241" s="117" t="str">
        <f>+[5]Location!A242</f>
        <v>Tiru</v>
      </c>
    </row>
    <row r="242" spans="27:27">
      <c r="AA242" s="117" t="str">
        <f>+[5]Location!A243</f>
        <v>Tisangi</v>
      </c>
    </row>
    <row r="243" spans="27:27">
      <c r="AA243" s="117" t="str">
        <f>+[5]Location!A244</f>
        <v>Tisgaon</v>
      </c>
    </row>
    <row r="244" spans="27:27">
      <c r="AA244" s="117" t="str">
        <f>+[5]Location!A245</f>
        <v>Tondapur</v>
      </c>
    </row>
    <row r="245" spans="27:27">
      <c r="AA245" s="117" t="str">
        <f>+[5]Location!A246</f>
        <v>Torna</v>
      </c>
    </row>
    <row r="246" spans="27:27">
      <c r="AA246" s="117" t="str">
        <f>+[5]Location!A247</f>
        <v>Totla doh</v>
      </c>
    </row>
    <row r="247" spans="27:27">
      <c r="AA247" s="117" t="str">
        <f>+[5]Location!A248</f>
        <v>Tulshi</v>
      </c>
    </row>
    <row r="248" spans="27:27">
      <c r="AA248" s="117" t="str">
        <f>+[5]Location!A249</f>
        <v>Turori</v>
      </c>
    </row>
    <row r="249" spans="27:27">
      <c r="AA249" s="117" t="str">
        <f>+[5]Location!A250</f>
        <v>Uma</v>
      </c>
    </row>
    <row r="250" spans="27:27">
      <c r="AA250" s="117" t="str">
        <f>+[5]Location!A251</f>
        <v>Umri</v>
      </c>
    </row>
    <row r="251" spans="27:27">
      <c r="AA251" s="117" t="str">
        <f>+[5]Location!A252</f>
        <v>Upper Dudhana</v>
      </c>
    </row>
    <row r="252" spans="27:27">
      <c r="AA252" s="117" t="str">
        <f>+[5]Location!A253</f>
        <v>Upper Penganga</v>
      </c>
    </row>
    <row r="253" spans="27:27">
      <c r="AA253" s="117" t="str">
        <f>+[5]Location!A254</f>
        <v>Upper Wardha</v>
      </c>
    </row>
    <row r="254" spans="27:27">
      <c r="AA254" s="117" t="str">
        <f>+[5]Location!A255</f>
        <v>Utawali</v>
      </c>
    </row>
    <row r="255" spans="27:27">
      <c r="AA255" s="117" t="str">
        <f>+[5]Location!A256</f>
        <v>Veer</v>
      </c>
    </row>
    <row r="256" spans="27:27">
      <c r="AA256" s="117" t="str">
        <f>+[5]Location!A257</f>
        <v>Visapur</v>
      </c>
    </row>
    <row r="257" spans="27:27">
      <c r="AA257" s="117" t="str">
        <f>+[5]Location!A258</f>
        <v>Vishnupuri</v>
      </c>
    </row>
    <row r="258" spans="27:27">
      <c r="AA258" s="117" t="str">
        <f>+[5]Location!A259</f>
        <v>Wadaj</v>
      </c>
    </row>
    <row r="259" spans="27:27">
      <c r="AA259" s="117" t="str">
        <f>+[5]Location!A260</f>
        <v>Wadgaon</v>
      </c>
    </row>
    <row r="260" spans="27:27">
      <c r="AA260" s="117" t="str">
        <f>+[5]Location!A261</f>
        <v>Wadiwale</v>
      </c>
    </row>
    <row r="261" spans="27:27">
      <c r="AA261" s="117" t="str">
        <f>+[5]Location!A262</f>
        <v>Waghad</v>
      </c>
    </row>
    <row r="262" spans="27:27">
      <c r="AA262" s="117" t="str">
        <f>+[5]Location!A263</f>
        <v>Waghadi</v>
      </c>
    </row>
    <row r="263" spans="27:27">
      <c r="AA263" s="117" t="str">
        <f>+[5]Location!A264</f>
        <v>Waghe Babhulgaon</v>
      </c>
    </row>
    <row r="264" spans="27:27">
      <c r="AA264" s="117" t="str">
        <f>+[5]Location!A265</f>
        <v>Wakod</v>
      </c>
    </row>
    <row r="265" spans="27:27">
      <c r="AA265" s="117" t="str">
        <f>+[5]Location!A266</f>
        <v>Waldevi</v>
      </c>
    </row>
    <row r="266" spans="27:27">
      <c r="AA266" s="117" t="str">
        <f>+[5]Location!A267</f>
        <v>Wan</v>
      </c>
    </row>
    <row r="267" spans="27:27">
      <c r="AA267" s="117" t="str">
        <f>+[5]Location!A268</f>
        <v>Wan (Beed)</v>
      </c>
    </row>
    <row r="268" spans="27:27">
      <c r="AA268" s="117" t="str">
        <f>+[5]Location!A269</f>
        <v>Wandri</v>
      </c>
    </row>
    <row r="269" spans="27:27">
      <c r="AA269" s="117" t="str">
        <f>+[5]Location!A270</f>
        <v>Warajgaon</v>
      </c>
    </row>
    <row r="270" spans="27:27">
      <c r="AA270" s="117" t="str">
        <f>+[5]Location!A271</f>
        <v>Warana LIS</v>
      </c>
    </row>
    <row r="271" spans="27:27">
      <c r="AA271" s="117" t="str">
        <f>+[5]Location!A272</f>
        <v>Warna</v>
      </c>
    </row>
    <row r="272" spans="27:27">
      <c r="AA272" s="117" t="str">
        <f>+[5]Location!A273</f>
        <v>Whati</v>
      </c>
    </row>
    <row r="273" spans="27:27">
      <c r="AA273" s="117" t="str">
        <f>+[5]Location!A274</f>
        <v>Wunna</v>
      </c>
    </row>
    <row r="274" spans="27:27">
      <c r="AA274" s="117" t="str">
        <f>+[5]Location!A275</f>
        <v>Yedgaon</v>
      </c>
    </row>
    <row r="275" spans="27:27">
      <c r="AA275" s="117" t="str">
        <f>+[5]Location!A276</f>
        <v>Yeldari</v>
      </c>
    </row>
    <row r="276" spans="27:27">
      <c r="AA276" s="117" t="str">
        <f>+[5]Location!A277</f>
        <v>Yeoti Masoli</v>
      </c>
    </row>
    <row r="277" spans="27:27">
      <c r="AA277" s="117" t="str">
        <f>+[5]Location!A278</f>
        <v>Yeralwadi</v>
      </c>
    </row>
    <row r="278" spans="27:27">
      <c r="AA278" s="117" t="str">
        <f>+[5]Location!A279</f>
        <v>Yedgaon</v>
      </c>
    </row>
    <row r="279" spans="27:27">
      <c r="AA279" s="117" t="str">
        <f>+[5]Location!A280</f>
        <v>Yeoti Masoli</v>
      </c>
    </row>
    <row r="280" spans="27:27">
      <c r="AA280" s="117" t="str">
        <f>+[5]Location!A281</f>
        <v>Yeralwadi</v>
      </c>
    </row>
    <row r="282" spans="27:27">
      <c r="AA282" s="154">
        <f>+[5]Location!A282</f>
        <v>0</v>
      </c>
    </row>
    <row r="283" spans="27:27">
      <c r="AA283" s="154">
        <f>+[5]Location!A283</f>
        <v>0</v>
      </c>
    </row>
    <row r="284" spans="27:27">
      <c r="AA284" s="154">
        <f>+[5]Location!A284</f>
        <v>0</v>
      </c>
    </row>
    <row r="285" spans="27:27">
      <c r="AA285" s="154">
        <f>+[5]Location!A285</f>
        <v>0</v>
      </c>
    </row>
    <row r="286" spans="27:27">
      <c r="AA286" s="154">
        <f>+[5]Location!A286</f>
        <v>0</v>
      </c>
    </row>
    <row r="287" spans="27:27">
      <c r="AA287" s="154">
        <f>+[5]Location!A287</f>
        <v>0</v>
      </c>
    </row>
  </sheetData>
  <sheetProtection selectLockedCells="1"/>
  <mergeCells count="24">
    <mergeCell ref="B9:B11"/>
    <mergeCell ref="C9:C11"/>
    <mergeCell ref="P9:P11"/>
    <mergeCell ref="A1:P1"/>
    <mergeCell ref="B5:D5"/>
    <mergeCell ref="H5:J5"/>
    <mergeCell ref="B7:E7"/>
    <mergeCell ref="H7:J7"/>
    <mergeCell ref="A32:O32"/>
    <mergeCell ref="K9:L9"/>
    <mergeCell ref="M9:M11"/>
    <mergeCell ref="N9:N11"/>
    <mergeCell ref="O9:O11"/>
    <mergeCell ref="A9:A11"/>
    <mergeCell ref="D9:I9"/>
    <mergeCell ref="J9:J11"/>
    <mergeCell ref="F10:F11"/>
    <mergeCell ref="G10:I10"/>
    <mergeCell ref="A30:O30"/>
    <mergeCell ref="A31:O31"/>
    <mergeCell ref="K10:K11"/>
    <mergeCell ref="L10:L11"/>
    <mergeCell ref="D10:D11"/>
    <mergeCell ref="E10:E11"/>
  </mergeCells>
  <phoneticPr fontId="19" type="noConversion"/>
  <dataValidations count="4">
    <dataValidation type="decimal" allowBlank="1" showInputMessage="1" showErrorMessage="1" errorTitle="Caution" error="You are allowed to enter only numbers. No text such as &quot;---&quot; or &quot;Nil&quot; will be accepted." sqref="B13:L16 B24:L27 B18:L22">
      <formula1>0</formula1>
      <formula2>10000</formula2>
    </dataValidation>
    <dataValidation type="list" allowBlank="1" showInputMessage="1" showErrorMessage="1" sqref="H3">
      <formula1>$Y$1:$Y$8</formula1>
    </dataValidation>
    <dataValidation type="decimal" allowBlank="1" showInputMessage="1" showErrorMessage="1" promptTitle="Message" prompt="After entering data, save the file and goto sheet 6(B)." sqref="N27">
      <formula1>0</formula1>
      <formula2>10000</formula2>
    </dataValidation>
    <dataValidation type="decimal" allowBlank="1" showInputMessage="1" showErrorMessage="1" sqref="M13:N16 M18:N22 M24:M27 N24:N26">
      <formula1>0</formula1>
      <formula2>10000</formula2>
    </dataValidation>
  </dataValidations>
  <printOptions horizontalCentered="1" verticalCentered="1" gridLines="1"/>
  <pageMargins left="0" right="0" top="0" bottom="0" header="0.5" footer="0.5"/>
  <pageSetup paperSize="9" scale="76" firstPageNumber="35" orientation="landscape" useFirstPageNumber="1" r:id="rId1"/>
  <headerFooter alignWithMargins="0">
    <oddFooter>&amp;L&amp;F/&amp;A&amp;C&amp;P</oddFooter>
  </headerFooter>
  <legacyDrawing r:id="rId2"/>
</worksheet>
</file>

<file path=xl/worksheets/sheet5.xml><?xml version="1.0" encoding="utf-8"?>
<worksheet xmlns="http://schemas.openxmlformats.org/spreadsheetml/2006/main" xmlns:r="http://schemas.openxmlformats.org/officeDocument/2006/relationships">
  <dimension ref="A1:P1048576"/>
  <sheetViews>
    <sheetView topLeftCell="A161" workbookViewId="0">
      <selection activeCell="A161" sqref="A161"/>
    </sheetView>
  </sheetViews>
  <sheetFormatPr defaultRowHeight="14.25"/>
  <cols>
    <col min="1" max="1" width="4.7109375" style="3" customWidth="1"/>
    <col min="2" max="2" width="27.85546875" style="3" customWidth="1"/>
    <col min="3" max="4" width="12.28515625" style="3" customWidth="1"/>
    <col min="5" max="5" width="11.28515625" style="3" customWidth="1"/>
    <col min="6" max="6" width="15" style="3" customWidth="1"/>
    <col min="7" max="7" width="1.140625" style="3" customWidth="1"/>
    <col min="8" max="11" width="9.140625" style="3"/>
    <col min="12" max="12" width="11.140625" style="3" customWidth="1"/>
    <col min="13" max="13" width="11.28515625" style="3" customWidth="1"/>
    <col min="14" max="14" width="9.140625" style="3"/>
    <col min="15" max="15" width="12.28515625" style="3" customWidth="1"/>
    <col min="16" max="16" width="9.5703125" style="3" bestFit="1" customWidth="1"/>
    <col min="17" max="16384" width="9.140625" style="3"/>
  </cols>
  <sheetData>
    <row r="1" spans="1:9">
      <c r="A1" s="2" t="s">
        <v>29</v>
      </c>
      <c r="B1" s="2"/>
      <c r="C1" s="2"/>
      <c r="D1" s="2"/>
      <c r="E1" s="2"/>
      <c r="F1" s="2"/>
    </row>
    <row r="2" spans="1:9">
      <c r="A2" s="2" t="s">
        <v>407</v>
      </c>
      <c r="B2" s="2"/>
      <c r="C2" s="2"/>
      <c r="D2" s="2"/>
      <c r="E2" s="2"/>
      <c r="F2" s="2"/>
    </row>
    <row r="4" spans="1:9">
      <c r="B4" s="4" t="s">
        <v>61</v>
      </c>
      <c r="C4" s="5" t="s">
        <v>62</v>
      </c>
      <c r="D4" s="6"/>
      <c r="E4" s="7"/>
    </row>
    <row r="5" spans="1:9">
      <c r="B5" s="4" t="s">
        <v>63</v>
      </c>
      <c r="C5" s="8" t="s">
        <v>64</v>
      </c>
      <c r="D5" s="9"/>
      <c r="E5" s="10"/>
    </row>
    <row r="6" spans="1:9">
      <c r="B6" s="4" t="s">
        <v>65</v>
      </c>
      <c r="C6" s="11" t="s">
        <v>66</v>
      </c>
      <c r="D6" s="12"/>
      <c r="E6" s="13"/>
    </row>
    <row r="7" spans="1:9">
      <c r="F7" s="3" t="s">
        <v>67</v>
      </c>
    </row>
    <row r="8" spans="1:9" ht="28.5">
      <c r="A8" s="14" t="s">
        <v>68</v>
      </c>
      <c r="B8" s="14" t="s">
        <v>14</v>
      </c>
      <c r="C8" s="15" t="s">
        <v>69</v>
      </c>
      <c r="D8" s="15"/>
      <c r="E8" s="15"/>
      <c r="F8" s="14" t="s">
        <v>70</v>
      </c>
    </row>
    <row r="9" spans="1:9" ht="28.5">
      <c r="A9" s="16"/>
      <c r="B9" s="16"/>
      <c r="C9" s="17" t="s">
        <v>71</v>
      </c>
      <c r="D9" s="17" t="s">
        <v>72</v>
      </c>
      <c r="E9" s="17" t="s">
        <v>73</v>
      </c>
      <c r="F9" s="18" t="s">
        <v>74</v>
      </c>
    </row>
    <row r="10" spans="1:9">
      <c r="A10" s="19">
        <v>1</v>
      </c>
      <c r="B10" s="19">
        <v>2</v>
      </c>
      <c r="C10" s="19">
        <v>3</v>
      </c>
      <c r="D10" s="19">
        <v>4</v>
      </c>
      <c r="E10" s="19">
        <v>5</v>
      </c>
      <c r="F10" s="19">
        <v>6</v>
      </c>
      <c r="I10" s="3" t="s">
        <v>396</v>
      </c>
    </row>
    <row r="11" spans="1:9">
      <c r="A11" s="20"/>
      <c r="B11" s="21" t="s">
        <v>75</v>
      </c>
      <c r="C11" s="21"/>
      <c r="D11" s="21"/>
      <c r="E11" s="21"/>
      <c r="F11" s="21"/>
    </row>
    <row r="12" spans="1:9">
      <c r="A12" s="20">
        <v>1</v>
      </c>
      <c r="B12" s="21" t="s">
        <v>442</v>
      </c>
      <c r="C12" s="22" t="s">
        <v>59</v>
      </c>
      <c r="D12" s="22" t="s">
        <v>59</v>
      </c>
      <c r="E12" s="22" t="s">
        <v>59</v>
      </c>
      <c r="F12" s="22">
        <f>SUM(C12:E12)</f>
        <v>0</v>
      </c>
    </row>
    <row r="13" spans="1:9">
      <c r="A13" s="20">
        <v>2</v>
      </c>
      <c r="B13" s="21" t="s">
        <v>408</v>
      </c>
      <c r="C13" s="22">
        <v>18697</v>
      </c>
      <c r="D13" s="22" t="s">
        <v>59</v>
      </c>
      <c r="E13" s="22" t="s">
        <v>59</v>
      </c>
      <c r="F13" s="22">
        <f>SUM(C13:E13)</f>
        <v>18697</v>
      </c>
    </row>
    <row r="14" spans="1:9">
      <c r="A14" s="20">
        <v>3</v>
      </c>
      <c r="B14" s="21" t="s">
        <v>347</v>
      </c>
      <c r="C14" s="22">
        <v>297</v>
      </c>
      <c r="D14" s="22" t="s">
        <v>59</v>
      </c>
      <c r="E14" s="22" t="s">
        <v>59</v>
      </c>
      <c r="F14" s="22">
        <f>SUM(C14:E14)</f>
        <v>297</v>
      </c>
    </row>
    <row r="15" spans="1:9" hidden="1">
      <c r="A15" s="20">
        <v>4</v>
      </c>
      <c r="B15" s="21" t="s">
        <v>144</v>
      </c>
      <c r="C15" s="22">
        <v>0</v>
      </c>
      <c r="D15" s="22" t="s">
        <v>59</v>
      </c>
      <c r="E15" s="22" t="s">
        <v>59</v>
      </c>
      <c r="F15" s="22">
        <f>SUM(C15:E15)</f>
        <v>0</v>
      </c>
    </row>
    <row r="16" spans="1:9">
      <c r="A16" s="20">
        <v>4</v>
      </c>
      <c r="B16" s="21" t="s">
        <v>15</v>
      </c>
      <c r="C16" s="22">
        <v>0</v>
      </c>
      <c r="D16" s="22" t="s">
        <v>59</v>
      </c>
      <c r="E16" s="22" t="s">
        <v>59</v>
      </c>
      <c r="F16" s="22">
        <f>SUM(C16:E16)</f>
        <v>0</v>
      </c>
    </row>
    <row r="17" spans="1:16">
      <c r="A17" s="19"/>
      <c r="B17" s="23" t="s">
        <v>16</v>
      </c>
      <c r="C17" s="24">
        <f>SUM(C12:C16)</f>
        <v>18994</v>
      </c>
      <c r="D17" s="24">
        <f>SUM(D12:D16)</f>
        <v>0</v>
      </c>
      <c r="E17" s="24">
        <f>SUM(E12:E16)</f>
        <v>0</v>
      </c>
      <c r="F17" s="24">
        <f>SUM(F12:F16)</f>
        <v>18994</v>
      </c>
      <c r="I17" s="3">
        <v>1</v>
      </c>
      <c r="L17" s="233">
        <f>ROUND(F17*I17,2)</f>
        <v>18994</v>
      </c>
    </row>
    <row r="18" spans="1:16">
      <c r="A18" s="25"/>
      <c r="B18" s="26" t="s">
        <v>77</v>
      </c>
      <c r="C18" s="27"/>
      <c r="D18" s="27"/>
      <c r="E18" s="27"/>
      <c r="F18" s="27"/>
    </row>
    <row r="19" spans="1:16">
      <c r="A19" s="20">
        <v>5</v>
      </c>
      <c r="B19" s="21" t="s">
        <v>17</v>
      </c>
      <c r="C19" s="22" t="s">
        <v>59</v>
      </c>
      <c r="D19" s="22" t="s">
        <v>59</v>
      </c>
      <c r="E19" s="22" t="s">
        <v>59</v>
      </c>
      <c r="F19" s="22">
        <f>SUM(C19:E19)</f>
        <v>0</v>
      </c>
    </row>
    <row r="20" spans="1:16">
      <c r="A20" s="20">
        <v>6</v>
      </c>
      <c r="B20" s="21" t="s">
        <v>18</v>
      </c>
      <c r="C20" s="22" t="s">
        <v>59</v>
      </c>
      <c r="D20" s="22" t="s">
        <v>59</v>
      </c>
      <c r="E20" s="22" t="s">
        <v>59</v>
      </c>
      <c r="F20" s="22">
        <f>SUM(C20:E20)</f>
        <v>0</v>
      </c>
    </row>
    <row r="21" spans="1:16">
      <c r="A21" s="19"/>
      <c r="B21" s="23" t="s">
        <v>19</v>
      </c>
      <c r="C21" s="24">
        <f>SUM(C19:C20)</f>
        <v>0</v>
      </c>
      <c r="D21" s="24">
        <f>SUM(D19:D20)</f>
        <v>0</v>
      </c>
      <c r="E21" s="24">
        <f>SUM(E19:E20)</f>
        <v>0</v>
      </c>
      <c r="F21" s="24">
        <f>SUM(F19:F20)</f>
        <v>0</v>
      </c>
    </row>
    <row r="22" spans="1:16">
      <c r="A22" s="20"/>
      <c r="B22" s="21" t="s">
        <v>78</v>
      </c>
      <c r="C22" s="22"/>
      <c r="D22" s="22"/>
      <c r="E22" s="22"/>
      <c r="F22" s="22"/>
    </row>
    <row r="23" spans="1:16">
      <c r="A23" s="20">
        <v>7</v>
      </c>
      <c r="B23" s="21" t="s">
        <v>20</v>
      </c>
      <c r="C23" s="22" t="s">
        <v>59</v>
      </c>
      <c r="D23" s="22">
        <v>3965</v>
      </c>
      <c r="E23" s="22" t="s">
        <v>59</v>
      </c>
      <c r="F23" s="22">
        <f t="shared" ref="F23:F28" si="0">SUM(C23:E23)</f>
        <v>3965</v>
      </c>
      <c r="I23" s="3">
        <v>2</v>
      </c>
      <c r="O23" s="233">
        <f t="shared" ref="O23:O28" si="1">ROUND(F23*I23,2)</f>
        <v>7930</v>
      </c>
    </row>
    <row r="24" spans="1:16">
      <c r="A24" s="20">
        <v>8</v>
      </c>
      <c r="B24" s="21" t="s">
        <v>79</v>
      </c>
      <c r="C24" s="22" t="s">
        <v>59</v>
      </c>
      <c r="D24" s="22">
        <v>15512</v>
      </c>
      <c r="E24" s="22" t="s">
        <v>59</v>
      </c>
      <c r="F24" s="22">
        <f t="shared" si="0"/>
        <v>15512</v>
      </c>
      <c r="I24" s="3">
        <v>1.33</v>
      </c>
      <c r="O24" s="233">
        <f t="shared" si="1"/>
        <v>20630.96</v>
      </c>
    </row>
    <row r="25" spans="1:16">
      <c r="A25" s="20">
        <v>9</v>
      </c>
      <c r="B25" s="21" t="s">
        <v>21</v>
      </c>
      <c r="C25" s="22" t="s">
        <v>59</v>
      </c>
      <c r="D25" s="22">
        <v>1309</v>
      </c>
      <c r="E25" s="22" t="s">
        <v>59</v>
      </c>
      <c r="F25" s="22">
        <f t="shared" si="0"/>
        <v>1309</v>
      </c>
      <c r="I25" s="3">
        <v>1.33</v>
      </c>
      <c r="O25" s="233">
        <f t="shared" si="1"/>
        <v>1740.97</v>
      </c>
    </row>
    <row r="26" spans="1:16">
      <c r="A26" s="20">
        <v>10</v>
      </c>
      <c r="B26" s="21" t="s">
        <v>22</v>
      </c>
      <c r="C26" s="22" t="s">
        <v>59</v>
      </c>
      <c r="D26" s="22">
        <v>775</v>
      </c>
      <c r="E26" s="22" t="s">
        <v>59</v>
      </c>
      <c r="F26" s="22">
        <f t="shared" si="0"/>
        <v>775</v>
      </c>
      <c r="I26" s="3">
        <v>1.33</v>
      </c>
      <c r="O26" s="233">
        <f t="shared" si="1"/>
        <v>1030.75</v>
      </c>
    </row>
    <row r="27" spans="1:16">
      <c r="A27" s="20">
        <v>11</v>
      </c>
      <c r="B27" s="21" t="s">
        <v>445</v>
      </c>
      <c r="C27" s="22" t="s">
        <v>59</v>
      </c>
      <c r="D27" s="22" t="s">
        <v>59</v>
      </c>
      <c r="E27" s="22" t="s">
        <v>59</v>
      </c>
      <c r="F27" s="22">
        <f t="shared" si="0"/>
        <v>0</v>
      </c>
      <c r="I27" s="3">
        <v>1.33</v>
      </c>
      <c r="O27" s="233">
        <f t="shared" si="1"/>
        <v>0</v>
      </c>
    </row>
    <row r="28" spans="1:16">
      <c r="A28" s="20">
        <v>12</v>
      </c>
      <c r="B28" s="21" t="s">
        <v>444</v>
      </c>
      <c r="C28" s="22" t="s">
        <v>59</v>
      </c>
      <c r="D28" s="22">
        <v>6558</v>
      </c>
      <c r="E28" s="22" t="s">
        <v>59</v>
      </c>
      <c r="F28" s="22">
        <f t="shared" si="0"/>
        <v>6558</v>
      </c>
      <c r="I28" s="3">
        <v>1.33</v>
      </c>
      <c r="O28" s="233">
        <f t="shared" si="1"/>
        <v>8722.14</v>
      </c>
    </row>
    <row r="29" spans="1:16">
      <c r="A29" s="19"/>
      <c r="B29" s="23" t="s">
        <v>23</v>
      </c>
      <c r="C29" s="24">
        <f>SUM(C23:C28)</f>
        <v>0</v>
      </c>
      <c r="D29" s="24">
        <f>SUM(D23:D28)</f>
        <v>28119</v>
      </c>
      <c r="E29" s="24">
        <f>SUM(E23:E28)</f>
        <v>0</v>
      </c>
      <c r="F29" s="24">
        <f>SUM(F23:F28)</f>
        <v>28119</v>
      </c>
      <c r="M29" s="233">
        <f>SUM(O23:O28)</f>
        <v>40054.82</v>
      </c>
      <c r="P29" s="233">
        <f>SUM(O23:O28)</f>
        <v>40054.82</v>
      </c>
    </row>
    <row r="30" spans="1:16">
      <c r="A30" s="20"/>
      <c r="B30" s="21" t="s">
        <v>80</v>
      </c>
      <c r="C30" s="22"/>
      <c r="D30" s="22"/>
      <c r="E30" s="22"/>
      <c r="F30" s="22"/>
    </row>
    <row r="31" spans="1:16">
      <c r="A31" s="20">
        <v>13</v>
      </c>
      <c r="B31" s="21" t="s">
        <v>406</v>
      </c>
      <c r="C31" s="22" t="s">
        <v>59</v>
      </c>
      <c r="D31" s="22" t="s">
        <v>59</v>
      </c>
      <c r="E31" s="22">
        <v>589</v>
      </c>
      <c r="F31" s="22">
        <f>SUM(C31:E31)</f>
        <v>589</v>
      </c>
      <c r="I31" s="3">
        <v>3</v>
      </c>
      <c r="O31" s="233">
        <f>ROUND(F31*I31,2)</f>
        <v>1767</v>
      </c>
    </row>
    <row r="32" spans="1:16" hidden="1">
      <c r="A32" s="20">
        <v>15</v>
      </c>
      <c r="B32" s="21" t="s">
        <v>76</v>
      </c>
      <c r="C32" s="22" t="s">
        <v>59</v>
      </c>
      <c r="D32" s="22" t="s">
        <v>59</v>
      </c>
      <c r="E32" s="22"/>
      <c r="F32" s="22">
        <f>SUM(C32:E32)</f>
        <v>0</v>
      </c>
      <c r="I32" s="3">
        <v>3</v>
      </c>
      <c r="O32" s="233">
        <f>ROUND(F32*I32,2)</f>
        <v>0</v>
      </c>
    </row>
    <row r="33" spans="1:15">
      <c r="A33" s="20">
        <v>14</v>
      </c>
      <c r="B33" s="21" t="s">
        <v>343</v>
      </c>
      <c r="C33" s="22" t="s">
        <v>59</v>
      </c>
      <c r="D33" s="22" t="s">
        <v>59</v>
      </c>
      <c r="E33" s="22">
        <v>31106</v>
      </c>
      <c r="F33" s="22">
        <f>SUM(C33:E33)</f>
        <v>31106</v>
      </c>
      <c r="I33" s="3">
        <v>3</v>
      </c>
      <c r="N33" s="233">
        <f>SUM(O31:O32)</f>
        <v>1767</v>
      </c>
      <c r="O33" s="233">
        <f>ROUND(F33*I33,2)</f>
        <v>93318</v>
      </c>
    </row>
    <row r="34" spans="1:15">
      <c r="A34" s="19"/>
      <c r="B34" s="23" t="s">
        <v>24</v>
      </c>
      <c r="C34" s="24">
        <f>SUM(C31:C33)</f>
        <v>0</v>
      </c>
      <c r="D34" s="24">
        <f>SUM(D31:D33)</f>
        <v>0</v>
      </c>
      <c r="E34" s="24">
        <f>SUM(E31:E33)</f>
        <v>31695</v>
      </c>
      <c r="F34" s="24">
        <f>SUM(F31:F33)</f>
        <v>31695</v>
      </c>
    </row>
    <row r="35" spans="1:15">
      <c r="A35" s="20"/>
      <c r="B35" s="21" t="s">
        <v>45</v>
      </c>
      <c r="C35" s="22"/>
      <c r="D35" s="22"/>
      <c r="E35" s="22"/>
      <c r="F35" s="22"/>
      <c r="I35" s="3" t="s">
        <v>397</v>
      </c>
      <c r="J35" s="3" t="s">
        <v>398</v>
      </c>
      <c r="K35" s="3" t="s">
        <v>11</v>
      </c>
    </row>
    <row r="36" spans="1:15">
      <c r="A36" s="20">
        <v>15</v>
      </c>
      <c r="B36" s="21" t="s">
        <v>81</v>
      </c>
      <c r="C36" s="22">
        <v>20171</v>
      </c>
      <c r="D36" s="22">
        <v>36734</v>
      </c>
      <c r="E36" s="22">
        <v>37461</v>
      </c>
      <c r="F36" s="22">
        <f>MAX(C36:E36)</f>
        <v>37461</v>
      </c>
      <c r="I36" s="3">
        <v>1.58</v>
      </c>
      <c r="J36" s="3">
        <v>2.33</v>
      </c>
      <c r="K36" s="3">
        <v>4.33</v>
      </c>
      <c r="L36" s="3">
        <f t="shared" ref="L36:N38" si="2">ROUND(C36*I36,2)</f>
        <v>31870.18</v>
      </c>
      <c r="M36" s="3">
        <f t="shared" si="2"/>
        <v>85590.22</v>
      </c>
      <c r="N36" s="3">
        <f t="shared" si="2"/>
        <v>162206.13</v>
      </c>
      <c r="O36" s="233">
        <f>SUM(L36:N36)</f>
        <v>279666.53000000003</v>
      </c>
    </row>
    <row r="37" spans="1:15">
      <c r="A37" s="20">
        <v>16</v>
      </c>
      <c r="B37" s="21" t="s">
        <v>25</v>
      </c>
      <c r="C37" s="22"/>
      <c r="D37" s="22"/>
      <c r="E37" s="22"/>
      <c r="F37" s="22">
        <f>MAX(C37:E37)</f>
        <v>0</v>
      </c>
      <c r="I37" s="3">
        <v>1.58</v>
      </c>
      <c r="J37" s="3">
        <v>2.33</v>
      </c>
      <c r="K37" s="3">
        <v>4.33</v>
      </c>
      <c r="L37" s="3">
        <f t="shared" si="2"/>
        <v>0</v>
      </c>
      <c r="M37" s="3">
        <f t="shared" si="2"/>
        <v>0</v>
      </c>
      <c r="N37" s="3">
        <f t="shared" si="2"/>
        <v>0</v>
      </c>
      <c r="O37" s="233">
        <f>SUM(L37:N37)</f>
        <v>0</v>
      </c>
    </row>
    <row r="38" spans="1:15">
      <c r="A38" s="20">
        <v>17</v>
      </c>
      <c r="B38" s="21" t="s">
        <v>26</v>
      </c>
      <c r="C38" s="22"/>
      <c r="D38" s="22"/>
      <c r="E38" s="22"/>
      <c r="F38" s="22">
        <f>MAX(C38:E38)</f>
        <v>0</v>
      </c>
      <c r="I38" s="3">
        <v>1.58</v>
      </c>
      <c r="J38" s="3">
        <v>2.33</v>
      </c>
      <c r="K38" s="3">
        <v>4.33</v>
      </c>
      <c r="L38" s="3">
        <f t="shared" si="2"/>
        <v>0</v>
      </c>
      <c r="M38" s="3">
        <f t="shared" si="2"/>
        <v>0</v>
      </c>
      <c r="N38" s="3">
        <f t="shared" si="2"/>
        <v>0</v>
      </c>
      <c r="O38" s="233">
        <f>SUM(L38:N38)</f>
        <v>0</v>
      </c>
    </row>
    <row r="39" spans="1:15">
      <c r="A39" s="20">
        <v>18</v>
      </c>
      <c r="B39" s="21" t="s">
        <v>82</v>
      </c>
      <c r="C39" s="22">
        <v>7777</v>
      </c>
      <c r="D39" s="22">
        <v>8984</v>
      </c>
      <c r="E39" s="22">
        <v>10683</v>
      </c>
      <c r="F39" s="22">
        <f>MAX(C39:E39)</f>
        <v>10683</v>
      </c>
      <c r="O39" s="233"/>
    </row>
    <row r="40" spans="1:15">
      <c r="A40" s="25"/>
      <c r="B40" s="26" t="s">
        <v>27</v>
      </c>
      <c r="C40" s="27">
        <f>SUM(C36:C39)</f>
        <v>27948</v>
      </c>
      <c r="D40" s="27">
        <f>SUM(D36:D39)</f>
        <v>45718</v>
      </c>
      <c r="E40" s="27">
        <f>SUM(E36:E39)</f>
        <v>48144</v>
      </c>
      <c r="F40" s="27">
        <f>SUM(F36:F39)</f>
        <v>48144</v>
      </c>
      <c r="L40" s="3">
        <f>SUM(L16:L39)</f>
        <v>50864.18</v>
      </c>
      <c r="M40" s="3">
        <f>SUM(M16:M39)</f>
        <v>125645.04000000001</v>
      </c>
      <c r="N40" s="3">
        <f>SUM(N16:N39)</f>
        <v>163973.13</v>
      </c>
    </row>
    <row r="41" spans="1:15">
      <c r="A41" s="23"/>
      <c r="B41" s="23" t="s">
        <v>28</v>
      </c>
      <c r="C41" s="24">
        <f>SUM(C40,C34,C29,C21,C17)</f>
        <v>46942</v>
      </c>
      <c r="D41" s="24">
        <f>SUM(D40,D34,D29,D21,D17)</f>
        <v>73837</v>
      </c>
      <c r="E41" s="24">
        <f>SUM(E40,E34,E29,E21,E17)</f>
        <v>79839</v>
      </c>
      <c r="F41" s="24">
        <f>SUM(F40,F34,F29,F21,F17)</f>
        <v>126952</v>
      </c>
    </row>
    <row r="45" spans="1:15">
      <c r="A45" s="2" t="s">
        <v>29</v>
      </c>
      <c r="B45" s="2"/>
      <c r="C45" s="2"/>
      <c r="D45" s="2"/>
      <c r="E45" s="2"/>
      <c r="F45" s="2"/>
    </row>
    <row r="46" spans="1:15">
      <c r="A46" s="2" t="s">
        <v>83</v>
      </c>
      <c r="B46" s="2"/>
      <c r="C46" s="2"/>
      <c r="D46" s="2"/>
      <c r="E46" s="2"/>
      <c r="F46" s="2"/>
    </row>
    <row r="48" spans="1:15">
      <c r="B48" s="4" t="s">
        <v>61</v>
      </c>
      <c r="C48" s="5" t="s">
        <v>62</v>
      </c>
      <c r="D48" s="6"/>
      <c r="E48" s="7"/>
    </row>
    <row r="49" spans="1:12">
      <c r="B49" s="4" t="s">
        <v>63</v>
      </c>
      <c r="C49" s="8" t="s">
        <v>64</v>
      </c>
      <c r="D49" s="9"/>
      <c r="E49" s="10"/>
    </row>
    <row r="50" spans="1:12">
      <c r="B50" s="4" t="s">
        <v>65</v>
      </c>
      <c r="C50" s="11" t="s">
        <v>66</v>
      </c>
      <c r="D50" s="12"/>
      <c r="E50" s="13"/>
    </row>
    <row r="51" spans="1:12">
      <c r="F51" s="3" t="s">
        <v>67</v>
      </c>
    </row>
    <row r="52" spans="1:12" ht="28.5">
      <c r="A52" s="14" t="s">
        <v>68</v>
      </c>
      <c r="B52" s="14" t="s">
        <v>14</v>
      </c>
      <c r="C52" s="15" t="s">
        <v>69</v>
      </c>
      <c r="D52" s="15"/>
      <c r="E52" s="15"/>
      <c r="F52" s="14" t="s">
        <v>70</v>
      </c>
    </row>
    <row r="53" spans="1:12" ht="28.5">
      <c r="A53" s="16"/>
      <c r="B53" s="16"/>
      <c r="C53" s="17" t="s">
        <v>71</v>
      </c>
      <c r="D53" s="17" t="s">
        <v>72</v>
      </c>
      <c r="E53" s="17" t="s">
        <v>73</v>
      </c>
      <c r="F53" s="18" t="s">
        <v>74</v>
      </c>
    </row>
    <row r="54" spans="1:12">
      <c r="A54" s="19">
        <v>1</v>
      </c>
      <c r="B54" s="19">
        <v>2</v>
      </c>
      <c r="C54" s="19">
        <v>3</v>
      </c>
      <c r="D54" s="19">
        <v>4</v>
      </c>
      <c r="E54" s="19">
        <v>5</v>
      </c>
      <c r="F54" s="19">
        <v>6</v>
      </c>
      <c r="I54" s="3" t="s">
        <v>396</v>
      </c>
    </row>
    <row r="55" spans="1:12">
      <c r="A55" s="20"/>
      <c r="B55" s="21" t="s">
        <v>75</v>
      </c>
      <c r="C55" s="21"/>
      <c r="D55" s="21"/>
      <c r="E55" s="21"/>
      <c r="F55" s="21"/>
    </row>
    <row r="56" spans="1:12">
      <c r="A56" s="20">
        <f>A12</f>
        <v>1</v>
      </c>
      <c r="B56" s="21" t="str">
        <f>B12</f>
        <v>Kharif Jawar/ Bajara</v>
      </c>
      <c r="C56" s="22"/>
      <c r="D56" s="22" t="s">
        <v>59</v>
      </c>
      <c r="E56" s="22" t="s">
        <v>59</v>
      </c>
      <c r="F56" s="22">
        <f>SUM(C56:E56)</f>
        <v>0</v>
      </c>
    </row>
    <row r="57" spans="1:12">
      <c r="A57" s="20">
        <f t="shared" ref="A57:A60" si="3">A13</f>
        <v>2</v>
      </c>
      <c r="B57" s="21" t="str">
        <f t="shared" ref="B57:B60" si="4">B13</f>
        <v>Kharif Corn &amp; Fooder</v>
      </c>
      <c r="C57" s="22">
        <v>744</v>
      </c>
      <c r="D57" s="22" t="s">
        <v>59</v>
      </c>
      <c r="E57" s="22" t="s">
        <v>59</v>
      </c>
      <c r="F57" s="22">
        <f>SUM(C57:E57)</f>
        <v>744</v>
      </c>
    </row>
    <row r="58" spans="1:12">
      <c r="A58" s="20">
        <f t="shared" si="3"/>
        <v>3</v>
      </c>
      <c r="B58" s="21" t="str">
        <f t="shared" si="4"/>
        <v>Kharif base crops</v>
      </c>
      <c r="C58" s="22"/>
      <c r="D58" s="22" t="s">
        <v>59</v>
      </c>
      <c r="E58" s="22" t="s">
        <v>59</v>
      </c>
      <c r="F58" s="22">
        <f>SUM(C58:E58)</f>
        <v>0</v>
      </c>
    </row>
    <row r="59" spans="1:12" hidden="1">
      <c r="A59" s="20">
        <f t="shared" si="3"/>
        <v>4</v>
      </c>
      <c r="B59" s="21" t="str">
        <f t="shared" si="4"/>
        <v>Groundnut</v>
      </c>
      <c r="C59" s="22" t="s">
        <v>59</v>
      </c>
      <c r="D59" s="22" t="s">
        <v>59</v>
      </c>
      <c r="E59" s="22" t="s">
        <v>59</v>
      </c>
      <c r="F59" s="22">
        <f>SUM(C59:E59)</f>
        <v>0</v>
      </c>
    </row>
    <row r="60" spans="1:12">
      <c r="A60" s="20">
        <f t="shared" si="3"/>
        <v>4</v>
      </c>
      <c r="B60" s="21" t="str">
        <f t="shared" si="4"/>
        <v>Paddy</v>
      </c>
      <c r="C60" s="22">
        <v>130</v>
      </c>
      <c r="D60" s="22" t="s">
        <v>59</v>
      </c>
      <c r="E60" s="22" t="s">
        <v>59</v>
      </c>
      <c r="F60" s="22">
        <f>SUM(C60:E60)</f>
        <v>130</v>
      </c>
    </row>
    <row r="61" spans="1:12">
      <c r="A61" s="19"/>
      <c r="B61" s="23" t="s">
        <v>16</v>
      </c>
      <c r="C61" s="24">
        <f>SUM(C56:C60)</f>
        <v>874</v>
      </c>
      <c r="D61" s="24">
        <f>SUM(D56:D60)</f>
        <v>0</v>
      </c>
      <c r="E61" s="24">
        <f>SUM(E56:E60)</f>
        <v>0</v>
      </c>
      <c r="F61" s="24">
        <f>SUM(F56:F60)</f>
        <v>874</v>
      </c>
      <c r="I61" s="3">
        <v>1</v>
      </c>
      <c r="L61" s="233">
        <f>ROUND(F61*I61,2)</f>
        <v>874</v>
      </c>
    </row>
    <row r="62" spans="1:12">
      <c r="A62" s="25"/>
      <c r="B62" s="26" t="s">
        <v>77</v>
      </c>
      <c r="C62" s="27"/>
      <c r="D62" s="27"/>
      <c r="E62" s="27"/>
      <c r="F62" s="27"/>
    </row>
    <row r="63" spans="1:12">
      <c r="A63" s="20">
        <v>5</v>
      </c>
      <c r="B63" s="21" t="s">
        <v>17</v>
      </c>
      <c r="C63" s="22" t="s">
        <v>59</v>
      </c>
      <c r="D63" s="22" t="s">
        <v>59</v>
      </c>
      <c r="E63" s="22" t="s">
        <v>59</v>
      </c>
      <c r="F63" s="22">
        <f>SUM(C63:E63)</f>
        <v>0</v>
      </c>
    </row>
    <row r="64" spans="1:12">
      <c r="A64" s="20">
        <v>6</v>
      </c>
      <c r="B64" s="21" t="s">
        <v>18</v>
      </c>
      <c r="C64" s="22" t="s">
        <v>59</v>
      </c>
      <c r="D64" s="22" t="s">
        <v>59</v>
      </c>
      <c r="E64" s="22" t="s">
        <v>59</v>
      </c>
      <c r="F64" s="22">
        <f>SUM(C64:E64)</f>
        <v>0</v>
      </c>
    </row>
    <row r="65" spans="1:15">
      <c r="A65" s="19"/>
      <c r="B65" s="23" t="s">
        <v>19</v>
      </c>
      <c r="C65" s="24">
        <f>SUM(C63:C64)</f>
        <v>0</v>
      </c>
      <c r="D65" s="24">
        <f>SUM(D63:D64)</f>
        <v>0</v>
      </c>
      <c r="E65" s="24">
        <f>SUM(E63:E64)</f>
        <v>0</v>
      </c>
      <c r="F65" s="24">
        <f>SUM(F63:F64)</f>
        <v>0</v>
      </c>
    </row>
    <row r="66" spans="1:15">
      <c r="A66" s="20"/>
      <c r="B66" s="21" t="s">
        <v>78</v>
      </c>
      <c r="C66" s="22"/>
      <c r="D66" s="22"/>
      <c r="E66" s="22"/>
      <c r="F66" s="22"/>
    </row>
    <row r="67" spans="1:15">
      <c r="A67" s="20">
        <v>7</v>
      </c>
      <c r="B67" s="21" t="s">
        <v>20</v>
      </c>
      <c r="C67" s="22" t="s">
        <v>59</v>
      </c>
      <c r="D67" s="22">
        <v>19</v>
      </c>
      <c r="E67" s="22" t="s">
        <v>59</v>
      </c>
      <c r="F67" s="22">
        <f t="shared" ref="F67:F72" si="5">SUM(C67:E67)</f>
        <v>19</v>
      </c>
      <c r="I67" s="3">
        <v>2</v>
      </c>
      <c r="O67" s="233">
        <f t="shared" ref="O67:O72" si="6">ROUND(F67*I67,2)</f>
        <v>38</v>
      </c>
    </row>
    <row r="68" spans="1:15">
      <c r="A68" s="20">
        <v>8</v>
      </c>
      <c r="B68" s="21" t="s">
        <v>79</v>
      </c>
      <c r="C68" s="22" t="s">
        <v>59</v>
      </c>
      <c r="D68" s="22">
        <v>812</v>
      </c>
      <c r="E68" s="22" t="s">
        <v>59</v>
      </c>
      <c r="F68" s="22">
        <f t="shared" si="5"/>
        <v>812</v>
      </c>
      <c r="I68" s="3">
        <v>1.33</v>
      </c>
      <c r="O68" s="233">
        <f t="shared" si="6"/>
        <v>1079.96</v>
      </c>
    </row>
    <row r="69" spans="1:15">
      <c r="A69" s="20">
        <v>9</v>
      </c>
      <c r="B69" s="21" t="s">
        <v>21</v>
      </c>
      <c r="C69" s="22" t="s">
        <v>59</v>
      </c>
      <c r="D69" s="22">
        <v>35</v>
      </c>
      <c r="E69" s="22" t="s">
        <v>59</v>
      </c>
      <c r="F69" s="22">
        <f t="shared" si="5"/>
        <v>35</v>
      </c>
      <c r="I69" s="3">
        <v>1.33</v>
      </c>
      <c r="O69" s="233">
        <f t="shared" si="6"/>
        <v>46.55</v>
      </c>
    </row>
    <row r="70" spans="1:15">
      <c r="A70" s="20">
        <v>10</v>
      </c>
      <c r="B70" s="21" t="s">
        <v>22</v>
      </c>
      <c r="C70" s="22" t="s">
        <v>59</v>
      </c>
      <c r="D70" s="22">
        <v>0</v>
      </c>
      <c r="E70" s="22" t="s">
        <v>59</v>
      </c>
      <c r="F70" s="22">
        <f t="shared" si="5"/>
        <v>0</v>
      </c>
      <c r="I70" s="3">
        <v>1.33</v>
      </c>
      <c r="O70" s="233">
        <f t="shared" si="6"/>
        <v>0</v>
      </c>
    </row>
    <row r="71" spans="1:15">
      <c r="A71" s="20">
        <v>11</v>
      </c>
      <c r="B71" s="21" t="s">
        <v>76</v>
      </c>
      <c r="C71" s="22" t="s">
        <v>59</v>
      </c>
      <c r="D71" s="22">
        <v>0</v>
      </c>
      <c r="E71" s="22" t="s">
        <v>59</v>
      </c>
      <c r="F71" s="22">
        <f t="shared" si="5"/>
        <v>0</v>
      </c>
      <c r="I71" s="3">
        <v>1.33</v>
      </c>
      <c r="O71" s="233">
        <f t="shared" si="6"/>
        <v>0</v>
      </c>
    </row>
    <row r="72" spans="1:15">
      <c r="A72" s="20">
        <v>12</v>
      </c>
      <c r="B72" s="21" t="s">
        <v>147</v>
      </c>
      <c r="C72" s="22" t="s">
        <v>59</v>
      </c>
      <c r="D72" s="22">
        <v>8</v>
      </c>
      <c r="E72" s="22" t="s">
        <v>59</v>
      </c>
      <c r="F72" s="22">
        <f t="shared" si="5"/>
        <v>8</v>
      </c>
      <c r="I72" s="3">
        <v>1.33</v>
      </c>
      <c r="O72" s="233">
        <f t="shared" si="6"/>
        <v>10.64</v>
      </c>
    </row>
    <row r="73" spans="1:15">
      <c r="A73" s="19"/>
      <c r="B73" s="23" t="s">
        <v>23</v>
      </c>
      <c r="C73" s="24">
        <f>SUM(C67:C72)</f>
        <v>0</v>
      </c>
      <c r="D73" s="24">
        <f>SUM(D67:D72)</f>
        <v>874</v>
      </c>
      <c r="E73" s="24">
        <f>SUM(E67:E72)</f>
        <v>0</v>
      </c>
      <c r="F73" s="24">
        <f>SUM(F67:F72)</f>
        <v>874</v>
      </c>
      <c r="M73" s="233">
        <f>SUM(O67:O72)</f>
        <v>1175.1500000000001</v>
      </c>
    </row>
    <row r="74" spans="1:15">
      <c r="A74" s="20"/>
      <c r="B74" s="21" t="s">
        <v>80</v>
      </c>
      <c r="C74" s="22"/>
      <c r="D74" s="22"/>
      <c r="E74" s="22"/>
      <c r="F74" s="22"/>
    </row>
    <row r="75" spans="1:15">
      <c r="A75" s="20">
        <v>13</v>
      </c>
      <c r="B75" s="21" t="str">
        <f>B31</f>
        <v>HW Ground-nut</v>
      </c>
      <c r="C75" s="22" t="s">
        <v>59</v>
      </c>
      <c r="D75" s="22" t="s">
        <v>59</v>
      </c>
      <c r="E75" s="22" t="s">
        <v>59</v>
      </c>
      <c r="F75" s="22">
        <f>SUM(C75:E75)</f>
        <v>0</v>
      </c>
      <c r="I75" s="3">
        <v>3</v>
      </c>
      <c r="O75" s="233">
        <f>ROUND(F75*I75,2)</f>
        <v>0</v>
      </c>
    </row>
    <row r="76" spans="1:15" hidden="1">
      <c r="A76" s="20">
        <v>145</v>
      </c>
      <c r="B76" s="21" t="str">
        <f>B32</f>
        <v>Maize Kadwal</v>
      </c>
      <c r="C76" s="22" t="s">
        <v>59</v>
      </c>
      <c r="D76" s="22" t="s">
        <v>59</v>
      </c>
      <c r="E76" s="22" t="s">
        <v>59</v>
      </c>
      <c r="F76" s="22">
        <f>SUM(C76:E76)</f>
        <v>0</v>
      </c>
      <c r="I76" s="3">
        <v>3</v>
      </c>
      <c r="O76" s="233">
        <f>ROUND(F76*I76,2)</f>
        <v>0</v>
      </c>
    </row>
    <row r="77" spans="1:15">
      <c r="A77" s="20">
        <v>14</v>
      </c>
      <c r="B77" s="21" t="str">
        <f>B33</f>
        <v>HW Vegetables/ Sunflower</v>
      </c>
      <c r="C77" s="22" t="s">
        <v>59</v>
      </c>
      <c r="D77" s="22" t="s">
        <v>59</v>
      </c>
      <c r="E77" s="22">
        <v>42</v>
      </c>
      <c r="F77" s="22">
        <f>SUM(C77:E77)</f>
        <v>42</v>
      </c>
      <c r="I77" s="3">
        <v>3</v>
      </c>
      <c r="N77" s="233">
        <f>SUM(O75:O76)</f>
        <v>0</v>
      </c>
      <c r="O77" s="233">
        <f>ROUND(F77*I77,2)</f>
        <v>126</v>
      </c>
    </row>
    <row r="78" spans="1:15">
      <c r="A78" s="19"/>
      <c r="B78" s="23" t="s">
        <v>24</v>
      </c>
      <c r="C78" s="24">
        <f>SUM(C75:C77)</f>
        <v>0</v>
      </c>
      <c r="D78" s="24">
        <f>SUM(D75:D77)</f>
        <v>0</v>
      </c>
      <c r="E78" s="24">
        <f>SUM(E75:E77)</f>
        <v>42</v>
      </c>
      <c r="F78" s="24">
        <f>SUM(F75:F77)</f>
        <v>42</v>
      </c>
    </row>
    <row r="79" spans="1:15">
      <c r="A79" s="20"/>
      <c r="B79" s="21" t="s">
        <v>45</v>
      </c>
      <c r="C79" s="22"/>
      <c r="D79" s="22"/>
      <c r="E79" s="22"/>
      <c r="F79" s="22"/>
      <c r="I79" s="3" t="s">
        <v>397</v>
      </c>
      <c r="J79" s="3" t="s">
        <v>398</v>
      </c>
      <c r="K79" s="3" t="s">
        <v>11</v>
      </c>
    </row>
    <row r="80" spans="1:15">
      <c r="A80" s="20">
        <v>15</v>
      </c>
      <c r="B80" s="21" t="s">
        <v>81</v>
      </c>
      <c r="C80" s="22">
        <v>145</v>
      </c>
      <c r="D80" s="22">
        <v>145</v>
      </c>
      <c r="E80" s="22">
        <v>145</v>
      </c>
      <c r="F80" s="22">
        <f>MAX(C80:E80)</f>
        <v>145</v>
      </c>
      <c r="I80" s="3">
        <v>1.58</v>
      </c>
      <c r="J80" s="3">
        <v>2.33</v>
      </c>
      <c r="K80" s="3">
        <v>4.33</v>
      </c>
      <c r="L80" s="3">
        <f t="shared" ref="L80:N82" si="7">ROUND(C80*I80,2)</f>
        <v>229.1</v>
      </c>
      <c r="M80" s="3">
        <f t="shared" si="7"/>
        <v>337.85</v>
      </c>
      <c r="N80" s="3">
        <f t="shared" si="7"/>
        <v>627.85</v>
      </c>
      <c r="O80" s="233">
        <f>SUM(L80:N80)</f>
        <v>1194.8000000000002</v>
      </c>
    </row>
    <row r="81" spans="1:15">
      <c r="A81" s="20">
        <v>16</v>
      </c>
      <c r="B81" s="21" t="s">
        <v>25</v>
      </c>
      <c r="C81" s="22"/>
      <c r="D81" s="22"/>
      <c r="E81" s="22"/>
      <c r="F81" s="22">
        <f>MAX(C81:E81)</f>
        <v>0</v>
      </c>
      <c r="I81" s="3">
        <v>1.58</v>
      </c>
      <c r="J81" s="3">
        <v>2.33</v>
      </c>
      <c r="K81" s="3">
        <v>4.33</v>
      </c>
      <c r="L81" s="3">
        <f t="shared" si="7"/>
        <v>0</v>
      </c>
      <c r="M81" s="3">
        <f t="shared" si="7"/>
        <v>0</v>
      </c>
      <c r="N81" s="3">
        <f t="shared" si="7"/>
        <v>0</v>
      </c>
      <c r="O81" s="233">
        <f>SUM(L81:N81)</f>
        <v>0</v>
      </c>
    </row>
    <row r="82" spans="1:15">
      <c r="A82" s="20">
        <v>17</v>
      </c>
      <c r="B82" s="21" t="s">
        <v>26</v>
      </c>
      <c r="C82" s="22"/>
      <c r="D82" s="22"/>
      <c r="E82" s="22"/>
      <c r="F82" s="22">
        <f>MAX(C82:E82)</f>
        <v>0</v>
      </c>
      <c r="I82" s="3">
        <v>1.58</v>
      </c>
      <c r="J82" s="3">
        <v>2.33</v>
      </c>
      <c r="K82" s="3">
        <v>4.33</v>
      </c>
      <c r="L82" s="3">
        <f t="shared" si="7"/>
        <v>0</v>
      </c>
      <c r="M82" s="3">
        <f t="shared" si="7"/>
        <v>0</v>
      </c>
      <c r="N82" s="3">
        <f t="shared" si="7"/>
        <v>0</v>
      </c>
      <c r="O82" s="233">
        <f>SUM(L82:N82)</f>
        <v>0</v>
      </c>
    </row>
    <row r="83" spans="1:15">
      <c r="A83" s="20">
        <v>18</v>
      </c>
      <c r="B83" s="21" t="s">
        <v>82</v>
      </c>
      <c r="C83" s="22">
        <v>9</v>
      </c>
      <c r="D83" s="22">
        <v>9</v>
      </c>
      <c r="E83" s="22">
        <v>9</v>
      </c>
      <c r="F83" s="22">
        <f>MAX(C83:E83)</f>
        <v>9</v>
      </c>
      <c r="O83" s="233"/>
    </row>
    <row r="84" spans="1:15">
      <c r="A84" s="25"/>
      <c r="B84" s="26" t="s">
        <v>27</v>
      </c>
      <c r="C84" s="27">
        <f>SUM(C80:C83)</f>
        <v>154</v>
      </c>
      <c r="D84" s="27">
        <f>SUM(D80:D83)</f>
        <v>154</v>
      </c>
      <c r="E84" s="27">
        <f>SUM(E80:E83)</f>
        <v>154</v>
      </c>
      <c r="F84" s="27">
        <f>SUM(F80:F83)</f>
        <v>154</v>
      </c>
      <c r="L84" s="3">
        <f>SUM(L60:L83)</f>
        <v>1103.0999999999999</v>
      </c>
      <c r="M84" s="3">
        <f>SUM(M60:M83)</f>
        <v>1513</v>
      </c>
      <c r="N84" s="3">
        <f>SUM(N60:N83)</f>
        <v>627.85</v>
      </c>
    </row>
    <row r="85" spans="1:15">
      <c r="A85" s="23"/>
      <c r="B85" s="23" t="s">
        <v>28</v>
      </c>
      <c r="C85" s="24">
        <f>SUM(C84,C78,C73,C65,C61)</f>
        <v>1028</v>
      </c>
      <c r="D85" s="24">
        <f>SUM(D84,D78,D73,D65,D61)</f>
        <v>1028</v>
      </c>
      <c r="E85" s="24">
        <f>SUM(E84,E78,E73,E65,E61)</f>
        <v>196</v>
      </c>
      <c r="F85" s="24">
        <f>SUM(F84,F78,F73,F65,F61)</f>
        <v>1944</v>
      </c>
    </row>
    <row r="89" spans="1:15">
      <c r="A89" s="2" t="s">
        <v>29</v>
      </c>
      <c r="B89" s="2"/>
      <c r="C89" s="2"/>
      <c r="D89" s="2"/>
      <c r="E89" s="2"/>
      <c r="F89" s="2"/>
    </row>
    <row r="90" spans="1:15">
      <c r="A90" s="2" t="s">
        <v>409</v>
      </c>
      <c r="B90" s="2"/>
      <c r="C90" s="2"/>
      <c r="D90" s="2"/>
      <c r="E90" s="2"/>
      <c r="F90" s="2"/>
    </row>
    <row r="92" spans="1:15">
      <c r="B92" s="4" t="s">
        <v>61</v>
      </c>
      <c r="C92" s="5" t="s">
        <v>62</v>
      </c>
      <c r="D92" s="6"/>
      <c r="E92" s="7"/>
    </row>
    <row r="93" spans="1:15">
      <c r="B93" s="4" t="s">
        <v>63</v>
      </c>
      <c r="C93" s="8" t="s">
        <v>64</v>
      </c>
      <c r="D93" s="9"/>
      <c r="E93" s="10"/>
    </row>
    <row r="94" spans="1:15">
      <c r="B94" s="4" t="s">
        <v>65</v>
      </c>
      <c r="C94" s="11" t="s">
        <v>66</v>
      </c>
      <c r="D94" s="12"/>
      <c r="E94" s="13"/>
    </row>
    <row r="95" spans="1:15">
      <c r="F95" s="3" t="s">
        <v>67</v>
      </c>
    </row>
    <row r="96" spans="1:15" ht="28.5">
      <c r="A96" s="14" t="s">
        <v>68</v>
      </c>
      <c r="B96" s="14" t="s">
        <v>14</v>
      </c>
      <c r="C96" s="15" t="s">
        <v>69</v>
      </c>
      <c r="D96" s="15"/>
      <c r="E96" s="15"/>
      <c r="F96" s="14" t="s">
        <v>70</v>
      </c>
    </row>
    <row r="97" spans="1:15" ht="28.5">
      <c r="A97" s="16"/>
      <c r="B97" s="16"/>
      <c r="C97" s="17" t="s">
        <v>71</v>
      </c>
      <c r="D97" s="17" t="s">
        <v>72</v>
      </c>
      <c r="E97" s="17" t="s">
        <v>73</v>
      </c>
      <c r="F97" s="18" t="s">
        <v>74</v>
      </c>
    </row>
    <row r="98" spans="1:15">
      <c r="A98" s="19">
        <v>1</v>
      </c>
      <c r="B98" s="19">
        <v>2</v>
      </c>
      <c r="C98" s="19">
        <v>3</v>
      </c>
      <c r="D98" s="19">
        <v>4</v>
      </c>
      <c r="E98" s="19">
        <v>5</v>
      </c>
      <c r="F98" s="19">
        <v>6</v>
      </c>
      <c r="I98" s="3" t="s">
        <v>396</v>
      </c>
    </row>
    <row r="99" spans="1:15">
      <c r="A99" s="20"/>
      <c r="B99" s="21" t="s">
        <v>75</v>
      </c>
      <c r="C99" s="21"/>
      <c r="D99" s="21"/>
      <c r="E99" s="21"/>
      <c r="F99" s="21"/>
    </row>
    <row r="100" spans="1:15">
      <c r="A100" s="20">
        <v>1</v>
      </c>
      <c r="B100" s="21" t="str">
        <f>B56</f>
        <v>Kharif Jawar/ Bajara</v>
      </c>
      <c r="C100" s="22"/>
      <c r="D100" s="22" t="s">
        <v>59</v>
      </c>
      <c r="E100" s="22" t="s">
        <v>59</v>
      </c>
      <c r="F100" s="22">
        <f>SUM(C100:E100)</f>
        <v>0</v>
      </c>
    </row>
    <row r="101" spans="1:15">
      <c r="A101" s="20">
        <v>2</v>
      </c>
      <c r="B101" s="21" t="str">
        <f>B57</f>
        <v>Kharif Corn &amp; Fooder</v>
      </c>
      <c r="C101" s="22">
        <v>533</v>
      </c>
      <c r="D101" s="22" t="s">
        <v>59</v>
      </c>
      <c r="E101" s="22" t="s">
        <v>59</v>
      </c>
      <c r="F101" s="22">
        <f>SUM(C101:E101)</f>
        <v>533</v>
      </c>
    </row>
    <row r="102" spans="1:15">
      <c r="A102" s="20">
        <v>3</v>
      </c>
      <c r="B102" s="21" t="str">
        <f>B58</f>
        <v>Kharif base crops</v>
      </c>
      <c r="C102" s="22"/>
      <c r="D102" s="22" t="s">
        <v>59</v>
      </c>
      <c r="E102" s="22" t="s">
        <v>59</v>
      </c>
      <c r="F102" s="22">
        <f>SUM(C102:E102)</f>
        <v>0</v>
      </c>
    </row>
    <row r="103" spans="1:15" hidden="1">
      <c r="A103" s="20">
        <v>4</v>
      </c>
      <c r="B103" s="21" t="str">
        <f>B59</f>
        <v>Groundnut</v>
      </c>
      <c r="C103" s="22" t="s">
        <v>59</v>
      </c>
      <c r="D103" s="22" t="s">
        <v>59</v>
      </c>
      <c r="E103" s="22" t="s">
        <v>59</v>
      </c>
      <c r="F103" s="22">
        <f>SUM(C103:E103)</f>
        <v>0</v>
      </c>
    </row>
    <row r="104" spans="1:15">
      <c r="A104" s="20">
        <v>4</v>
      </c>
      <c r="B104" s="21" t="str">
        <f>B60</f>
        <v>Paddy</v>
      </c>
      <c r="C104" s="22"/>
      <c r="D104" s="22" t="s">
        <v>59</v>
      </c>
      <c r="E104" s="22" t="s">
        <v>59</v>
      </c>
      <c r="F104" s="22">
        <f>SUM(C104:E104)</f>
        <v>0</v>
      </c>
    </row>
    <row r="105" spans="1:15">
      <c r="A105" s="19"/>
      <c r="B105" s="23" t="s">
        <v>16</v>
      </c>
      <c r="C105" s="24">
        <f>SUM(C100:C104)</f>
        <v>533</v>
      </c>
      <c r="D105" s="24">
        <f>SUM(D100:D104)</f>
        <v>0</v>
      </c>
      <c r="E105" s="24">
        <f>SUM(E100:E104)</f>
        <v>0</v>
      </c>
      <c r="F105" s="24">
        <f>SUM(F100:F104)</f>
        <v>533</v>
      </c>
      <c r="I105" s="3">
        <v>1</v>
      </c>
      <c r="L105" s="233">
        <f>ROUND(F105*I105,2)</f>
        <v>533</v>
      </c>
    </row>
    <row r="106" spans="1:15">
      <c r="A106" s="25"/>
      <c r="B106" s="26" t="s">
        <v>77</v>
      </c>
      <c r="C106" s="27"/>
      <c r="D106" s="27"/>
      <c r="E106" s="27"/>
      <c r="F106" s="27"/>
    </row>
    <row r="107" spans="1:15">
      <c r="A107" s="20">
        <v>5</v>
      </c>
      <c r="B107" s="21" t="s">
        <v>17</v>
      </c>
      <c r="C107" s="22" t="s">
        <v>59</v>
      </c>
      <c r="D107" s="22" t="s">
        <v>59</v>
      </c>
      <c r="E107" s="22" t="s">
        <v>59</v>
      </c>
      <c r="F107" s="22">
        <f>SUM(C107:E107)</f>
        <v>0</v>
      </c>
    </row>
    <row r="108" spans="1:15">
      <c r="A108" s="20">
        <v>6</v>
      </c>
      <c r="B108" s="21" t="s">
        <v>18</v>
      </c>
      <c r="C108" s="22" t="s">
        <v>59</v>
      </c>
      <c r="D108" s="22" t="s">
        <v>59</v>
      </c>
      <c r="E108" s="22" t="s">
        <v>59</v>
      </c>
      <c r="F108" s="22">
        <f>SUM(C108:E108)</f>
        <v>0</v>
      </c>
    </row>
    <row r="109" spans="1:15">
      <c r="A109" s="19"/>
      <c r="B109" s="23" t="s">
        <v>19</v>
      </c>
      <c r="C109" s="24">
        <f>SUM(C107:C108)</f>
        <v>0</v>
      </c>
      <c r="D109" s="24">
        <f>SUM(D107:D108)</f>
        <v>0</v>
      </c>
      <c r="E109" s="24">
        <f>SUM(E107:E108)</f>
        <v>0</v>
      </c>
      <c r="F109" s="24">
        <f>SUM(F107:F108)</f>
        <v>0</v>
      </c>
    </row>
    <row r="110" spans="1:15">
      <c r="A110" s="20"/>
      <c r="B110" s="21" t="s">
        <v>78</v>
      </c>
      <c r="C110" s="22"/>
      <c r="D110" s="22"/>
      <c r="E110" s="22"/>
      <c r="F110" s="22"/>
    </row>
    <row r="111" spans="1:15">
      <c r="A111" s="20">
        <v>7</v>
      </c>
      <c r="B111" s="21" t="s">
        <v>20</v>
      </c>
      <c r="C111" s="22" t="s">
        <v>59</v>
      </c>
      <c r="D111" s="22">
        <v>328</v>
      </c>
      <c r="E111" s="22" t="s">
        <v>59</v>
      </c>
      <c r="F111" s="22">
        <f t="shared" ref="F111:F116" si="8">SUM(C111:E111)</f>
        <v>328</v>
      </c>
      <c r="I111" s="3">
        <v>2</v>
      </c>
      <c r="O111" s="233">
        <f t="shared" ref="O111:O116" si="9">ROUND(F111*I111,2)</f>
        <v>656</v>
      </c>
    </row>
    <row r="112" spans="1:15">
      <c r="A112" s="20">
        <v>8</v>
      </c>
      <c r="B112" s="21" t="s">
        <v>79</v>
      </c>
      <c r="C112" s="22" t="s">
        <v>59</v>
      </c>
      <c r="D112" s="22">
        <v>565</v>
      </c>
      <c r="E112" s="22" t="s">
        <v>59</v>
      </c>
      <c r="F112" s="22">
        <f t="shared" si="8"/>
        <v>565</v>
      </c>
      <c r="I112" s="3">
        <v>1.33</v>
      </c>
      <c r="O112" s="233">
        <f t="shared" si="9"/>
        <v>751.45</v>
      </c>
    </row>
    <row r="113" spans="1:15">
      <c r="A113" s="20">
        <v>9</v>
      </c>
      <c r="B113" s="21" t="s">
        <v>21</v>
      </c>
      <c r="C113" s="22" t="s">
        <v>59</v>
      </c>
      <c r="D113" s="22">
        <v>64</v>
      </c>
      <c r="E113" s="22" t="s">
        <v>59</v>
      </c>
      <c r="F113" s="22">
        <f t="shared" si="8"/>
        <v>64</v>
      </c>
      <c r="I113" s="3">
        <v>1.33</v>
      </c>
      <c r="O113" s="233">
        <f t="shared" si="9"/>
        <v>85.12</v>
      </c>
    </row>
    <row r="114" spans="1:15">
      <c r="A114" s="20">
        <v>10</v>
      </c>
      <c r="B114" s="21" t="s">
        <v>22</v>
      </c>
      <c r="C114" s="22" t="s">
        <v>59</v>
      </c>
      <c r="D114" s="22"/>
      <c r="E114" s="22" t="s">
        <v>59</v>
      </c>
      <c r="F114" s="22">
        <f t="shared" si="8"/>
        <v>0</v>
      </c>
      <c r="I114" s="3">
        <v>1.33</v>
      </c>
      <c r="O114" s="233">
        <f t="shared" si="9"/>
        <v>0</v>
      </c>
    </row>
    <row r="115" spans="1:15">
      <c r="A115" s="20">
        <v>11</v>
      </c>
      <c r="B115" s="21" t="s">
        <v>76</v>
      </c>
      <c r="C115" s="22" t="s">
        <v>59</v>
      </c>
      <c r="D115" s="22"/>
      <c r="E115" s="22" t="s">
        <v>59</v>
      </c>
      <c r="F115" s="22">
        <f t="shared" si="8"/>
        <v>0</v>
      </c>
      <c r="I115" s="3">
        <v>1.33</v>
      </c>
      <c r="O115" s="233">
        <f t="shared" si="9"/>
        <v>0</v>
      </c>
    </row>
    <row r="116" spans="1:15">
      <c r="A116" s="20">
        <v>12</v>
      </c>
      <c r="B116" s="21" t="s">
        <v>147</v>
      </c>
      <c r="C116" s="22" t="s">
        <v>59</v>
      </c>
      <c r="D116" s="22"/>
      <c r="E116" s="22" t="s">
        <v>59</v>
      </c>
      <c r="F116" s="22">
        <f t="shared" si="8"/>
        <v>0</v>
      </c>
      <c r="I116" s="3">
        <v>1.33</v>
      </c>
      <c r="O116" s="233">
        <f t="shared" si="9"/>
        <v>0</v>
      </c>
    </row>
    <row r="117" spans="1:15">
      <c r="A117" s="19"/>
      <c r="B117" s="23" t="s">
        <v>23</v>
      </c>
      <c r="C117" s="24">
        <f>SUM(C111:C116)</f>
        <v>0</v>
      </c>
      <c r="D117" s="24">
        <f>SUM(D111:D116)</f>
        <v>957</v>
      </c>
      <c r="E117" s="24">
        <f>SUM(E111:E116)</f>
        <v>0</v>
      </c>
      <c r="F117" s="24">
        <f>SUM(F111:F116)</f>
        <v>957</v>
      </c>
      <c r="M117" s="233">
        <f>SUM(O111:O116)</f>
        <v>1492.5700000000002</v>
      </c>
    </row>
    <row r="118" spans="1:15">
      <c r="A118" s="20"/>
      <c r="B118" s="21" t="s">
        <v>80</v>
      </c>
      <c r="C118" s="22"/>
      <c r="D118" s="22"/>
      <c r="E118" s="22"/>
      <c r="F118" s="22"/>
    </row>
    <row r="119" spans="1:15">
      <c r="A119" s="20">
        <v>13</v>
      </c>
      <c r="B119" s="21" t="str">
        <f>B75</f>
        <v>HW Ground-nut</v>
      </c>
      <c r="C119" s="22" t="s">
        <v>59</v>
      </c>
      <c r="D119" s="22" t="s">
        <v>59</v>
      </c>
      <c r="E119" s="22" t="s">
        <v>59</v>
      </c>
      <c r="F119" s="22">
        <f>SUM(C119:E119)</f>
        <v>0</v>
      </c>
      <c r="I119" s="3">
        <v>3</v>
      </c>
      <c r="O119" s="233">
        <f>ROUND(F119*I119,2)</f>
        <v>0</v>
      </c>
    </row>
    <row r="120" spans="1:15" hidden="1">
      <c r="A120" s="20">
        <v>15</v>
      </c>
      <c r="B120" s="21" t="s">
        <v>76</v>
      </c>
      <c r="C120" s="22" t="s">
        <v>59</v>
      </c>
      <c r="D120" s="22" t="s">
        <v>59</v>
      </c>
      <c r="E120" s="22" t="s">
        <v>59</v>
      </c>
      <c r="F120" s="22">
        <f>SUM(C120:E120)</f>
        <v>0</v>
      </c>
      <c r="I120" s="3">
        <v>3</v>
      </c>
      <c r="O120" s="233">
        <f>ROUND(F120*I120,2)</f>
        <v>0</v>
      </c>
    </row>
    <row r="121" spans="1:15">
      <c r="A121" s="20">
        <v>14</v>
      </c>
      <c r="B121" s="21" t="s">
        <v>343</v>
      </c>
      <c r="C121" s="22" t="s">
        <v>59</v>
      </c>
      <c r="D121" s="22" t="s">
        <v>59</v>
      </c>
      <c r="E121" s="22">
        <v>919</v>
      </c>
      <c r="F121" s="22">
        <f>SUM(C121:E121)</f>
        <v>919</v>
      </c>
      <c r="I121" s="3">
        <v>3</v>
      </c>
      <c r="N121" s="233">
        <f>SUM(O119:O120)</f>
        <v>0</v>
      </c>
      <c r="O121" s="233">
        <f>ROUND(F121*I121,2)</f>
        <v>2757</v>
      </c>
    </row>
    <row r="122" spans="1:15">
      <c r="A122" s="19"/>
      <c r="B122" s="23" t="s">
        <v>24</v>
      </c>
      <c r="C122" s="24">
        <f>SUM(C119:C121)</f>
        <v>0</v>
      </c>
      <c r="D122" s="24">
        <f>SUM(D119:D121)</f>
        <v>0</v>
      </c>
      <c r="E122" s="24">
        <f>SUM(E119:E121)</f>
        <v>919</v>
      </c>
      <c r="F122" s="24">
        <f>SUM(F119:F121)</f>
        <v>919</v>
      </c>
    </row>
    <row r="123" spans="1:15">
      <c r="A123" s="20"/>
      <c r="B123" s="21" t="s">
        <v>45</v>
      </c>
      <c r="C123" s="22"/>
      <c r="D123" s="22"/>
      <c r="E123" s="22"/>
      <c r="F123" s="22"/>
      <c r="I123" s="3" t="s">
        <v>397</v>
      </c>
      <c r="J123" s="3" t="s">
        <v>398</v>
      </c>
      <c r="K123" s="3" t="s">
        <v>11</v>
      </c>
    </row>
    <row r="124" spans="1:15">
      <c r="A124" s="20">
        <v>15</v>
      </c>
      <c r="B124" s="21" t="s">
        <v>81</v>
      </c>
      <c r="C124" s="22">
        <v>655</v>
      </c>
      <c r="D124" s="22">
        <v>1542</v>
      </c>
      <c r="E124" s="22">
        <v>1304</v>
      </c>
      <c r="F124" s="22">
        <f>MAX(C124:E124)</f>
        <v>1542</v>
      </c>
      <c r="I124" s="3">
        <v>1.58</v>
      </c>
      <c r="J124" s="3">
        <v>2.33</v>
      </c>
      <c r="K124" s="3">
        <v>4.33</v>
      </c>
      <c r="L124" s="3">
        <f t="shared" ref="L124:L126" si="10">ROUND(C124*I124,2)</f>
        <v>1034.9000000000001</v>
      </c>
      <c r="M124" s="3">
        <f t="shared" ref="M124:M126" si="11">ROUND(D124*J124,2)</f>
        <v>3592.86</v>
      </c>
      <c r="N124" s="3">
        <f t="shared" ref="N124:N126" si="12">ROUND(E124*K124,2)</f>
        <v>5646.32</v>
      </c>
      <c r="O124" s="233">
        <f>SUM(L124:N124)</f>
        <v>10274.08</v>
      </c>
    </row>
    <row r="125" spans="1:15">
      <c r="A125" s="20">
        <v>16</v>
      </c>
      <c r="B125" s="21" t="s">
        <v>25</v>
      </c>
      <c r="C125" s="22"/>
      <c r="D125" s="22"/>
      <c r="E125" s="22"/>
      <c r="F125" s="22">
        <f>MAX(C125:E125)</f>
        <v>0</v>
      </c>
      <c r="I125" s="3">
        <v>1.58</v>
      </c>
      <c r="J125" s="3">
        <v>2.33</v>
      </c>
      <c r="K125" s="3">
        <v>4.33</v>
      </c>
      <c r="L125" s="3">
        <f t="shared" si="10"/>
        <v>0</v>
      </c>
      <c r="M125" s="3">
        <f t="shared" si="11"/>
        <v>0</v>
      </c>
      <c r="N125" s="3">
        <f t="shared" si="12"/>
        <v>0</v>
      </c>
      <c r="O125" s="233">
        <f>SUM(L125:N125)</f>
        <v>0</v>
      </c>
    </row>
    <row r="126" spans="1:15">
      <c r="A126" s="20">
        <v>17</v>
      </c>
      <c r="B126" s="21" t="s">
        <v>26</v>
      </c>
      <c r="C126" s="22"/>
      <c r="D126" s="22"/>
      <c r="E126" s="22"/>
      <c r="F126" s="22">
        <f>MAX(C126:E126)</f>
        <v>0</v>
      </c>
      <c r="I126" s="3">
        <v>1.58</v>
      </c>
      <c r="J126" s="3">
        <v>2.33</v>
      </c>
      <c r="K126" s="3">
        <v>4.33</v>
      </c>
      <c r="L126" s="3">
        <f t="shared" si="10"/>
        <v>0</v>
      </c>
      <c r="M126" s="3">
        <f t="shared" si="11"/>
        <v>0</v>
      </c>
      <c r="N126" s="3">
        <f t="shared" si="12"/>
        <v>0</v>
      </c>
      <c r="O126" s="233">
        <f>SUM(L126:N126)</f>
        <v>0</v>
      </c>
    </row>
    <row r="127" spans="1:15">
      <c r="A127" s="20">
        <v>18</v>
      </c>
      <c r="B127" s="21" t="s">
        <v>82</v>
      </c>
      <c r="C127" s="22"/>
      <c r="D127" s="22"/>
      <c r="E127" s="22"/>
      <c r="F127" s="22">
        <f>MAX(C127:E127)</f>
        <v>0</v>
      </c>
      <c r="O127" s="233"/>
    </row>
    <row r="128" spans="1:15">
      <c r="A128" s="25"/>
      <c r="B128" s="26" t="s">
        <v>27</v>
      </c>
      <c r="C128" s="27">
        <f>SUM(C124:C127)</f>
        <v>655</v>
      </c>
      <c r="D128" s="27">
        <f>SUM(D124:D127)</f>
        <v>1542</v>
      </c>
      <c r="E128" s="27">
        <f>SUM(E124:E127)</f>
        <v>1304</v>
      </c>
      <c r="F128" s="27">
        <f>SUM(F124:F127)</f>
        <v>1542</v>
      </c>
      <c r="L128" s="3">
        <f>SUM(L104:L127)</f>
        <v>1567.9</v>
      </c>
      <c r="M128" s="3">
        <f>SUM(M104:M127)</f>
        <v>5085.43</v>
      </c>
      <c r="N128" s="3">
        <f>SUM(N104:N127)</f>
        <v>5646.32</v>
      </c>
    </row>
    <row r="129" spans="1:9">
      <c r="A129" s="23"/>
      <c r="B129" s="23" t="s">
        <v>28</v>
      </c>
      <c r="C129" s="24">
        <f>SUM(C128,C122,C117,C109,C105)</f>
        <v>1188</v>
      </c>
      <c r="D129" s="24">
        <f>SUM(D128,D122,D117,D109,D105)</f>
        <v>2499</v>
      </c>
      <c r="E129" s="24">
        <f>SUM(E128,E122,E117,E109,E105)</f>
        <v>2223</v>
      </c>
      <c r="F129" s="24">
        <f>SUM(F128,F122,F117,F109,F105)</f>
        <v>3951</v>
      </c>
    </row>
    <row r="131" spans="1:9">
      <c r="A131" s="2" t="s">
        <v>29</v>
      </c>
      <c r="B131" s="2"/>
      <c r="C131" s="2"/>
      <c r="D131" s="2"/>
      <c r="E131" s="2"/>
      <c r="F131" s="2"/>
    </row>
    <row r="132" spans="1:9">
      <c r="A132" s="2" t="s">
        <v>344</v>
      </c>
      <c r="B132" s="2"/>
      <c r="C132" s="2"/>
      <c r="D132" s="2"/>
      <c r="E132" s="2"/>
      <c r="F132" s="2"/>
    </row>
    <row r="134" spans="1:9">
      <c r="B134" s="4" t="s">
        <v>61</v>
      </c>
      <c r="C134" s="5" t="s">
        <v>62</v>
      </c>
      <c r="D134" s="6"/>
      <c r="E134" s="7"/>
    </row>
    <row r="135" spans="1:9">
      <c r="B135" s="4" t="s">
        <v>63</v>
      </c>
      <c r="C135" s="8" t="s">
        <v>64</v>
      </c>
      <c r="D135" s="9"/>
      <c r="E135" s="10"/>
    </row>
    <row r="136" spans="1:9">
      <c r="B136" s="4" t="s">
        <v>65</v>
      </c>
      <c r="C136" s="11" t="s">
        <v>66</v>
      </c>
      <c r="D136" s="12"/>
      <c r="E136" s="13"/>
    </row>
    <row r="137" spans="1:9">
      <c r="F137" s="3" t="s">
        <v>67</v>
      </c>
    </row>
    <row r="138" spans="1:9" ht="28.5">
      <c r="A138" s="14" t="s">
        <v>68</v>
      </c>
      <c r="B138" s="14" t="s">
        <v>14</v>
      </c>
      <c r="C138" s="15" t="s">
        <v>69</v>
      </c>
      <c r="D138" s="15"/>
      <c r="E138" s="15"/>
      <c r="F138" s="14" t="s">
        <v>70</v>
      </c>
    </row>
    <row r="139" spans="1:9" ht="28.5">
      <c r="A139" s="16"/>
      <c r="B139" s="16"/>
      <c r="C139" s="17" t="s">
        <v>71</v>
      </c>
      <c r="D139" s="17" t="s">
        <v>72</v>
      </c>
      <c r="E139" s="17" t="s">
        <v>73</v>
      </c>
      <c r="F139" s="18" t="s">
        <v>74</v>
      </c>
    </row>
    <row r="140" spans="1:9">
      <c r="A140" s="19">
        <v>1</v>
      </c>
      <c r="B140" s="19">
        <v>2</v>
      </c>
      <c r="C140" s="19">
        <v>3</v>
      </c>
      <c r="D140" s="19">
        <v>4</v>
      </c>
      <c r="E140" s="19">
        <v>5</v>
      </c>
      <c r="F140" s="19">
        <v>6</v>
      </c>
      <c r="I140" s="3" t="s">
        <v>396</v>
      </c>
    </row>
    <row r="141" spans="1:9">
      <c r="A141" s="20"/>
      <c r="B141" s="21" t="s">
        <v>75</v>
      </c>
      <c r="C141" s="21"/>
      <c r="D141" s="21"/>
      <c r="E141" s="21"/>
      <c r="F141" s="21"/>
    </row>
    <row r="142" spans="1:9">
      <c r="A142" s="20">
        <v>1</v>
      </c>
      <c r="B142" s="21" t="str">
        <f>B12</f>
        <v>Kharif Jawar/ Bajara</v>
      </c>
      <c r="C142" s="22"/>
      <c r="D142" s="22" t="s">
        <v>59</v>
      </c>
      <c r="E142" s="22" t="s">
        <v>59</v>
      </c>
      <c r="F142" s="22">
        <f>SUM(C142:E142)</f>
        <v>0</v>
      </c>
    </row>
    <row r="143" spans="1:9">
      <c r="A143" s="20">
        <v>2</v>
      </c>
      <c r="B143" s="21" t="str">
        <f>B13</f>
        <v>Kharif Corn &amp; Fooder</v>
      </c>
      <c r="C143" s="22">
        <v>31890</v>
      </c>
      <c r="D143" s="22" t="s">
        <v>59</v>
      </c>
      <c r="E143" s="22" t="s">
        <v>59</v>
      </c>
      <c r="F143" s="22">
        <f>SUM(C143:E143)</f>
        <v>31890</v>
      </c>
    </row>
    <row r="144" spans="1:9">
      <c r="A144" s="20">
        <v>3</v>
      </c>
      <c r="B144" s="21" t="str">
        <f t="shared" ref="B144:B146" si="13">B14</f>
        <v>Kharif base crops</v>
      </c>
      <c r="C144" s="22">
        <v>297</v>
      </c>
      <c r="D144" s="22" t="s">
        <v>59</v>
      </c>
      <c r="E144" s="22" t="s">
        <v>59</v>
      </c>
      <c r="F144" s="22">
        <f>SUM(C144:E144)</f>
        <v>297</v>
      </c>
    </row>
    <row r="145" spans="1:16" hidden="1">
      <c r="A145" s="20">
        <v>4</v>
      </c>
      <c r="B145" s="21" t="str">
        <f t="shared" si="13"/>
        <v>Groundnut</v>
      </c>
      <c r="C145" s="22" t="s">
        <v>59</v>
      </c>
      <c r="D145" s="22" t="s">
        <v>59</v>
      </c>
      <c r="E145" s="22" t="s">
        <v>59</v>
      </c>
      <c r="F145" s="22">
        <f>SUM(C145:E145)</f>
        <v>0</v>
      </c>
    </row>
    <row r="146" spans="1:16">
      <c r="A146" s="20">
        <v>4</v>
      </c>
      <c r="B146" s="21" t="str">
        <f t="shared" si="13"/>
        <v>Paddy</v>
      </c>
      <c r="C146" s="22" t="s">
        <v>59</v>
      </c>
      <c r="D146" s="22" t="s">
        <v>59</v>
      </c>
      <c r="E146" s="22" t="s">
        <v>59</v>
      </c>
      <c r="F146" s="22">
        <f>SUM(C146:E146)</f>
        <v>0</v>
      </c>
    </row>
    <row r="147" spans="1:16">
      <c r="A147" s="19"/>
      <c r="B147" s="23" t="s">
        <v>16</v>
      </c>
      <c r="C147" s="24">
        <f>SUM(C142:C146)</f>
        <v>32187</v>
      </c>
      <c r="D147" s="24">
        <f>SUM(D142:D146)</f>
        <v>0</v>
      </c>
      <c r="E147" s="24">
        <f>SUM(E142:E146)</f>
        <v>0</v>
      </c>
      <c r="F147" s="24">
        <f>SUM(F142:F146)</f>
        <v>32187</v>
      </c>
      <c r="I147" s="3">
        <v>1</v>
      </c>
      <c r="L147" s="233">
        <f>ROUND(F147*I147,2)</f>
        <v>32187</v>
      </c>
    </row>
    <row r="148" spans="1:16">
      <c r="A148" s="25"/>
      <c r="B148" s="26" t="s">
        <v>77</v>
      </c>
      <c r="C148" s="27"/>
      <c r="D148" s="27"/>
      <c r="E148" s="27"/>
      <c r="F148" s="27"/>
    </row>
    <row r="149" spans="1:16">
      <c r="A149" s="20">
        <v>5</v>
      </c>
      <c r="B149" s="21" t="s">
        <v>17</v>
      </c>
      <c r="C149" s="22" t="s">
        <v>59</v>
      </c>
      <c r="D149" s="22" t="s">
        <v>59</v>
      </c>
      <c r="E149" s="22" t="s">
        <v>59</v>
      </c>
      <c r="F149" s="22">
        <f>SUM(C149:E149)</f>
        <v>0</v>
      </c>
    </row>
    <row r="150" spans="1:16">
      <c r="A150" s="20">
        <v>6</v>
      </c>
      <c r="B150" s="21" t="s">
        <v>18</v>
      </c>
      <c r="C150" s="22" t="s">
        <v>59</v>
      </c>
      <c r="D150" s="22" t="s">
        <v>59</v>
      </c>
      <c r="E150" s="22" t="s">
        <v>59</v>
      </c>
      <c r="F150" s="22">
        <f>SUM(C150:E150)</f>
        <v>0</v>
      </c>
    </row>
    <row r="151" spans="1:16">
      <c r="A151" s="19"/>
      <c r="B151" s="23" t="s">
        <v>19</v>
      </c>
      <c r="C151" s="24">
        <f>SUM(C149:C150)</f>
        <v>0</v>
      </c>
      <c r="D151" s="24">
        <f>SUM(D149:D150)</f>
        <v>0</v>
      </c>
      <c r="E151" s="24">
        <f>SUM(E149:E150)</f>
        <v>0</v>
      </c>
      <c r="F151" s="24">
        <f>SUM(F149:F150)</f>
        <v>0</v>
      </c>
    </row>
    <row r="152" spans="1:16">
      <c r="A152" s="20"/>
      <c r="B152" s="21" t="s">
        <v>78</v>
      </c>
      <c r="C152" s="22"/>
      <c r="D152" s="22"/>
      <c r="E152" s="22"/>
      <c r="F152" s="22"/>
    </row>
    <row r="153" spans="1:16">
      <c r="A153" s="20">
        <v>7</v>
      </c>
      <c r="B153" s="21" t="s">
        <v>20</v>
      </c>
      <c r="C153" s="22" t="s">
        <v>59</v>
      </c>
      <c r="D153" s="22">
        <v>3813</v>
      </c>
      <c r="E153" s="22" t="s">
        <v>59</v>
      </c>
      <c r="F153" s="22">
        <f t="shared" ref="F153:F158" si="14">SUM(C153:E153)</f>
        <v>3813</v>
      </c>
      <c r="I153" s="3">
        <v>2</v>
      </c>
      <c r="O153" s="233">
        <f t="shared" ref="O153:O158" si="15">ROUND(F153*I153,2)</f>
        <v>7626</v>
      </c>
    </row>
    <row r="154" spans="1:16">
      <c r="A154" s="20">
        <v>8</v>
      </c>
      <c r="B154" s="21" t="s">
        <v>79</v>
      </c>
      <c r="C154" s="22" t="s">
        <v>59</v>
      </c>
      <c r="D154" s="22">
        <v>10145</v>
      </c>
      <c r="E154" s="22" t="s">
        <v>59</v>
      </c>
      <c r="F154" s="22">
        <f t="shared" si="14"/>
        <v>10145</v>
      </c>
      <c r="I154" s="3">
        <v>1.33</v>
      </c>
      <c r="O154" s="233">
        <f t="shared" si="15"/>
        <v>13492.85</v>
      </c>
    </row>
    <row r="155" spans="1:16">
      <c r="A155" s="20">
        <v>9</v>
      </c>
      <c r="B155" s="21" t="s">
        <v>21</v>
      </c>
      <c r="C155" s="22" t="s">
        <v>59</v>
      </c>
      <c r="D155" s="22">
        <v>297</v>
      </c>
      <c r="E155" s="22" t="s">
        <v>59</v>
      </c>
      <c r="F155" s="22">
        <f t="shared" si="14"/>
        <v>297</v>
      </c>
      <c r="I155" s="3">
        <v>1.33</v>
      </c>
      <c r="O155" s="233">
        <f t="shared" si="15"/>
        <v>395.01</v>
      </c>
    </row>
    <row r="156" spans="1:16">
      <c r="A156" s="20">
        <v>10</v>
      </c>
      <c r="B156" s="21" t="s">
        <v>22</v>
      </c>
      <c r="C156" s="22" t="s">
        <v>59</v>
      </c>
      <c r="D156" s="22">
        <v>595</v>
      </c>
      <c r="E156" s="22" t="s">
        <v>59</v>
      </c>
      <c r="F156" s="22">
        <f t="shared" si="14"/>
        <v>595</v>
      </c>
      <c r="I156" s="3">
        <v>1.33</v>
      </c>
      <c r="O156" s="233">
        <f t="shared" si="15"/>
        <v>791.35</v>
      </c>
    </row>
    <row r="157" spans="1:16">
      <c r="A157" s="20">
        <v>11</v>
      </c>
      <c r="B157" s="21" t="s">
        <v>76</v>
      </c>
      <c r="C157" s="22" t="s">
        <v>59</v>
      </c>
      <c r="D157" s="22">
        <v>0</v>
      </c>
      <c r="E157" s="22" t="s">
        <v>59</v>
      </c>
      <c r="F157" s="22">
        <f t="shared" si="14"/>
        <v>0</v>
      </c>
      <c r="I157" s="3">
        <v>1.33</v>
      </c>
      <c r="O157" s="233">
        <f t="shared" si="15"/>
        <v>0</v>
      </c>
    </row>
    <row r="158" spans="1:16">
      <c r="A158" s="20">
        <v>12</v>
      </c>
      <c r="B158" s="21" t="s">
        <v>147</v>
      </c>
      <c r="C158" s="22" t="s">
        <v>59</v>
      </c>
      <c r="D158" s="22">
        <v>162</v>
      </c>
      <c r="E158" s="22" t="s">
        <v>59</v>
      </c>
      <c r="F158" s="22">
        <f t="shared" si="14"/>
        <v>162</v>
      </c>
      <c r="I158" s="3">
        <v>1.33</v>
      </c>
      <c r="O158" s="233">
        <f t="shared" si="15"/>
        <v>215.46</v>
      </c>
    </row>
    <row r="159" spans="1:16">
      <c r="A159" s="19"/>
      <c r="B159" s="23" t="s">
        <v>23</v>
      </c>
      <c r="C159" s="24">
        <f>SUM(C153:C158)</f>
        <v>0</v>
      </c>
      <c r="D159" s="24">
        <f>SUM(D153:D158)</f>
        <v>15012</v>
      </c>
      <c r="E159" s="24">
        <f>SUM(E153:E158)</f>
        <v>0</v>
      </c>
      <c r="F159" s="24">
        <f>SUM(F153:F158)</f>
        <v>15012</v>
      </c>
      <c r="M159" s="233">
        <f>SUM(O153:O158)</f>
        <v>22520.669999999995</v>
      </c>
      <c r="P159" s="233">
        <f>SUM(O153:O158)</f>
        <v>22520.669999999995</v>
      </c>
    </row>
    <row r="160" spans="1:16">
      <c r="A160" s="20"/>
      <c r="B160" s="21" t="s">
        <v>80</v>
      </c>
      <c r="C160" s="22"/>
      <c r="D160" s="22"/>
      <c r="E160" s="22"/>
      <c r="F160" s="22"/>
    </row>
    <row r="161" spans="1:15">
      <c r="A161" s="20">
        <v>13</v>
      </c>
      <c r="B161" s="21" t="str">
        <f>B31</f>
        <v>HW Ground-nut</v>
      </c>
      <c r="C161" s="22" t="s">
        <v>59</v>
      </c>
      <c r="D161" s="22" t="s">
        <v>59</v>
      </c>
      <c r="E161" s="22">
        <v>594</v>
      </c>
      <c r="F161" s="22">
        <f>SUM(C161:E161)</f>
        <v>594</v>
      </c>
      <c r="I161" s="3">
        <v>3</v>
      </c>
      <c r="O161" s="233">
        <f>ROUND(F161*I161,2)</f>
        <v>1782</v>
      </c>
    </row>
    <row r="162" spans="1:15" hidden="1">
      <c r="A162" s="20">
        <v>15</v>
      </c>
      <c r="B162" s="21" t="s">
        <v>76</v>
      </c>
      <c r="C162" s="22" t="s">
        <v>59</v>
      </c>
      <c r="D162" s="22" t="s">
        <v>59</v>
      </c>
      <c r="E162" s="22"/>
      <c r="F162" s="22">
        <f>SUM(C162:E162)</f>
        <v>0</v>
      </c>
      <c r="I162" s="3">
        <v>3</v>
      </c>
      <c r="O162" s="233">
        <f>ROUND(F162*I162,2)</f>
        <v>0</v>
      </c>
    </row>
    <row r="163" spans="1:15">
      <c r="A163" s="20">
        <v>14</v>
      </c>
      <c r="B163" s="21" t="s">
        <v>343</v>
      </c>
      <c r="C163" s="22" t="s">
        <v>59</v>
      </c>
      <c r="D163" s="22" t="s">
        <v>59</v>
      </c>
      <c r="E163" s="22">
        <v>19097</v>
      </c>
      <c r="F163" s="22">
        <f>SUM(C163:E163)</f>
        <v>19097</v>
      </c>
      <c r="I163" s="3">
        <v>3</v>
      </c>
      <c r="N163" s="233">
        <f>SUM(O161:O162)</f>
        <v>1782</v>
      </c>
      <c r="O163" s="233">
        <f>ROUND(F163*I163,2)</f>
        <v>57291</v>
      </c>
    </row>
    <row r="164" spans="1:15">
      <c r="A164" s="19"/>
      <c r="B164" s="23" t="s">
        <v>24</v>
      </c>
      <c r="C164" s="24">
        <f>SUM(C161:C163)</f>
        <v>0</v>
      </c>
      <c r="D164" s="24">
        <f>SUM(D161:D163)</f>
        <v>0</v>
      </c>
      <c r="E164" s="24">
        <f>SUM(E161:E163)</f>
        <v>19691</v>
      </c>
      <c r="F164" s="24">
        <f>SUM(F161:F163)</f>
        <v>19691</v>
      </c>
    </row>
    <row r="165" spans="1:15">
      <c r="A165" s="20"/>
      <c r="B165" s="21" t="s">
        <v>45</v>
      </c>
      <c r="C165" s="22"/>
      <c r="D165" s="22"/>
      <c r="E165" s="22"/>
      <c r="F165" s="22"/>
      <c r="I165" s="3" t="s">
        <v>397</v>
      </c>
      <c r="J165" s="3" t="s">
        <v>398</v>
      </c>
      <c r="K165" s="3" t="s">
        <v>11</v>
      </c>
    </row>
    <row r="166" spans="1:15">
      <c r="A166" s="20">
        <v>15</v>
      </c>
      <c r="B166" s="21" t="s">
        <v>81</v>
      </c>
      <c r="C166" s="22">
        <v>14815</v>
      </c>
      <c r="D166" s="22">
        <v>40334</v>
      </c>
      <c r="E166" s="22">
        <v>31494</v>
      </c>
      <c r="F166" s="22">
        <f>MAX(C166:E166)</f>
        <v>40334</v>
      </c>
      <c r="I166" s="3">
        <v>1.58</v>
      </c>
      <c r="J166" s="3">
        <v>2.33</v>
      </c>
      <c r="K166" s="3">
        <v>4.33</v>
      </c>
      <c r="L166" s="3">
        <f t="shared" ref="L166:N168" si="16">ROUND(C166*I166,2)</f>
        <v>23407.7</v>
      </c>
      <c r="M166" s="3">
        <f t="shared" si="16"/>
        <v>93978.22</v>
      </c>
      <c r="N166" s="3">
        <f t="shared" si="16"/>
        <v>136369.01999999999</v>
      </c>
      <c r="O166" s="233">
        <f>SUM(L166:N166)</f>
        <v>253754.94</v>
      </c>
    </row>
    <row r="167" spans="1:15">
      <c r="A167" s="20">
        <v>16</v>
      </c>
      <c r="B167" s="21" t="s">
        <v>25</v>
      </c>
      <c r="C167" s="22"/>
      <c r="D167" s="22"/>
      <c r="E167" s="22"/>
      <c r="F167" s="22">
        <f>MAX(C167:E167)</f>
        <v>0</v>
      </c>
      <c r="I167" s="3">
        <v>1.58</v>
      </c>
      <c r="J167" s="3">
        <v>2.33</v>
      </c>
      <c r="K167" s="3">
        <v>4.33</v>
      </c>
      <c r="L167" s="3">
        <f t="shared" si="16"/>
        <v>0</v>
      </c>
      <c r="M167" s="3">
        <f t="shared" si="16"/>
        <v>0</v>
      </c>
      <c r="N167" s="3">
        <f t="shared" si="16"/>
        <v>0</v>
      </c>
      <c r="O167" s="233">
        <f>SUM(L167:N167)</f>
        <v>0</v>
      </c>
    </row>
    <row r="168" spans="1:15">
      <c r="A168" s="20">
        <v>17</v>
      </c>
      <c r="B168" s="21" t="s">
        <v>26</v>
      </c>
      <c r="C168" s="22"/>
      <c r="D168" s="22"/>
      <c r="E168" s="22"/>
      <c r="F168" s="22">
        <f>MAX(C168:E168)</f>
        <v>0</v>
      </c>
      <c r="I168" s="3">
        <v>1.58</v>
      </c>
      <c r="J168" s="3">
        <v>2.33</v>
      </c>
      <c r="K168" s="3">
        <v>4.33</v>
      </c>
      <c r="L168" s="3">
        <f t="shared" si="16"/>
        <v>0</v>
      </c>
      <c r="M168" s="3">
        <f t="shared" si="16"/>
        <v>0</v>
      </c>
      <c r="N168" s="3">
        <f t="shared" si="16"/>
        <v>0</v>
      </c>
      <c r="O168" s="233">
        <f>SUM(L168:N168)</f>
        <v>0</v>
      </c>
    </row>
    <row r="169" spans="1:15">
      <c r="A169" s="20">
        <v>18</v>
      </c>
      <c r="B169" s="21" t="s">
        <v>82</v>
      </c>
      <c r="C169" s="22">
        <v>3913</v>
      </c>
      <c r="D169" s="22">
        <v>7444</v>
      </c>
      <c r="E169" s="22">
        <v>4415</v>
      </c>
      <c r="F169" s="22">
        <f>MAX(C169:E169)</f>
        <v>7444</v>
      </c>
      <c r="O169" s="233"/>
    </row>
    <row r="170" spans="1:15">
      <c r="A170" s="25"/>
      <c r="B170" s="26" t="s">
        <v>27</v>
      </c>
      <c r="C170" s="27">
        <f>SUM(C166:C169)</f>
        <v>18728</v>
      </c>
      <c r="D170" s="27">
        <f>SUM(D166:D169)</f>
        <v>47778</v>
      </c>
      <c r="E170" s="27">
        <f>SUM(E166:E169)</f>
        <v>35909</v>
      </c>
      <c r="F170" s="27">
        <f>SUM(F166:F169)</f>
        <v>47778</v>
      </c>
      <c r="L170" s="3">
        <f>SUM(L146:L169)</f>
        <v>55594.7</v>
      </c>
      <c r="M170" s="3">
        <f>SUM(M146:M169)</f>
        <v>116498.89</v>
      </c>
      <c r="N170" s="3">
        <f>SUM(N146:N169)</f>
        <v>138151.01999999999</v>
      </c>
    </row>
    <row r="171" spans="1:15">
      <c r="A171" s="23"/>
      <c r="B171" s="23" t="s">
        <v>28</v>
      </c>
      <c r="C171" s="24">
        <f>SUM(C170,C164,C159,C151,C147)</f>
        <v>50915</v>
      </c>
      <c r="D171" s="24">
        <f>SUM(D170,D164,D159,D151,D147)</f>
        <v>62790</v>
      </c>
      <c r="E171" s="24">
        <f>SUM(E170,E164,E159,E151,E147)</f>
        <v>55600</v>
      </c>
      <c r="F171" s="24">
        <f>SUM(F170,F164,F159,F151,F147)</f>
        <v>114668</v>
      </c>
    </row>
    <row r="174" spans="1:15">
      <c r="A174" s="2" t="s">
        <v>29</v>
      </c>
      <c r="B174" s="2"/>
      <c r="C174" s="2"/>
      <c r="D174" s="2"/>
      <c r="E174" s="2"/>
      <c r="F174" s="2"/>
    </row>
    <row r="175" spans="1:15">
      <c r="A175" s="2" t="s">
        <v>148</v>
      </c>
      <c r="B175" s="2"/>
      <c r="C175" s="2"/>
      <c r="D175" s="2"/>
      <c r="E175" s="2"/>
      <c r="F175" s="2"/>
    </row>
    <row r="176" spans="1:15" ht="15">
      <c r="A176" s="71" t="s">
        <v>149</v>
      </c>
      <c r="B176" s="2"/>
      <c r="C176" s="2"/>
      <c r="D176" s="2"/>
      <c r="E176" s="2"/>
      <c r="F176" s="2"/>
    </row>
    <row r="178" spans="1:6">
      <c r="B178" s="4" t="s">
        <v>61</v>
      </c>
      <c r="C178" s="5" t="s">
        <v>62</v>
      </c>
      <c r="D178" s="6"/>
      <c r="E178" s="7"/>
    </row>
    <row r="179" spans="1:6">
      <c r="B179" s="4" t="s">
        <v>63</v>
      </c>
      <c r="C179" s="8" t="s">
        <v>64</v>
      </c>
      <c r="D179" s="9"/>
      <c r="E179" s="10"/>
    </row>
    <row r="180" spans="1:6">
      <c r="B180" s="4" t="s">
        <v>65</v>
      </c>
      <c r="C180" s="11" t="s">
        <v>66</v>
      </c>
      <c r="D180" s="12"/>
      <c r="E180" s="13"/>
    </row>
    <row r="181" spans="1:6">
      <c r="F181" s="3" t="s">
        <v>67</v>
      </c>
    </row>
    <row r="182" spans="1:6" ht="28.5">
      <c r="A182" s="14" t="s">
        <v>68</v>
      </c>
      <c r="B182" s="14" t="s">
        <v>14</v>
      </c>
      <c r="C182" s="15" t="s">
        <v>69</v>
      </c>
      <c r="D182" s="15"/>
      <c r="E182" s="15"/>
      <c r="F182" s="14" t="s">
        <v>70</v>
      </c>
    </row>
    <row r="183" spans="1:6" ht="28.5">
      <c r="A183" s="16"/>
      <c r="B183" s="16"/>
      <c r="C183" s="17" t="s">
        <v>71</v>
      </c>
      <c r="D183" s="17" t="s">
        <v>72</v>
      </c>
      <c r="E183" s="17" t="s">
        <v>73</v>
      </c>
      <c r="F183" s="18" t="s">
        <v>74</v>
      </c>
    </row>
    <row r="184" spans="1:6">
      <c r="A184" s="19">
        <v>1</v>
      </c>
      <c r="B184" s="19">
        <v>2</v>
      </c>
      <c r="C184" s="19">
        <v>3</v>
      </c>
      <c r="D184" s="19">
        <v>4</v>
      </c>
      <c r="E184" s="19">
        <v>5</v>
      </c>
      <c r="F184" s="19">
        <v>6</v>
      </c>
    </row>
    <row r="185" spans="1:6">
      <c r="A185" s="20"/>
      <c r="B185" s="21" t="s">
        <v>75</v>
      </c>
      <c r="C185" s="21"/>
      <c r="D185" s="21"/>
      <c r="E185" s="21"/>
      <c r="F185" s="21"/>
    </row>
    <row r="186" spans="1:6">
      <c r="A186" s="20">
        <v>1</v>
      </c>
      <c r="B186" s="21" t="str">
        <f t="shared" ref="B186:B187" si="17">B12</f>
        <v>Kharif Jawar/ Bajara</v>
      </c>
      <c r="C186" s="22">
        <f>SUM(C12,C56,C100,C142)</f>
        <v>0</v>
      </c>
      <c r="D186" s="22">
        <f t="shared" ref="D186:E186" si="18">SUM(D12,D56,D100,D142)</f>
        <v>0</v>
      </c>
      <c r="E186" s="22">
        <f t="shared" si="18"/>
        <v>0</v>
      </c>
      <c r="F186" s="22">
        <f>SUM(C186:E186)</f>
        <v>0</v>
      </c>
    </row>
    <row r="187" spans="1:6">
      <c r="A187" s="20">
        <v>2</v>
      </c>
      <c r="B187" s="21" t="str">
        <f t="shared" si="17"/>
        <v>Kharif Corn &amp; Fooder</v>
      </c>
      <c r="C187" s="22">
        <f t="shared" ref="C187:E187" si="19">SUM(C13,C57,C101,C143)</f>
        <v>51864</v>
      </c>
      <c r="D187" s="22">
        <f t="shared" si="19"/>
        <v>0</v>
      </c>
      <c r="E187" s="22">
        <f t="shared" si="19"/>
        <v>0</v>
      </c>
      <c r="F187" s="22">
        <f>SUM(C187:E187)</f>
        <v>51864</v>
      </c>
    </row>
    <row r="188" spans="1:6">
      <c r="A188" s="20">
        <v>3</v>
      </c>
      <c r="B188" s="21" t="str">
        <f>B14</f>
        <v>Kharif base crops</v>
      </c>
      <c r="C188" s="22">
        <f t="shared" ref="C188:E188" si="20">SUM(C14,C58,C102,C144)</f>
        <v>594</v>
      </c>
      <c r="D188" s="22">
        <f t="shared" si="20"/>
        <v>0</v>
      </c>
      <c r="E188" s="22">
        <f t="shared" si="20"/>
        <v>0</v>
      </c>
      <c r="F188" s="22">
        <f>SUM(C188:E188)</f>
        <v>594</v>
      </c>
    </row>
    <row r="189" spans="1:6" hidden="1">
      <c r="A189" s="20">
        <v>4</v>
      </c>
      <c r="B189" s="21" t="str">
        <f t="shared" ref="B189:B190" si="21">B15</f>
        <v>Groundnut</v>
      </c>
      <c r="C189" s="22">
        <f t="shared" ref="C189:E189" si="22">SUM(C15,C59,C103,C145)</f>
        <v>0</v>
      </c>
      <c r="D189" s="22">
        <f t="shared" si="22"/>
        <v>0</v>
      </c>
      <c r="E189" s="22">
        <f t="shared" si="22"/>
        <v>0</v>
      </c>
      <c r="F189" s="22">
        <f>SUM(C189:E189)</f>
        <v>0</v>
      </c>
    </row>
    <row r="190" spans="1:6">
      <c r="A190" s="20">
        <v>4</v>
      </c>
      <c r="B190" s="21" t="str">
        <f t="shared" si="21"/>
        <v>Paddy</v>
      </c>
      <c r="C190" s="22">
        <f t="shared" ref="C190:E190" si="23">SUM(C16,C60,C104,C146)</f>
        <v>130</v>
      </c>
      <c r="D190" s="22">
        <f t="shared" si="23"/>
        <v>0</v>
      </c>
      <c r="E190" s="22">
        <f t="shared" si="23"/>
        <v>0</v>
      </c>
      <c r="F190" s="22">
        <f>SUM(C190:E190)</f>
        <v>130</v>
      </c>
    </row>
    <row r="191" spans="1:6">
      <c r="A191" s="19"/>
      <c r="B191" s="23" t="s">
        <v>16</v>
      </c>
      <c r="C191" s="24">
        <f>SUM(C186:C190)</f>
        <v>52588</v>
      </c>
      <c r="D191" s="24">
        <f>SUM(D186:D190)</f>
        <v>0</v>
      </c>
      <c r="E191" s="24">
        <f>SUM(E186:E190)</f>
        <v>0</v>
      </c>
      <c r="F191" s="24">
        <f>SUM(F186:F190)</f>
        <v>52588</v>
      </c>
    </row>
    <row r="192" spans="1:6">
      <c r="A192" s="25"/>
      <c r="B192" s="26" t="s">
        <v>77</v>
      </c>
      <c r="C192" s="27"/>
      <c r="D192" s="27"/>
      <c r="E192" s="27"/>
      <c r="F192" s="27"/>
    </row>
    <row r="193" spans="1:6">
      <c r="A193" s="20">
        <v>5</v>
      </c>
      <c r="B193" s="21" t="s">
        <v>17</v>
      </c>
      <c r="C193" s="22">
        <f t="shared" ref="C193:E193" si="24">SUM(C19,C63,C107,C149)</f>
        <v>0</v>
      </c>
      <c r="D193" s="22">
        <f t="shared" si="24"/>
        <v>0</v>
      </c>
      <c r="E193" s="22">
        <f t="shared" si="24"/>
        <v>0</v>
      </c>
      <c r="F193" s="22">
        <f>SUM(C193:E193)</f>
        <v>0</v>
      </c>
    </row>
    <row r="194" spans="1:6">
      <c r="A194" s="20">
        <v>6</v>
      </c>
      <c r="B194" s="21" t="s">
        <v>18</v>
      </c>
      <c r="C194" s="22">
        <f t="shared" ref="C194:E194" si="25">SUM(C20,C64,C108,C150)</f>
        <v>0</v>
      </c>
      <c r="D194" s="22">
        <f t="shared" si="25"/>
        <v>0</v>
      </c>
      <c r="E194" s="22">
        <f t="shared" si="25"/>
        <v>0</v>
      </c>
      <c r="F194" s="22">
        <f>SUM(C194:E194)</f>
        <v>0</v>
      </c>
    </row>
    <row r="195" spans="1:6">
      <c r="A195" s="19"/>
      <c r="B195" s="23" t="s">
        <v>19</v>
      </c>
      <c r="C195" s="24">
        <f>SUM(C193:C194)</f>
        <v>0</v>
      </c>
      <c r="D195" s="24">
        <f>SUM(D193:D194)</f>
        <v>0</v>
      </c>
      <c r="E195" s="24">
        <f>SUM(E193:E194)</f>
        <v>0</v>
      </c>
      <c r="F195" s="24">
        <f>SUM(F193:F194)</f>
        <v>0</v>
      </c>
    </row>
    <row r="196" spans="1:6">
      <c r="A196" s="20"/>
      <c r="B196" s="21" t="s">
        <v>78</v>
      </c>
      <c r="C196" s="22"/>
      <c r="D196" s="22"/>
      <c r="E196" s="22"/>
      <c r="F196" s="22"/>
    </row>
    <row r="197" spans="1:6">
      <c r="A197" s="20">
        <v>7</v>
      </c>
      <c r="B197" s="21" t="s">
        <v>20</v>
      </c>
      <c r="C197" s="22">
        <f t="shared" ref="C197:E197" si="26">SUM(C23,C67,C111,C153)</f>
        <v>0</v>
      </c>
      <c r="D197" s="22">
        <f t="shared" si="26"/>
        <v>8125</v>
      </c>
      <c r="E197" s="22">
        <f t="shared" si="26"/>
        <v>0</v>
      </c>
      <c r="F197" s="22">
        <f t="shared" ref="F197:F202" si="27">SUM(C197:E197)</f>
        <v>8125</v>
      </c>
    </row>
    <row r="198" spans="1:6">
      <c r="A198" s="20">
        <v>8</v>
      </c>
      <c r="B198" s="21" t="s">
        <v>79</v>
      </c>
      <c r="C198" s="22">
        <f t="shared" ref="C198:E198" si="28">SUM(C24,C68,C112,C154)</f>
        <v>0</v>
      </c>
      <c r="D198" s="22">
        <f t="shared" si="28"/>
        <v>27034</v>
      </c>
      <c r="E198" s="22">
        <f t="shared" si="28"/>
        <v>0</v>
      </c>
      <c r="F198" s="22">
        <f t="shared" si="27"/>
        <v>27034</v>
      </c>
    </row>
    <row r="199" spans="1:6">
      <c r="A199" s="20">
        <v>9</v>
      </c>
      <c r="B199" s="21" t="s">
        <v>21</v>
      </c>
      <c r="C199" s="22">
        <f t="shared" ref="C199:E199" si="29">SUM(C25,C69,C113,C155)</f>
        <v>0</v>
      </c>
      <c r="D199" s="22">
        <f t="shared" si="29"/>
        <v>1705</v>
      </c>
      <c r="E199" s="22">
        <f t="shared" si="29"/>
        <v>0</v>
      </c>
      <c r="F199" s="22">
        <f t="shared" si="27"/>
        <v>1705</v>
      </c>
    </row>
    <row r="200" spans="1:6">
      <c r="A200" s="20">
        <v>10</v>
      </c>
      <c r="B200" s="21" t="s">
        <v>22</v>
      </c>
      <c r="C200" s="22">
        <f t="shared" ref="C200:E200" si="30">SUM(C26,C70,C114,C156)</f>
        <v>0</v>
      </c>
      <c r="D200" s="22">
        <f t="shared" si="30"/>
        <v>1370</v>
      </c>
      <c r="E200" s="22">
        <f t="shared" si="30"/>
        <v>0</v>
      </c>
      <c r="F200" s="22">
        <f t="shared" si="27"/>
        <v>1370</v>
      </c>
    </row>
    <row r="201" spans="1:6">
      <c r="A201" s="20">
        <v>11</v>
      </c>
      <c r="B201" s="21" t="s">
        <v>76</v>
      </c>
      <c r="C201" s="22">
        <f t="shared" ref="C201:E201" si="31">SUM(C27,C71,C115,C157)</f>
        <v>0</v>
      </c>
      <c r="D201" s="22">
        <f t="shared" si="31"/>
        <v>0</v>
      </c>
      <c r="E201" s="22">
        <f t="shared" si="31"/>
        <v>0</v>
      </c>
      <c r="F201" s="22">
        <f t="shared" si="27"/>
        <v>0</v>
      </c>
    </row>
    <row r="202" spans="1:6">
      <c r="A202" s="20">
        <v>12</v>
      </c>
      <c r="B202" s="21" t="s">
        <v>147</v>
      </c>
      <c r="C202" s="22">
        <f t="shared" ref="C202:E202" si="32">SUM(C28,C72,C116,C158)</f>
        <v>0</v>
      </c>
      <c r="D202" s="22">
        <f t="shared" si="32"/>
        <v>6728</v>
      </c>
      <c r="E202" s="22">
        <f t="shared" si="32"/>
        <v>0</v>
      </c>
      <c r="F202" s="22">
        <f t="shared" si="27"/>
        <v>6728</v>
      </c>
    </row>
    <row r="203" spans="1:6">
      <c r="A203" s="19"/>
      <c r="B203" s="23" t="s">
        <v>23</v>
      </c>
      <c r="C203" s="24">
        <f>SUM(C197:C202)</f>
        <v>0</v>
      </c>
      <c r="D203" s="24">
        <f>SUM(D197:D202)</f>
        <v>44962</v>
      </c>
      <c r="E203" s="24">
        <f>SUM(E197:E202)</f>
        <v>0</v>
      </c>
      <c r="F203" s="24">
        <f>SUM(F197:F202)</f>
        <v>44962</v>
      </c>
    </row>
    <row r="204" spans="1:6">
      <c r="A204" s="20"/>
      <c r="B204" s="21" t="s">
        <v>80</v>
      </c>
      <c r="C204" s="22"/>
      <c r="D204" s="22"/>
      <c r="E204" s="22"/>
      <c r="F204" s="22"/>
    </row>
    <row r="205" spans="1:6">
      <c r="A205" s="20">
        <v>13</v>
      </c>
      <c r="B205" s="21" t="str">
        <f>B31</f>
        <v>HW Ground-nut</v>
      </c>
      <c r="C205" s="22">
        <f t="shared" ref="C205:E205" si="33">SUM(C31,C75,C119,C161)</f>
        <v>0</v>
      </c>
      <c r="D205" s="22">
        <f t="shared" si="33"/>
        <v>0</v>
      </c>
      <c r="E205" s="22">
        <f t="shared" si="33"/>
        <v>1183</v>
      </c>
      <c r="F205" s="22">
        <f>SUM(C205:E205)</f>
        <v>1183</v>
      </c>
    </row>
    <row r="206" spans="1:6" hidden="1">
      <c r="A206" s="20">
        <v>15</v>
      </c>
      <c r="B206" s="21" t="s">
        <v>76</v>
      </c>
      <c r="C206" s="22">
        <f t="shared" ref="C206:E206" si="34">SUM(C32,C76,C120,C162)</f>
        <v>0</v>
      </c>
      <c r="D206" s="22">
        <f t="shared" si="34"/>
        <v>0</v>
      </c>
      <c r="E206" s="22">
        <f t="shared" si="34"/>
        <v>0</v>
      </c>
      <c r="F206" s="22">
        <f>SUM(C206:E206)</f>
        <v>0</v>
      </c>
    </row>
    <row r="207" spans="1:6">
      <c r="A207" s="20">
        <v>14</v>
      </c>
      <c r="B207" s="21" t="s">
        <v>343</v>
      </c>
      <c r="C207" s="22">
        <f t="shared" ref="C207:E207" si="35">SUM(C33,C77,C121,C163)</f>
        <v>0</v>
      </c>
      <c r="D207" s="22">
        <f t="shared" si="35"/>
        <v>0</v>
      </c>
      <c r="E207" s="22">
        <f t="shared" si="35"/>
        <v>51164</v>
      </c>
      <c r="F207" s="22">
        <f>SUM(C207:E207)</f>
        <v>51164</v>
      </c>
    </row>
    <row r="208" spans="1:6">
      <c r="A208" s="19"/>
      <c r="B208" s="23" t="s">
        <v>24</v>
      </c>
      <c r="C208" s="24">
        <f>SUM(C205:C207)</f>
        <v>0</v>
      </c>
      <c r="D208" s="24">
        <f>SUM(D205:D207)</f>
        <v>0</v>
      </c>
      <c r="E208" s="24">
        <f>SUM(E205:E207)</f>
        <v>52347</v>
      </c>
      <c r="F208" s="24">
        <f>SUM(F205:F207)</f>
        <v>52347</v>
      </c>
    </row>
    <row r="209" spans="1:6">
      <c r="A209" s="20"/>
      <c r="B209" s="21" t="s">
        <v>45</v>
      </c>
      <c r="C209" s="22"/>
      <c r="D209" s="22"/>
      <c r="E209" s="22"/>
      <c r="F209" s="22"/>
    </row>
    <row r="210" spans="1:6">
      <c r="A210" s="20">
        <v>15</v>
      </c>
      <c r="B210" s="21" t="s">
        <v>81</v>
      </c>
      <c r="C210" s="22">
        <f t="shared" ref="C210:F210" si="36">SUM(C36,C80,C124,C166)</f>
        <v>35786</v>
      </c>
      <c r="D210" s="22">
        <f t="shared" si="36"/>
        <v>78755</v>
      </c>
      <c r="E210" s="22">
        <f t="shared" si="36"/>
        <v>70404</v>
      </c>
      <c r="F210" s="22">
        <f t="shared" si="36"/>
        <v>79482</v>
      </c>
    </row>
    <row r="211" spans="1:6">
      <c r="A211" s="20">
        <v>16</v>
      </c>
      <c r="B211" s="21" t="s">
        <v>25</v>
      </c>
      <c r="C211" s="22">
        <f t="shared" ref="C211:F211" si="37">SUM(C37,C81,C125,C167)</f>
        <v>0</v>
      </c>
      <c r="D211" s="22">
        <f t="shared" si="37"/>
        <v>0</v>
      </c>
      <c r="E211" s="22">
        <f t="shared" si="37"/>
        <v>0</v>
      </c>
      <c r="F211" s="22">
        <f t="shared" si="37"/>
        <v>0</v>
      </c>
    </row>
    <row r="212" spans="1:6">
      <c r="A212" s="20">
        <v>17</v>
      </c>
      <c r="B212" s="21" t="s">
        <v>26</v>
      </c>
      <c r="C212" s="22">
        <f t="shared" ref="C212:F212" si="38">SUM(C38,C82,C126,C168)</f>
        <v>0</v>
      </c>
      <c r="D212" s="22">
        <f t="shared" si="38"/>
        <v>0</v>
      </c>
      <c r="E212" s="22">
        <f t="shared" si="38"/>
        <v>0</v>
      </c>
      <c r="F212" s="22">
        <f t="shared" si="38"/>
        <v>0</v>
      </c>
    </row>
    <row r="213" spans="1:6">
      <c r="A213" s="20">
        <v>18</v>
      </c>
      <c r="B213" s="21" t="s">
        <v>82</v>
      </c>
      <c r="C213" s="22">
        <f t="shared" ref="C213:F213" si="39">SUM(C39,C83,C127,C169)</f>
        <v>11699</v>
      </c>
      <c r="D213" s="22">
        <f t="shared" si="39"/>
        <v>16437</v>
      </c>
      <c r="E213" s="22">
        <f t="shared" si="39"/>
        <v>15107</v>
      </c>
      <c r="F213" s="22">
        <f t="shared" si="39"/>
        <v>18136</v>
      </c>
    </row>
    <row r="214" spans="1:6">
      <c r="A214" s="25"/>
      <c r="B214" s="26" t="s">
        <v>27</v>
      </c>
      <c r="C214" s="27">
        <f>SUM(C210:C213)</f>
        <v>47485</v>
      </c>
      <c r="D214" s="27">
        <f>SUM(D210:D213)</f>
        <v>95192</v>
      </c>
      <c r="E214" s="27">
        <f>SUM(E210:E213)</f>
        <v>85511</v>
      </c>
      <c r="F214" s="27">
        <f>SUM(F210:F213)</f>
        <v>97618</v>
      </c>
    </row>
    <row r="215" spans="1:6">
      <c r="A215" s="23"/>
      <c r="B215" s="23" t="s">
        <v>28</v>
      </c>
      <c r="C215" s="24">
        <f>SUM(C214,C208,C203,C195,C191)</f>
        <v>100073</v>
      </c>
      <c r="D215" s="24">
        <f>SUM(D214,D208,D203,D195,D191)</f>
        <v>140154</v>
      </c>
      <c r="E215" s="24">
        <f>SUM(E214,E208,E203,E195,E191)</f>
        <v>137858</v>
      </c>
      <c r="F215" s="24">
        <f>SUM(F214,F208,F203,F195,F191)</f>
        <v>247515</v>
      </c>
    </row>
    <row r="1048576" spans="1:1">
      <c r="A1048576" s="3" t="s">
        <v>410</v>
      </c>
    </row>
  </sheetData>
  <sheetProtection password="CA7B" sheet="1" objects="1" scenarios="1"/>
  <phoneticPr fontId="0" type="noConversion"/>
  <printOptions horizontalCentered="1"/>
  <pageMargins left="1" right="0.75" top="1" bottom="1" header="0.5" footer="0.5"/>
  <pageSetup paperSize="9" orientation="portrait" horizontalDpi="180" verticalDpi="180" r:id="rId1"/>
  <headerFooter alignWithMargins="0"/>
  <rowBreaks count="4" manualBreakCount="4">
    <brk id="44" max="16383" man="1"/>
    <brk id="88" max="6" man="1"/>
    <brk id="130" max="16383" man="1"/>
    <brk id="173" max="16383" man="1"/>
  </rowBreaks>
</worksheet>
</file>

<file path=xl/worksheets/sheet6.xml><?xml version="1.0" encoding="utf-8"?>
<worksheet xmlns="http://schemas.openxmlformats.org/spreadsheetml/2006/main" xmlns:r="http://schemas.openxmlformats.org/officeDocument/2006/relationships">
  <dimension ref="A1:O1048576"/>
  <sheetViews>
    <sheetView topLeftCell="A150" workbookViewId="0">
      <selection activeCell="C171" sqref="C171:E171"/>
    </sheetView>
  </sheetViews>
  <sheetFormatPr defaultRowHeight="14.25"/>
  <cols>
    <col min="1" max="1" width="4.7109375" style="3" customWidth="1"/>
    <col min="2" max="2" width="27.85546875" style="3" customWidth="1"/>
    <col min="3" max="4" width="12.28515625" style="3" customWidth="1"/>
    <col min="5" max="5" width="11.28515625" style="3" customWidth="1"/>
    <col min="6" max="6" width="15" style="3" customWidth="1"/>
    <col min="7" max="7" width="1.140625" style="3" customWidth="1"/>
    <col min="8" max="8" width="18.7109375" style="3" customWidth="1"/>
    <col min="9" max="9" width="11.5703125" style="3" customWidth="1"/>
    <col min="10" max="16384" width="9.140625" style="3"/>
  </cols>
  <sheetData>
    <row r="1" spans="1:6">
      <c r="A1" s="2" t="s">
        <v>29</v>
      </c>
      <c r="B1" s="2"/>
      <c r="C1" s="2"/>
      <c r="D1" s="2"/>
      <c r="E1" s="2"/>
      <c r="F1" s="2"/>
    </row>
    <row r="2" spans="1:6">
      <c r="A2" s="2" t="s">
        <v>60</v>
      </c>
      <c r="B2" s="2"/>
      <c r="C2" s="2"/>
      <c r="D2" s="2"/>
      <c r="E2" s="2"/>
      <c r="F2" s="2"/>
    </row>
    <row r="4" spans="1:6">
      <c r="B4" s="4" t="s">
        <v>61</v>
      </c>
      <c r="C4" s="5" t="s">
        <v>62</v>
      </c>
      <c r="D4" s="6"/>
      <c r="E4" s="7"/>
    </row>
    <row r="5" spans="1:6">
      <c r="B5" s="4" t="s">
        <v>63</v>
      </c>
      <c r="C5" s="8" t="s">
        <v>85</v>
      </c>
      <c r="D5" s="9"/>
      <c r="E5" s="10"/>
    </row>
    <row r="6" spans="1:6">
      <c r="B6" s="4" t="s">
        <v>65</v>
      </c>
      <c r="C6" s="11" t="s">
        <v>146</v>
      </c>
      <c r="D6" s="12"/>
      <c r="E6" s="13"/>
    </row>
    <row r="7" spans="1:6">
      <c r="F7" s="3" t="s">
        <v>67</v>
      </c>
    </row>
    <row r="8" spans="1:6" ht="28.5">
      <c r="A8" s="14" t="s">
        <v>68</v>
      </c>
      <c r="B8" s="14" t="s">
        <v>14</v>
      </c>
      <c r="C8" s="15" t="s">
        <v>69</v>
      </c>
      <c r="D8" s="15"/>
      <c r="E8" s="15"/>
      <c r="F8" s="14" t="s">
        <v>70</v>
      </c>
    </row>
    <row r="9" spans="1:6" ht="28.5">
      <c r="A9" s="16"/>
      <c r="B9" s="16"/>
      <c r="C9" s="17" t="s">
        <v>71</v>
      </c>
      <c r="D9" s="17" t="s">
        <v>72</v>
      </c>
      <c r="E9" s="17" t="s">
        <v>73</v>
      </c>
      <c r="F9" s="18" t="s">
        <v>74</v>
      </c>
    </row>
    <row r="10" spans="1:6">
      <c r="A10" s="19">
        <v>1</v>
      </c>
      <c r="B10" s="19">
        <v>2</v>
      </c>
      <c r="C10" s="19">
        <v>3</v>
      </c>
      <c r="D10" s="19">
        <v>4</v>
      </c>
      <c r="E10" s="19">
        <v>5</v>
      </c>
      <c r="F10" s="19">
        <v>6</v>
      </c>
    </row>
    <row r="11" spans="1:6">
      <c r="A11" s="20"/>
      <c r="B11" s="21" t="s">
        <v>75</v>
      </c>
      <c r="C11" s="21"/>
      <c r="D11" s="21"/>
      <c r="E11" s="21"/>
      <c r="F11" s="21"/>
    </row>
    <row r="12" spans="1:6">
      <c r="A12" s="20">
        <v>1</v>
      </c>
      <c r="B12" s="21" t="str">
        <f>'6C NRBC'!B12</f>
        <v>Kharif Jawar/ Bajara</v>
      </c>
      <c r="C12" s="22">
        <v>3851.12</v>
      </c>
      <c r="D12" s="22" t="s">
        <v>59</v>
      </c>
      <c r="E12" s="22" t="s">
        <v>59</v>
      </c>
      <c r="F12" s="22">
        <f>SUM(C12:E12)</f>
        <v>3851.12</v>
      </c>
    </row>
    <row r="13" spans="1:6">
      <c r="A13" s="20">
        <v>2</v>
      </c>
      <c r="B13" s="21" t="str">
        <f>'6C NRBC'!B13</f>
        <v>Kharif Corn &amp; Fooder</v>
      </c>
      <c r="C13" s="22">
        <v>1951.41</v>
      </c>
      <c r="D13" s="22" t="s">
        <v>59</v>
      </c>
      <c r="E13" s="22" t="s">
        <v>59</v>
      </c>
      <c r="F13" s="22">
        <f>SUM(C13:E13)</f>
        <v>1951.41</v>
      </c>
    </row>
    <row r="14" spans="1:6">
      <c r="A14" s="20">
        <v>3</v>
      </c>
      <c r="B14" s="21" t="str">
        <f>'6C NRBC'!B14</f>
        <v>Kharif base crops</v>
      </c>
      <c r="C14" s="22"/>
      <c r="D14" s="22" t="s">
        <v>59</v>
      </c>
      <c r="E14" s="22" t="s">
        <v>59</v>
      </c>
      <c r="F14" s="22">
        <f>SUM(C14:E14)</f>
        <v>0</v>
      </c>
    </row>
    <row r="15" spans="1:6" hidden="1">
      <c r="A15" s="20">
        <v>4</v>
      </c>
      <c r="B15" s="21" t="str">
        <f>'6C NRBC'!B15</f>
        <v>Groundnut</v>
      </c>
      <c r="C15" s="22" t="s">
        <v>59</v>
      </c>
      <c r="D15" s="22" t="s">
        <v>59</v>
      </c>
      <c r="E15" s="22" t="s">
        <v>59</v>
      </c>
      <c r="F15" s="22">
        <f>SUM(C15:E15)</f>
        <v>0</v>
      </c>
    </row>
    <row r="16" spans="1:6">
      <c r="A16" s="20">
        <v>4</v>
      </c>
      <c r="B16" s="21" t="str">
        <f>'6C NRBC'!B16</f>
        <v>Paddy</v>
      </c>
      <c r="C16" s="22" t="s">
        <v>59</v>
      </c>
      <c r="D16" s="22" t="s">
        <v>59</v>
      </c>
      <c r="E16" s="22" t="s">
        <v>59</v>
      </c>
      <c r="F16" s="22">
        <f>SUM(C16:E16)</f>
        <v>0</v>
      </c>
    </row>
    <row r="17" spans="1:6">
      <c r="A17" s="19"/>
      <c r="B17" s="23" t="s">
        <v>16</v>
      </c>
      <c r="C17" s="24">
        <f>SUM(C12:C16)</f>
        <v>5802.53</v>
      </c>
      <c r="D17" s="24">
        <f>SUM(D12:D16)</f>
        <v>0</v>
      </c>
      <c r="E17" s="24">
        <f>SUM(E12:E16)</f>
        <v>0</v>
      </c>
      <c r="F17" s="24">
        <f>SUM(F12:F16)</f>
        <v>5802.53</v>
      </c>
    </row>
    <row r="18" spans="1:6">
      <c r="A18" s="25"/>
      <c r="B18" s="26" t="s">
        <v>77</v>
      </c>
      <c r="C18" s="27"/>
      <c r="D18" s="27"/>
      <c r="E18" s="27"/>
      <c r="F18" s="27"/>
    </row>
    <row r="19" spans="1:6">
      <c r="A19" s="20">
        <v>5</v>
      </c>
      <c r="B19" s="21" t="s">
        <v>17</v>
      </c>
      <c r="C19" s="22" t="s">
        <v>59</v>
      </c>
      <c r="D19" s="22" t="s">
        <v>59</v>
      </c>
      <c r="E19" s="22" t="s">
        <v>59</v>
      </c>
      <c r="F19" s="22">
        <f>SUM(C19:E19)</f>
        <v>0</v>
      </c>
    </row>
    <row r="20" spans="1:6">
      <c r="A20" s="20">
        <v>6</v>
      </c>
      <c r="B20" s="21" t="s">
        <v>18</v>
      </c>
      <c r="C20" s="22" t="s">
        <v>59</v>
      </c>
      <c r="D20" s="22" t="s">
        <v>59</v>
      </c>
      <c r="E20" s="22" t="s">
        <v>59</v>
      </c>
      <c r="F20" s="22">
        <f>SUM(C20:E20)</f>
        <v>0</v>
      </c>
    </row>
    <row r="21" spans="1:6">
      <c r="A21" s="19"/>
      <c r="B21" s="23" t="s">
        <v>19</v>
      </c>
      <c r="C21" s="24">
        <f>SUM(C19:C20)</f>
        <v>0</v>
      </c>
      <c r="D21" s="24">
        <f>SUM(D19:D20)</f>
        <v>0</v>
      </c>
      <c r="E21" s="24">
        <f>SUM(E19:E20)</f>
        <v>0</v>
      </c>
      <c r="F21" s="24">
        <f>SUM(F19:F20)</f>
        <v>0</v>
      </c>
    </row>
    <row r="22" spans="1:6">
      <c r="A22" s="20"/>
      <c r="B22" s="21" t="s">
        <v>78</v>
      </c>
      <c r="C22" s="22"/>
      <c r="D22" s="22"/>
      <c r="E22" s="22"/>
      <c r="F22" s="22"/>
    </row>
    <row r="23" spans="1:6">
      <c r="A23" s="20">
        <v>7</v>
      </c>
      <c r="B23" s="21" t="s">
        <v>20</v>
      </c>
      <c r="C23" s="22" t="s">
        <v>59</v>
      </c>
      <c r="D23" s="22">
        <v>139.4</v>
      </c>
      <c r="E23" s="22" t="s">
        <v>59</v>
      </c>
      <c r="F23" s="22">
        <f t="shared" ref="F23:F28" si="0">SUM(C23:E23)</f>
        <v>139.4</v>
      </c>
    </row>
    <row r="24" spans="1:6">
      <c r="A24" s="20">
        <v>8</v>
      </c>
      <c r="B24" s="21" t="s">
        <v>79</v>
      </c>
      <c r="C24" s="22" t="s">
        <v>59</v>
      </c>
      <c r="D24" s="22">
        <v>4305.42</v>
      </c>
      <c r="E24" s="22" t="s">
        <v>59</v>
      </c>
      <c r="F24" s="22">
        <f t="shared" si="0"/>
        <v>4305.42</v>
      </c>
    </row>
    <row r="25" spans="1:6">
      <c r="A25" s="20">
        <v>9</v>
      </c>
      <c r="B25" s="21" t="s">
        <v>21</v>
      </c>
      <c r="C25" s="22" t="s">
        <v>59</v>
      </c>
      <c r="D25" s="22"/>
      <c r="E25" s="22" t="s">
        <v>59</v>
      </c>
      <c r="F25" s="22">
        <f t="shared" si="0"/>
        <v>0</v>
      </c>
    </row>
    <row r="26" spans="1:6">
      <c r="A26" s="20">
        <v>10</v>
      </c>
      <c r="B26" s="21" t="s">
        <v>22</v>
      </c>
      <c r="C26" s="22" t="s">
        <v>59</v>
      </c>
      <c r="D26" s="22"/>
      <c r="E26" s="22" t="s">
        <v>59</v>
      </c>
      <c r="F26" s="22">
        <f t="shared" si="0"/>
        <v>0</v>
      </c>
    </row>
    <row r="27" spans="1:6">
      <c r="A27" s="20">
        <v>11</v>
      </c>
      <c r="B27" s="21" t="s">
        <v>445</v>
      </c>
      <c r="C27" s="22" t="s">
        <v>59</v>
      </c>
      <c r="D27" s="22">
        <v>181.52</v>
      </c>
      <c r="E27" s="22" t="s">
        <v>59</v>
      </c>
      <c r="F27" s="22">
        <f t="shared" si="0"/>
        <v>181.52</v>
      </c>
    </row>
    <row r="28" spans="1:6">
      <c r="A28" s="20">
        <v>12</v>
      </c>
      <c r="B28" s="21" t="s">
        <v>444</v>
      </c>
      <c r="C28" s="22" t="s">
        <v>59</v>
      </c>
      <c r="D28" s="22">
        <v>3913</v>
      </c>
      <c r="E28" s="22" t="s">
        <v>59</v>
      </c>
      <c r="F28" s="22">
        <f t="shared" si="0"/>
        <v>3913</v>
      </c>
    </row>
    <row r="29" spans="1:6">
      <c r="A29" s="19"/>
      <c r="B29" s="23" t="s">
        <v>23</v>
      </c>
      <c r="C29" s="24">
        <f>SUM(C23:C28)</f>
        <v>0</v>
      </c>
      <c r="D29" s="24">
        <f>SUM(D23:D28)</f>
        <v>8539.34</v>
      </c>
      <c r="E29" s="24">
        <f>SUM(E23:E28)</f>
        <v>0</v>
      </c>
      <c r="F29" s="24">
        <f>SUM(F23:F28)</f>
        <v>8539.34</v>
      </c>
    </row>
    <row r="30" spans="1:6">
      <c r="A30" s="20"/>
      <c r="B30" s="21" t="s">
        <v>80</v>
      </c>
      <c r="C30" s="22"/>
      <c r="D30" s="22"/>
      <c r="E30" s="22"/>
      <c r="F30" s="22"/>
    </row>
    <row r="31" spans="1:6">
      <c r="A31" s="20">
        <v>14</v>
      </c>
      <c r="B31" s="21" t="str">
        <f>'6C NRBC'!B31</f>
        <v>HW Ground-nut</v>
      </c>
      <c r="C31" s="22" t="s">
        <v>59</v>
      </c>
      <c r="D31" s="22" t="s">
        <v>59</v>
      </c>
      <c r="E31" s="22"/>
      <c r="F31" s="22">
        <f>SUM(C31:E31)</f>
        <v>0</v>
      </c>
    </row>
    <row r="32" spans="1:6" hidden="1">
      <c r="A32" s="20">
        <v>15</v>
      </c>
      <c r="B32" s="21" t="str">
        <f>'6C NRBC'!B32</f>
        <v>Maize Kadwal</v>
      </c>
      <c r="C32" s="22" t="s">
        <v>59</v>
      </c>
      <c r="D32" s="22" t="s">
        <v>59</v>
      </c>
      <c r="E32" s="22" t="s">
        <v>59</v>
      </c>
      <c r="F32" s="22">
        <f>SUM(C32:E32)</f>
        <v>0</v>
      </c>
    </row>
    <row r="33" spans="1:6">
      <c r="A33" s="20">
        <v>15</v>
      </c>
      <c r="B33" s="21" t="str">
        <f>'6C NRBC'!B33</f>
        <v>HW Vegetables/ Sunflower</v>
      </c>
      <c r="C33" s="22" t="s">
        <v>59</v>
      </c>
      <c r="D33" s="22" t="s">
        <v>59</v>
      </c>
      <c r="E33" s="22">
        <v>7719.72</v>
      </c>
      <c r="F33" s="22">
        <f>SUM(C33:E33)</f>
        <v>7719.72</v>
      </c>
    </row>
    <row r="34" spans="1:6">
      <c r="A34" s="19"/>
      <c r="B34" s="23" t="s">
        <v>24</v>
      </c>
      <c r="C34" s="24">
        <f>SUM(C31:C33)</f>
        <v>0</v>
      </c>
      <c r="D34" s="24">
        <f>SUM(D31:D33)</f>
        <v>0</v>
      </c>
      <c r="E34" s="24">
        <f>SUM(E31:E33)</f>
        <v>7719.72</v>
      </c>
      <c r="F34" s="24">
        <f>SUM(F31:F33)</f>
        <v>7719.72</v>
      </c>
    </row>
    <row r="35" spans="1:6">
      <c r="A35" s="20"/>
      <c r="B35" s="21" t="s">
        <v>45</v>
      </c>
      <c r="C35" s="22"/>
      <c r="D35" s="22"/>
      <c r="E35" s="22"/>
      <c r="F35" s="22"/>
    </row>
    <row r="36" spans="1:6">
      <c r="A36" s="20">
        <v>16</v>
      </c>
      <c r="B36" s="21" t="s">
        <v>81</v>
      </c>
      <c r="C36" s="22">
        <v>9605.2800000000007</v>
      </c>
      <c r="D36" s="22">
        <v>7237.83</v>
      </c>
      <c r="E36" s="22">
        <v>9365.75</v>
      </c>
      <c r="F36" s="22">
        <f>MAX(C36:E36)</f>
        <v>9605.2800000000007</v>
      </c>
    </row>
    <row r="37" spans="1:6">
      <c r="A37" s="20">
        <v>17</v>
      </c>
      <c r="B37" s="21" t="s">
        <v>25</v>
      </c>
      <c r="C37" s="22"/>
      <c r="D37" s="22"/>
      <c r="E37" s="22"/>
      <c r="F37" s="22">
        <f>MAX(C37:E37)</f>
        <v>0</v>
      </c>
    </row>
    <row r="38" spans="1:6">
      <c r="A38" s="20">
        <v>18</v>
      </c>
      <c r="B38" s="21" t="s">
        <v>26</v>
      </c>
      <c r="C38" s="22">
        <v>409.31</v>
      </c>
      <c r="D38" s="22">
        <v>467.31</v>
      </c>
      <c r="E38" s="22">
        <v>1282.21</v>
      </c>
      <c r="F38" s="22">
        <f>MAX(C38:E38)</f>
        <v>1282.21</v>
      </c>
    </row>
    <row r="39" spans="1:6">
      <c r="A39" s="20">
        <v>19</v>
      </c>
      <c r="B39" s="21" t="s">
        <v>82</v>
      </c>
      <c r="C39" s="22"/>
      <c r="D39" s="22"/>
      <c r="E39" s="22"/>
      <c r="F39" s="22">
        <f>MAX(C39:E39)</f>
        <v>0</v>
      </c>
    </row>
    <row r="40" spans="1:6">
      <c r="A40" s="25"/>
      <c r="B40" s="26" t="s">
        <v>27</v>
      </c>
      <c r="C40" s="27">
        <f>SUM(C36:C39)</f>
        <v>10014.59</v>
      </c>
      <c r="D40" s="27">
        <f>SUM(D36:D39)</f>
        <v>7705.14</v>
      </c>
      <c r="E40" s="27">
        <f>SUM(E36:E39)</f>
        <v>10647.96</v>
      </c>
      <c r="F40" s="27">
        <f>SUM(F36:F39)</f>
        <v>10887.490000000002</v>
      </c>
    </row>
    <row r="41" spans="1:6">
      <c r="A41" s="23"/>
      <c r="B41" s="23" t="s">
        <v>28</v>
      </c>
      <c r="C41" s="24">
        <f>SUM(C40,C34,C29,C21,C17)</f>
        <v>15817.119999999999</v>
      </c>
      <c r="D41" s="24">
        <f>SUM(D40,D34,D29,D21,D17)</f>
        <v>16244.48</v>
      </c>
      <c r="E41" s="24">
        <f>SUM(E40,E34,E29,E21,E17)</f>
        <v>18367.68</v>
      </c>
      <c r="F41" s="24">
        <f>SUM(F40,F34,F29,F21,F17)</f>
        <v>32949.08</v>
      </c>
    </row>
    <row r="45" spans="1:6">
      <c r="A45" s="2" t="s">
        <v>29</v>
      </c>
      <c r="B45" s="2"/>
      <c r="C45" s="2"/>
      <c r="D45" s="2"/>
      <c r="E45" s="2"/>
      <c r="F45" s="2"/>
    </row>
    <row r="46" spans="1:6">
      <c r="A46" s="2" t="s">
        <v>145</v>
      </c>
      <c r="B46" s="2"/>
      <c r="C46" s="2"/>
      <c r="D46" s="2"/>
      <c r="E46" s="2"/>
      <c r="F46" s="2"/>
    </row>
    <row r="48" spans="1:6">
      <c r="B48" s="4" t="s">
        <v>61</v>
      </c>
      <c r="C48" s="5" t="s">
        <v>62</v>
      </c>
      <c r="D48" s="6"/>
      <c r="E48" s="7"/>
    </row>
    <row r="49" spans="1:6">
      <c r="B49" s="4" t="s">
        <v>63</v>
      </c>
      <c r="C49" s="8" t="s">
        <v>85</v>
      </c>
      <c r="D49" s="9"/>
      <c r="E49" s="10"/>
    </row>
    <row r="50" spans="1:6">
      <c r="B50" s="4" t="s">
        <v>65</v>
      </c>
      <c r="C50" s="11" t="s">
        <v>146</v>
      </c>
      <c r="D50" s="12"/>
      <c r="E50" s="13"/>
    </row>
    <row r="51" spans="1:6">
      <c r="F51" s="3" t="s">
        <v>67</v>
      </c>
    </row>
    <row r="52" spans="1:6" ht="28.5">
      <c r="A52" s="14" t="s">
        <v>68</v>
      </c>
      <c r="B52" s="14" t="s">
        <v>14</v>
      </c>
      <c r="C52" s="15" t="s">
        <v>69</v>
      </c>
      <c r="D52" s="15"/>
      <c r="E52" s="15"/>
      <c r="F52" s="14" t="s">
        <v>70</v>
      </c>
    </row>
    <row r="53" spans="1:6" ht="28.5">
      <c r="A53" s="16"/>
      <c r="B53" s="16"/>
      <c r="C53" s="17" t="s">
        <v>71</v>
      </c>
      <c r="D53" s="17" t="s">
        <v>72</v>
      </c>
      <c r="E53" s="17" t="s">
        <v>73</v>
      </c>
      <c r="F53" s="18" t="s">
        <v>74</v>
      </c>
    </row>
    <row r="54" spans="1:6">
      <c r="A54" s="19">
        <v>1</v>
      </c>
      <c r="B54" s="19">
        <v>2</v>
      </c>
      <c r="C54" s="19">
        <v>3</v>
      </c>
      <c r="D54" s="19">
        <v>4</v>
      </c>
      <c r="E54" s="19">
        <v>5</v>
      </c>
      <c r="F54" s="19">
        <v>6</v>
      </c>
    </row>
    <row r="55" spans="1:6">
      <c r="A55" s="20"/>
      <c r="B55" s="21" t="s">
        <v>75</v>
      </c>
      <c r="C55" s="21"/>
      <c r="D55" s="21"/>
      <c r="E55" s="21"/>
      <c r="F55" s="21"/>
    </row>
    <row r="56" spans="1:6">
      <c r="A56" s="20">
        <v>1</v>
      </c>
      <c r="B56" s="21" t="str">
        <f>B12</f>
        <v>Kharif Jawar/ Bajara</v>
      </c>
      <c r="C56" s="22"/>
      <c r="D56" s="22" t="s">
        <v>59</v>
      </c>
      <c r="E56" s="22" t="s">
        <v>59</v>
      </c>
      <c r="F56" s="22">
        <f>SUM(C56:E56)</f>
        <v>0</v>
      </c>
    </row>
    <row r="57" spans="1:6">
      <c r="A57" s="20">
        <v>2</v>
      </c>
      <c r="B57" s="21" t="str">
        <f t="shared" ref="B57:B60" si="1">B13</f>
        <v>Kharif Corn &amp; Fooder</v>
      </c>
      <c r="C57" s="22"/>
      <c r="D57" s="22" t="s">
        <v>59</v>
      </c>
      <c r="E57" s="22" t="s">
        <v>59</v>
      </c>
      <c r="F57" s="22">
        <f>SUM(C57:E57)</f>
        <v>0</v>
      </c>
    </row>
    <row r="58" spans="1:6">
      <c r="A58" s="20">
        <v>3</v>
      </c>
      <c r="B58" s="21" t="str">
        <f t="shared" si="1"/>
        <v>Kharif base crops</v>
      </c>
      <c r="C58" s="22">
        <v>652.14</v>
      </c>
      <c r="D58" s="22" t="s">
        <v>59</v>
      </c>
      <c r="E58" s="22" t="s">
        <v>59</v>
      </c>
      <c r="F58" s="22">
        <f>SUM(C58:E58)</f>
        <v>652.14</v>
      </c>
    </row>
    <row r="59" spans="1:6" hidden="1">
      <c r="A59" s="20">
        <v>4</v>
      </c>
      <c r="B59" s="21" t="str">
        <f t="shared" si="1"/>
        <v>Groundnut</v>
      </c>
      <c r="C59" s="22"/>
      <c r="D59" s="22" t="s">
        <v>59</v>
      </c>
      <c r="E59" s="22" t="s">
        <v>59</v>
      </c>
      <c r="F59" s="22">
        <f>SUM(C59:E59)</f>
        <v>0</v>
      </c>
    </row>
    <row r="60" spans="1:6">
      <c r="A60" s="20">
        <v>4</v>
      </c>
      <c r="B60" s="21" t="str">
        <f t="shared" si="1"/>
        <v>Paddy</v>
      </c>
      <c r="C60" s="22">
        <v>784.92</v>
      </c>
      <c r="D60" s="22" t="s">
        <v>59</v>
      </c>
      <c r="E60" s="22" t="s">
        <v>59</v>
      </c>
      <c r="F60" s="22">
        <f>SUM(C60:E60)</f>
        <v>784.92</v>
      </c>
    </row>
    <row r="61" spans="1:6">
      <c r="A61" s="19"/>
      <c r="B61" s="23" t="s">
        <v>16</v>
      </c>
      <c r="C61" s="24">
        <f>SUM(C56:C60)</f>
        <v>1437.06</v>
      </c>
      <c r="D61" s="24">
        <f>SUM(D56:D60)</f>
        <v>0</v>
      </c>
      <c r="E61" s="24">
        <f>SUM(E56:E60)</f>
        <v>0</v>
      </c>
      <c r="F61" s="24">
        <f>SUM(F56:F60)</f>
        <v>1437.06</v>
      </c>
    </row>
    <row r="62" spans="1:6">
      <c r="A62" s="25"/>
      <c r="B62" s="26" t="s">
        <v>77</v>
      </c>
      <c r="C62" s="27"/>
      <c r="D62" s="27"/>
      <c r="E62" s="27"/>
      <c r="F62" s="27"/>
    </row>
    <row r="63" spans="1:6">
      <c r="A63" s="20">
        <v>5</v>
      </c>
      <c r="B63" s="21" t="str">
        <f t="shared" ref="B63:B64" si="2">B19</f>
        <v>Tur</v>
      </c>
      <c r="C63" s="22" t="s">
        <v>59</v>
      </c>
      <c r="D63" s="22" t="s">
        <v>59</v>
      </c>
      <c r="E63" s="22" t="s">
        <v>59</v>
      </c>
      <c r="F63" s="22">
        <f>SUM(C63:E63)</f>
        <v>0</v>
      </c>
    </row>
    <row r="64" spans="1:6">
      <c r="A64" s="20">
        <v>6</v>
      </c>
      <c r="B64" s="21" t="str">
        <f t="shared" si="2"/>
        <v>Cotton</v>
      </c>
      <c r="C64" s="22" t="s">
        <v>59</v>
      </c>
      <c r="D64" s="22" t="s">
        <v>59</v>
      </c>
      <c r="E64" s="22" t="s">
        <v>59</v>
      </c>
      <c r="F64" s="22">
        <f>SUM(C64:E64)</f>
        <v>0</v>
      </c>
    </row>
    <row r="65" spans="1:6">
      <c r="A65" s="19"/>
      <c r="B65" s="23" t="s">
        <v>19</v>
      </c>
      <c r="C65" s="24">
        <f>SUM(C63:C64)</f>
        <v>0</v>
      </c>
      <c r="D65" s="24">
        <f>SUM(D63:D64)</f>
        <v>0</v>
      </c>
      <c r="E65" s="24">
        <f>SUM(E63:E64)</f>
        <v>0</v>
      </c>
      <c r="F65" s="24">
        <f>SUM(F63:F64)</f>
        <v>0</v>
      </c>
    </row>
    <row r="66" spans="1:6">
      <c r="A66" s="20"/>
      <c r="B66" s="21" t="s">
        <v>78</v>
      </c>
      <c r="C66" s="22"/>
      <c r="D66" s="22"/>
      <c r="E66" s="22"/>
      <c r="F66" s="22"/>
    </row>
    <row r="67" spans="1:6">
      <c r="A67" s="20">
        <v>7</v>
      </c>
      <c r="B67" s="21" t="str">
        <f t="shared" ref="B67:B72" si="3">B23</f>
        <v>Wheat</v>
      </c>
      <c r="C67" s="22" t="s">
        <v>59</v>
      </c>
      <c r="D67" s="22">
        <v>560.27</v>
      </c>
      <c r="E67" s="22" t="s">
        <v>59</v>
      </c>
      <c r="F67" s="22">
        <f t="shared" ref="F67:F72" si="4">SUM(C67:E67)</f>
        <v>560.27</v>
      </c>
    </row>
    <row r="68" spans="1:6">
      <c r="A68" s="20">
        <v>8</v>
      </c>
      <c r="B68" s="21" t="str">
        <f t="shared" si="3"/>
        <v>Rabi Jawar</v>
      </c>
      <c r="C68" s="22" t="s">
        <v>59</v>
      </c>
      <c r="D68" s="22">
        <v>608.1</v>
      </c>
      <c r="E68" s="22" t="s">
        <v>59</v>
      </c>
      <c r="F68" s="22">
        <f t="shared" si="4"/>
        <v>608.1</v>
      </c>
    </row>
    <row r="69" spans="1:6">
      <c r="A69" s="20">
        <v>9</v>
      </c>
      <c r="B69" s="21" t="str">
        <f t="shared" si="3"/>
        <v>Gram</v>
      </c>
      <c r="C69" s="22" t="s">
        <v>59</v>
      </c>
      <c r="D69" s="22">
        <v>157.91999999999999</v>
      </c>
      <c r="E69" s="22" t="s">
        <v>59</v>
      </c>
      <c r="F69" s="22">
        <f t="shared" si="4"/>
        <v>157.91999999999999</v>
      </c>
    </row>
    <row r="70" spans="1:6">
      <c r="A70" s="20">
        <v>10</v>
      </c>
      <c r="B70" s="21" t="str">
        <f t="shared" si="3"/>
        <v>Sunflower</v>
      </c>
      <c r="C70" s="22" t="s">
        <v>59</v>
      </c>
      <c r="D70" s="22"/>
      <c r="E70" s="22" t="s">
        <v>59</v>
      </c>
      <c r="F70" s="22">
        <f t="shared" si="4"/>
        <v>0</v>
      </c>
    </row>
    <row r="71" spans="1:6">
      <c r="A71" s="20">
        <v>11</v>
      </c>
      <c r="B71" s="21" t="str">
        <f t="shared" si="3"/>
        <v>Rabbi based crops</v>
      </c>
      <c r="C71" s="22" t="s">
        <v>59</v>
      </c>
      <c r="D71" s="22">
        <v>68.5</v>
      </c>
      <c r="E71" s="22" t="s">
        <v>59</v>
      </c>
      <c r="F71" s="22">
        <f t="shared" si="4"/>
        <v>68.5</v>
      </c>
    </row>
    <row r="72" spans="1:6">
      <c r="A72" s="20">
        <v>12</v>
      </c>
      <c r="B72" s="21" t="str">
        <f t="shared" si="3"/>
        <v>Rabbi Corn &amp; Fooder</v>
      </c>
      <c r="C72" s="22" t="s">
        <v>59</v>
      </c>
      <c r="D72" s="22"/>
      <c r="E72" s="22" t="s">
        <v>59</v>
      </c>
      <c r="F72" s="22">
        <f t="shared" si="4"/>
        <v>0</v>
      </c>
    </row>
    <row r="73" spans="1:6">
      <c r="A73" s="19"/>
      <c r="B73" s="23" t="s">
        <v>23</v>
      </c>
      <c r="C73" s="24">
        <f>SUM(C67:C72)</f>
        <v>0</v>
      </c>
      <c r="D73" s="24">
        <f>SUM(D67:D72)</f>
        <v>1394.79</v>
      </c>
      <c r="E73" s="24">
        <f>SUM(E67:E72)</f>
        <v>0</v>
      </c>
      <c r="F73" s="24">
        <f>SUM(F67:F72)</f>
        <v>1394.79</v>
      </c>
    </row>
    <row r="74" spans="1:6">
      <c r="A74" s="20"/>
      <c r="B74" s="21" t="s">
        <v>80</v>
      </c>
      <c r="C74" s="22"/>
      <c r="D74" s="22"/>
      <c r="E74" s="22"/>
      <c r="F74" s="22"/>
    </row>
    <row r="75" spans="1:6">
      <c r="A75" s="20">
        <v>13</v>
      </c>
      <c r="B75" s="21" t="str">
        <f t="shared" ref="B75:B77" si="5">B31</f>
        <v>HW Ground-nut</v>
      </c>
      <c r="C75" s="22" t="s">
        <v>59</v>
      </c>
      <c r="D75" s="22" t="s">
        <v>59</v>
      </c>
      <c r="E75" s="22"/>
      <c r="F75" s="22">
        <f>SUM(C75:E75)</f>
        <v>0</v>
      </c>
    </row>
    <row r="76" spans="1:6" hidden="1">
      <c r="A76" s="20">
        <v>15</v>
      </c>
      <c r="B76" s="21" t="str">
        <f t="shared" si="5"/>
        <v>Maize Kadwal</v>
      </c>
      <c r="C76" s="22" t="s">
        <v>59</v>
      </c>
      <c r="D76" s="22" t="s">
        <v>59</v>
      </c>
      <c r="E76" s="22"/>
      <c r="F76" s="22">
        <f>SUM(C76:E76)</f>
        <v>0</v>
      </c>
    </row>
    <row r="77" spans="1:6">
      <c r="A77" s="20">
        <v>14</v>
      </c>
      <c r="B77" s="21" t="str">
        <f t="shared" si="5"/>
        <v>HW Vegetables/ Sunflower</v>
      </c>
      <c r="C77" s="22" t="s">
        <v>59</v>
      </c>
      <c r="D77" s="22" t="s">
        <v>59</v>
      </c>
      <c r="E77" s="22">
        <v>448.33</v>
      </c>
      <c r="F77" s="22">
        <f>SUM(C77:E77)</f>
        <v>448.33</v>
      </c>
    </row>
    <row r="78" spans="1:6">
      <c r="A78" s="19"/>
      <c r="B78" s="23" t="s">
        <v>24</v>
      </c>
      <c r="C78" s="24">
        <f>SUM(C75:C77)</f>
        <v>0</v>
      </c>
      <c r="D78" s="24">
        <f>SUM(D75:D77)</f>
        <v>0</v>
      </c>
      <c r="E78" s="24">
        <f>SUM(E75:E77)</f>
        <v>448.33</v>
      </c>
      <c r="F78" s="24">
        <f>SUM(F75:F77)</f>
        <v>448.33</v>
      </c>
    </row>
    <row r="79" spans="1:6">
      <c r="A79" s="20"/>
      <c r="B79" s="21" t="s">
        <v>45</v>
      </c>
      <c r="C79" s="22"/>
      <c r="D79" s="22"/>
      <c r="E79" s="22"/>
      <c r="F79" s="22"/>
    </row>
    <row r="80" spans="1:6">
      <c r="A80" s="20">
        <v>15</v>
      </c>
      <c r="B80" s="21" t="str">
        <f t="shared" ref="B80:B83" si="6">B36</f>
        <v>Sugarcane</v>
      </c>
      <c r="C80" s="22">
        <v>247.3</v>
      </c>
      <c r="D80" s="22">
        <v>261.99</v>
      </c>
      <c r="E80" s="22">
        <v>231.06</v>
      </c>
      <c r="F80" s="22">
        <f>MAX(C80:E80)</f>
        <v>261.99</v>
      </c>
    </row>
    <row r="81" spans="1:6">
      <c r="A81" s="20">
        <v>16</v>
      </c>
      <c r="B81" s="21" t="str">
        <f t="shared" si="6"/>
        <v>Banana</v>
      </c>
      <c r="C81" s="22"/>
      <c r="D81" s="22"/>
      <c r="E81" s="22"/>
      <c r="F81" s="22">
        <f>MAX(C81:E81)</f>
        <v>0</v>
      </c>
    </row>
    <row r="82" spans="1:6">
      <c r="A82" s="20">
        <v>17</v>
      </c>
      <c r="B82" s="21" t="str">
        <f t="shared" si="6"/>
        <v>Fruit crops</v>
      </c>
      <c r="C82" s="22"/>
      <c r="D82" s="22"/>
      <c r="E82" s="22"/>
      <c r="F82" s="22">
        <f>MAX(C82:E82)</f>
        <v>0</v>
      </c>
    </row>
    <row r="83" spans="1:6">
      <c r="A83" s="20">
        <v>18</v>
      </c>
      <c r="B83" s="21" t="str">
        <f t="shared" si="6"/>
        <v>Other perennials</v>
      </c>
      <c r="C83" s="22" t="s">
        <v>59</v>
      </c>
      <c r="D83" s="22" t="s">
        <v>59</v>
      </c>
      <c r="E83" s="22" t="s">
        <v>59</v>
      </c>
      <c r="F83" s="22">
        <f>MAX(C83:E83)</f>
        <v>0</v>
      </c>
    </row>
    <row r="84" spans="1:6">
      <c r="A84" s="25"/>
      <c r="B84" s="26" t="s">
        <v>27</v>
      </c>
      <c r="C84" s="27">
        <f>SUM(C80:C83)</f>
        <v>247.3</v>
      </c>
      <c r="D84" s="27">
        <f>SUM(D80:D83)</f>
        <v>261.99</v>
      </c>
      <c r="E84" s="27">
        <f>SUM(E80:E83)</f>
        <v>231.06</v>
      </c>
      <c r="F84" s="27">
        <f>SUM(F80:F83)</f>
        <v>261.99</v>
      </c>
    </row>
    <row r="85" spans="1:6">
      <c r="A85" s="23"/>
      <c r="B85" s="23" t="s">
        <v>28</v>
      </c>
      <c r="C85" s="24">
        <f>SUM(C84,C78,C73,C65,C61)</f>
        <v>1684.36</v>
      </c>
      <c r="D85" s="24">
        <f>SUM(D84,D78,D73,D65,D61)</f>
        <v>1656.78</v>
      </c>
      <c r="E85" s="24">
        <f>SUM(E84,E78,E73,E65,E61)</f>
        <v>679.39</v>
      </c>
      <c r="F85" s="24">
        <f>SUM(F84,F78,F73,F65,F61)</f>
        <v>3542.1699999999996</v>
      </c>
    </row>
    <row r="88" spans="1:6">
      <c r="A88" s="2" t="s">
        <v>29</v>
      </c>
      <c r="B88" s="2"/>
      <c r="C88" s="2"/>
      <c r="D88" s="2"/>
      <c r="E88" s="2"/>
      <c r="F88" s="2"/>
    </row>
    <row r="89" spans="1:6">
      <c r="A89" s="2" t="s">
        <v>409</v>
      </c>
      <c r="B89" s="2"/>
      <c r="C89" s="2"/>
      <c r="D89" s="2"/>
      <c r="E89" s="2"/>
      <c r="F89" s="2"/>
    </row>
    <row r="91" spans="1:6">
      <c r="B91" s="4" t="s">
        <v>61</v>
      </c>
      <c r="C91" s="5" t="s">
        <v>62</v>
      </c>
      <c r="D91" s="6"/>
      <c r="E91" s="7"/>
    </row>
    <row r="92" spans="1:6">
      <c r="B92" s="4" t="s">
        <v>63</v>
      </c>
      <c r="C92" s="8" t="s">
        <v>64</v>
      </c>
      <c r="D92" s="9"/>
      <c r="E92" s="10"/>
    </row>
    <row r="93" spans="1:6">
      <c r="B93" s="4" t="s">
        <v>65</v>
      </c>
      <c r="C93" s="11" t="s">
        <v>66</v>
      </c>
      <c r="D93" s="12"/>
      <c r="E93" s="13"/>
    </row>
    <row r="94" spans="1:6">
      <c r="F94" s="3" t="s">
        <v>67</v>
      </c>
    </row>
    <row r="95" spans="1:6" ht="28.5">
      <c r="A95" s="14" t="s">
        <v>68</v>
      </c>
      <c r="B95" s="14" t="s">
        <v>14</v>
      </c>
      <c r="C95" s="15" t="s">
        <v>69</v>
      </c>
      <c r="D95" s="15"/>
      <c r="E95" s="15"/>
      <c r="F95" s="14" t="s">
        <v>70</v>
      </c>
    </row>
    <row r="96" spans="1:6" ht="28.5">
      <c r="A96" s="16"/>
      <c r="B96" s="16"/>
      <c r="C96" s="17" t="s">
        <v>71</v>
      </c>
      <c r="D96" s="17" t="s">
        <v>72</v>
      </c>
      <c r="E96" s="17" t="s">
        <v>73</v>
      </c>
      <c r="F96" s="18" t="s">
        <v>74</v>
      </c>
    </row>
    <row r="97" spans="1:15">
      <c r="A97" s="19">
        <v>1</v>
      </c>
      <c r="B97" s="19">
        <v>2</v>
      </c>
      <c r="C97" s="19">
        <v>3</v>
      </c>
      <c r="D97" s="19">
        <v>4</v>
      </c>
      <c r="E97" s="19">
        <v>5</v>
      </c>
      <c r="F97" s="19">
        <v>6</v>
      </c>
      <c r="I97" s="3" t="s">
        <v>396</v>
      </c>
    </row>
    <row r="98" spans="1:15">
      <c r="A98" s="20"/>
      <c r="B98" s="21" t="s">
        <v>75</v>
      </c>
      <c r="C98" s="21"/>
      <c r="D98" s="21"/>
      <c r="E98" s="21"/>
      <c r="F98" s="21"/>
    </row>
    <row r="99" spans="1:15">
      <c r="A99" s="20">
        <v>1</v>
      </c>
      <c r="B99" s="21" t="str">
        <f>B12</f>
        <v>Kharif Jawar/ Bajara</v>
      </c>
      <c r="C99" s="22">
        <v>241.89</v>
      </c>
      <c r="D99" s="22" t="s">
        <v>59</v>
      </c>
      <c r="E99" s="22" t="s">
        <v>59</v>
      </c>
      <c r="F99" s="22">
        <f>SUM(C99:E99)</f>
        <v>241.89</v>
      </c>
    </row>
    <row r="100" spans="1:15">
      <c r="A100" s="20">
        <v>2</v>
      </c>
      <c r="B100" s="21" t="str">
        <f t="shared" ref="B100:B103" si="7">B13</f>
        <v>Kharif Corn &amp; Fooder</v>
      </c>
      <c r="C100" s="22">
        <v>10</v>
      </c>
      <c r="D100" s="22" t="s">
        <v>59</v>
      </c>
      <c r="E100" s="22" t="s">
        <v>59</v>
      </c>
      <c r="F100" s="22">
        <f>SUM(C100:E100)</f>
        <v>10</v>
      </c>
    </row>
    <row r="101" spans="1:15">
      <c r="A101" s="20">
        <v>3</v>
      </c>
      <c r="B101" s="21" t="str">
        <f t="shared" si="7"/>
        <v>Kharif base crops</v>
      </c>
      <c r="C101" s="22"/>
      <c r="D101" s="22" t="s">
        <v>59</v>
      </c>
      <c r="E101" s="22" t="s">
        <v>59</v>
      </c>
      <c r="F101" s="22">
        <f>SUM(C101:E101)</f>
        <v>0</v>
      </c>
    </row>
    <row r="102" spans="1:15" hidden="1">
      <c r="A102" s="20">
        <v>4</v>
      </c>
      <c r="B102" s="21" t="str">
        <f t="shared" si="7"/>
        <v>Groundnut</v>
      </c>
      <c r="C102" s="22" t="s">
        <v>59</v>
      </c>
      <c r="D102" s="22" t="s">
        <v>59</v>
      </c>
      <c r="E102" s="22" t="s">
        <v>59</v>
      </c>
      <c r="F102" s="22">
        <f>SUM(C102:E102)</f>
        <v>0</v>
      </c>
    </row>
    <row r="103" spans="1:15">
      <c r="A103" s="20">
        <v>4</v>
      </c>
      <c r="B103" s="21" t="str">
        <f t="shared" si="7"/>
        <v>Paddy</v>
      </c>
      <c r="C103" s="22"/>
      <c r="D103" s="22" t="s">
        <v>59</v>
      </c>
      <c r="E103" s="22" t="s">
        <v>59</v>
      </c>
      <c r="F103" s="22">
        <f>SUM(C103:E103)</f>
        <v>0</v>
      </c>
    </row>
    <row r="104" spans="1:15">
      <c r="A104" s="19"/>
      <c r="B104" s="23" t="s">
        <v>16</v>
      </c>
      <c r="C104" s="24">
        <f>SUM(C99:C103)</f>
        <v>251.89</v>
      </c>
      <c r="D104" s="24">
        <f>SUM(D99:D103)</f>
        <v>0</v>
      </c>
      <c r="E104" s="24">
        <f>SUM(E99:E103)</f>
        <v>0</v>
      </c>
      <c r="F104" s="24">
        <f>SUM(F99:F103)</f>
        <v>251.89</v>
      </c>
      <c r="I104" s="3">
        <v>1</v>
      </c>
      <c r="L104" s="233">
        <f>ROUND(F104*I104,2)</f>
        <v>251.89</v>
      </c>
    </row>
    <row r="105" spans="1:15">
      <c r="A105" s="25"/>
      <c r="B105" s="26" t="s">
        <v>77</v>
      </c>
      <c r="C105" s="27"/>
      <c r="D105" s="27"/>
      <c r="E105" s="27"/>
      <c r="F105" s="27"/>
    </row>
    <row r="106" spans="1:15">
      <c r="A106" s="20">
        <v>5</v>
      </c>
      <c r="B106" s="21" t="str">
        <f t="shared" ref="B106:B107" si="8">B19</f>
        <v>Tur</v>
      </c>
      <c r="C106" s="22" t="s">
        <v>59</v>
      </c>
      <c r="D106" s="22" t="s">
        <v>59</v>
      </c>
      <c r="E106" s="22" t="s">
        <v>59</v>
      </c>
      <c r="F106" s="22">
        <f>SUM(C106:E106)</f>
        <v>0</v>
      </c>
    </row>
    <row r="107" spans="1:15">
      <c r="A107" s="20">
        <v>6</v>
      </c>
      <c r="B107" s="21" t="str">
        <f t="shared" si="8"/>
        <v>Cotton</v>
      </c>
      <c r="C107" s="22" t="s">
        <v>59</v>
      </c>
      <c r="D107" s="22" t="s">
        <v>59</v>
      </c>
      <c r="E107" s="22" t="s">
        <v>59</v>
      </c>
      <c r="F107" s="22">
        <f>SUM(C107:E107)</f>
        <v>0</v>
      </c>
    </row>
    <row r="108" spans="1:15">
      <c r="A108" s="19"/>
      <c r="B108" s="23" t="s">
        <v>19</v>
      </c>
      <c r="C108" s="24">
        <f>SUM(C106:C107)</f>
        <v>0</v>
      </c>
      <c r="D108" s="24">
        <f>SUM(D106:D107)</f>
        <v>0</v>
      </c>
      <c r="E108" s="24">
        <f>SUM(E106:E107)</f>
        <v>0</v>
      </c>
      <c r="F108" s="24">
        <f>SUM(F106:F107)</f>
        <v>0</v>
      </c>
    </row>
    <row r="109" spans="1:15">
      <c r="A109" s="20"/>
      <c r="B109" s="21" t="s">
        <v>78</v>
      </c>
      <c r="C109" s="22"/>
      <c r="D109" s="22"/>
      <c r="E109" s="22"/>
      <c r="F109" s="22"/>
    </row>
    <row r="110" spans="1:15">
      <c r="A110" s="20">
        <v>7</v>
      </c>
      <c r="B110" s="21" t="str">
        <f t="shared" ref="B110:B115" si="9">B23</f>
        <v>Wheat</v>
      </c>
      <c r="C110" s="22" t="s">
        <v>59</v>
      </c>
      <c r="D110" s="22"/>
      <c r="E110" s="22" t="s">
        <v>59</v>
      </c>
      <c r="F110" s="22">
        <f t="shared" ref="F110:F115" si="10">SUM(C110:E110)</f>
        <v>0</v>
      </c>
      <c r="I110" s="3">
        <v>2</v>
      </c>
      <c r="O110" s="233">
        <f t="shared" ref="O110:O115" si="11">ROUND(F110*I110,2)</f>
        <v>0</v>
      </c>
    </row>
    <row r="111" spans="1:15">
      <c r="A111" s="20">
        <v>8</v>
      </c>
      <c r="B111" s="21" t="str">
        <f t="shared" si="9"/>
        <v>Rabi Jawar</v>
      </c>
      <c r="C111" s="22" t="s">
        <v>59</v>
      </c>
      <c r="D111" s="22">
        <v>267.3</v>
      </c>
      <c r="E111" s="22" t="s">
        <v>59</v>
      </c>
      <c r="F111" s="22">
        <f t="shared" si="10"/>
        <v>267.3</v>
      </c>
      <c r="I111" s="3">
        <v>1.33</v>
      </c>
      <c r="O111" s="233">
        <f t="shared" si="11"/>
        <v>355.51</v>
      </c>
    </row>
    <row r="112" spans="1:15">
      <c r="A112" s="20">
        <v>9</v>
      </c>
      <c r="B112" s="21" t="str">
        <f t="shared" si="9"/>
        <v>Gram</v>
      </c>
      <c r="C112" s="22" t="s">
        <v>59</v>
      </c>
      <c r="D112" s="22"/>
      <c r="E112" s="22" t="s">
        <v>59</v>
      </c>
      <c r="F112" s="22">
        <f t="shared" si="10"/>
        <v>0</v>
      </c>
      <c r="I112" s="3">
        <v>1.33</v>
      </c>
      <c r="O112" s="233">
        <f t="shared" si="11"/>
        <v>0</v>
      </c>
    </row>
    <row r="113" spans="1:15">
      <c r="A113" s="20">
        <v>10</v>
      </c>
      <c r="B113" s="21" t="str">
        <f t="shared" si="9"/>
        <v>Sunflower</v>
      </c>
      <c r="C113" s="22" t="s">
        <v>59</v>
      </c>
      <c r="D113" s="22"/>
      <c r="E113" s="22" t="s">
        <v>59</v>
      </c>
      <c r="F113" s="22">
        <f t="shared" si="10"/>
        <v>0</v>
      </c>
      <c r="I113" s="3">
        <v>1.33</v>
      </c>
      <c r="O113" s="233">
        <f t="shared" si="11"/>
        <v>0</v>
      </c>
    </row>
    <row r="114" spans="1:15">
      <c r="A114" s="20">
        <v>11</v>
      </c>
      <c r="B114" s="21" t="str">
        <f t="shared" si="9"/>
        <v>Rabbi based crops</v>
      </c>
      <c r="C114" s="22" t="s">
        <v>59</v>
      </c>
      <c r="D114" s="22"/>
      <c r="E114" s="22" t="s">
        <v>59</v>
      </c>
      <c r="F114" s="22">
        <f t="shared" si="10"/>
        <v>0</v>
      </c>
      <c r="I114" s="3">
        <v>1.33</v>
      </c>
      <c r="O114" s="233">
        <f t="shared" si="11"/>
        <v>0</v>
      </c>
    </row>
    <row r="115" spans="1:15">
      <c r="A115" s="20">
        <v>12</v>
      </c>
      <c r="B115" s="21" t="str">
        <f t="shared" si="9"/>
        <v>Rabbi Corn &amp; Fooder</v>
      </c>
      <c r="C115" s="22" t="s">
        <v>59</v>
      </c>
      <c r="D115" s="22">
        <v>7.8</v>
      </c>
      <c r="E115" s="22" t="s">
        <v>59</v>
      </c>
      <c r="F115" s="22">
        <f t="shared" si="10"/>
        <v>7.8</v>
      </c>
      <c r="I115" s="3">
        <v>1.33</v>
      </c>
      <c r="O115" s="233">
        <f t="shared" si="11"/>
        <v>10.37</v>
      </c>
    </row>
    <row r="116" spans="1:15">
      <c r="A116" s="19"/>
      <c r="B116" s="23" t="s">
        <v>23</v>
      </c>
      <c r="C116" s="24">
        <f>SUM(C110:C115)</f>
        <v>0</v>
      </c>
      <c r="D116" s="24">
        <f>SUM(D110:D115)</f>
        <v>275.10000000000002</v>
      </c>
      <c r="E116" s="24">
        <f>SUM(E110:E115)</f>
        <v>0</v>
      </c>
      <c r="F116" s="24">
        <f>SUM(F110:F115)</f>
        <v>275.10000000000002</v>
      </c>
      <c r="M116" s="233">
        <f>SUM(O110:O115)</f>
        <v>365.88</v>
      </c>
    </row>
    <row r="117" spans="1:15">
      <c r="A117" s="20"/>
      <c r="B117" s="21" t="s">
        <v>80</v>
      </c>
      <c r="C117" s="22"/>
      <c r="D117" s="22"/>
      <c r="E117" s="22"/>
      <c r="F117" s="22"/>
    </row>
    <row r="118" spans="1:15">
      <c r="A118" s="20">
        <v>13</v>
      </c>
      <c r="B118" s="21" t="str">
        <f t="shared" ref="B118:B120" si="12">B31</f>
        <v>HW Ground-nut</v>
      </c>
      <c r="C118" s="22" t="s">
        <v>59</v>
      </c>
      <c r="D118" s="22" t="s">
        <v>59</v>
      </c>
      <c r="E118" s="22" t="s">
        <v>59</v>
      </c>
      <c r="F118" s="22">
        <f>SUM(C118:E118)</f>
        <v>0</v>
      </c>
      <c r="I118" s="3">
        <v>3</v>
      </c>
      <c r="O118" s="233">
        <f>ROUND(F118*I118,2)</f>
        <v>0</v>
      </c>
    </row>
    <row r="119" spans="1:15" hidden="1">
      <c r="A119" s="20">
        <v>15</v>
      </c>
      <c r="B119" s="21" t="str">
        <f t="shared" si="12"/>
        <v>Maize Kadwal</v>
      </c>
      <c r="C119" s="22" t="s">
        <v>59</v>
      </c>
      <c r="D119" s="22" t="s">
        <v>59</v>
      </c>
      <c r="E119" s="22" t="s">
        <v>59</v>
      </c>
      <c r="F119" s="22">
        <f>SUM(C119:E119)</f>
        <v>0</v>
      </c>
      <c r="I119" s="3">
        <v>3</v>
      </c>
      <c r="O119" s="233">
        <f>ROUND(F119*I119,2)</f>
        <v>0</v>
      </c>
    </row>
    <row r="120" spans="1:15">
      <c r="A120" s="20">
        <v>14</v>
      </c>
      <c r="B120" s="21" t="str">
        <f t="shared" si="12"/>
        <v>HW Vegetables/ Sunflower</v>
      </c>
      <c r="C120" s="22" t="s">
        <v>59</v>
      </c>
      <c r="D120" s="22" t="s">
        <v>59</v>
      </c>
      <c r="E120" s="22">
        <v>59</v>
      </c>
      <c r="F120" s="22">
        <f>SUM(C120:E120)</f>
        <v>59</v>
      </c>
      <c r="I120" s="3">
        <v>3</v>
      </c>
      <c r="N120" s="233">
        <f>SUM(O118:O119)</f>
        <v>0</v>
      </c>
      <c r="O120" s="233">
        <f>ROUND(F120*I120,2)</f>
        <v>177</v>
      </c>
    </row>
    <row r="121" spans="1:15">
      <c r="A121" s="19"/>
      <c r="B121" s="23" t="s">
        <v>24</v>
      </c>
      <c r="C121" s="24">
        <f>SUM(C118:C120)</f>
        <v>0</v>
      </c>
      <c r="D121" s="24">
        <f>SUM(D118:D120)</f>
        <v>0</v>
      </c>
      <c r="E121" s="24">
        <f>SUM(E118:E120)</f>
        <v>59</v>
      </c>
      <c r="F121" s="24">
        <f>SUM(F118:F120)</f>
        <v>59</v>
      </c>
    </row>
    <row r="122" spans="1:15">
      <c r="A122" s="20"/>
      <c r="B122" s="21" t="s">
        <v>45</v>
      </c>
      <c r="C122" s="22"/>
      <c r="D122" s="22"/>
      <c r="E122" s="22"/>
      <c r="F122" s="22"/>
      <c r="I122" s="3" t="s">
        <v>397</v>
      </c>
      <c r="J122" s="3" t="s">
        <v>398</v>
      </c>
      <c r="K122" s="3" t="s">
        <v>11</v>
      </c>
    </row>
    <row r="123" spans="1:15">
      <c r="A123" s="20">
        <v>15</v>
      </c>
      <c r="B123" s="21" t="str">
        <f t="shared" ref="B123:B126" si="13">B36</f>
        <v>Sugarcane</v>
      </c>
      <c r="C123" s="22">
        <v>8.81</v>
      </c>
      <c r="D123" s="22">
        <v>6.85</v>
      </c>
      <c r="E123" s="22">
        <v>199</v>
      </c>
      <c r="F123" s="22">
        <f>MAX(C123:E123)</f>
        <v>199</v>
      </c>
      <c r="I123" s="3">
        <v>1.58</v>
      </c>
      <c r="J123" s="3">
        <v>2.33</v>
      </c>
      <c r="K123" s="3">
        <v>4.33</v>
      </c>
      <c r="L123" s="3">
        <f t="shared" ref="L123:N125" si="14">ROUND(C123*I123,2)</f>
        <v>13.92</v>
      </c>
      <c r="M123" s="3">
        <f t="shared" si="14"/>
        <v>15.96</v>
      </c>
      <c r="N123" s="3">
        <f t="shared" si="14"/>
        <v>861.67</v>
      </c>
      <c r="O123" s="233">
        <f>SUM(L123:N123)</f>
        <v>891.55</v>
      </c>
    </row>
    <row r="124" spans="1:15">
      <c r="A124" s="20">
        <v>16</v>
      </c>
      <c r="B124" s="21" t="str">
        <f t="shared" si="13"/>
        <v>Banana</v>
      </c>
      <c r="C124" s="22"/>
      <c r="D124" s="22"/>
      <c r="E124" s="22"/>
      <c r="F124" s="22">
        <f>MAX(C124:E124)</f>
        <v>0</v>
      </c>
      <c r="I124" s="3">
        <v>1.58</v>
      </c>
      <c r="J124" s="3">
        <v>2.33</v>
      </c>
      <c r="K124" s="3">
        <v>4.33</v>
      </c>
      <c r="L124" s="3">
        <f t="shared" si="14"/>
        <v>0</v>
      </c>
      <c r="M124" s="3">
        <f t="shared" si="14"/>
        <v>0</v>
      </c>
      <c r="N124" s="3">
        <f t="shared" si="14"/>
        <v>0</v>
      </c>
      <c r="O124" s="233">
        <f>SUM(L124:N124)</f>
        <v>0</v>
      </c>
    </row>
    <row r="125" spans="1:15">
      <c r="A125" s="20">
        <v>17</v>
      </c>
      <c r="B125" s="21" t="str">
        <f t="shared" si="13"/>
        <v>Fruit crops</v>
      </c>
      <c r="C125" s="22"/>
      <c r="D125" s="22"/>
      <c r="E125" s="22"/>
      <c r="F125" s="22">
        <f>MAX(C125:E125)</f>
        <v>0</v>
      </c>
      <c r="I125" s="3">
        <v>1.58</v>
      </c>
      <c r="J125" s="3">
        <v>2.33</v>
      </c>
      <c r="K125" s="3">
        <v>4.33</v>
      </c>
      <c r="L125" s="3">
        <f t="shared" si="14"/>
        <v>0</v>
      </c>
      <c r="M125" s="3">
        <f t="shared" si="14"/>
        <v>0</v>
      </c>
      <c r="N125" s="3">
        <f t="shared" si="14"/>
        <v>0</v>
      </c>
      <c r="O125" s="233">
        <f>SUM(L125:N125)</f>
        <v>0</v>
      </c>
    </row>
    <row r="126" spans="1:15">
      <c r="A126" s="20">
        <v>18</v>
      </c>
      <c r="B126" s="21" t="str">
        <f t="shared" si="13"/>
        <v>Other perennials</v>
      </c>
      <c r="C126" s="22"/>
      <c r="D126" s="22"/>
      <c r="E126" s="22"/>
      <c r="F126" s="22">
        <f>MAX(C126:E126)</f>
        <v>0</v>
      </c>
      <c r="O126" s="233"/>
    </row>
    <row r="127" spans="1:15">
      <c r="A127" s="25"/>
      <c r="B127" s="26" t="s">
        <v>27</v>
      </c>
      <c r="C127" s="27">
        <f>SUM(C123:C126)</f>
        <v>8.81</v>
      </c>
      <c r="D127" s="27">
        <f>SUM(D123:D126)</f>
        <v>6.85</v>
      </c>
      <c r="E127" s="27">
        <f>SUM(E123:E126)</f>
        <v>199</v>
      </c>
      <c r="F127" s="27">
        <f>SUM(F123:F126)</f>
        <v>199</v>
      </c>
      <c r="L127" s="3">
        <f>SUM(L103:L126)</f>
        <v>265.81</v>
      </c>
      <c r="M127" s="3">
        <f>SUM(M103:M126)</f>
        <v>381.84</v>
      </c>
      <c r="N127" s="3">
        <f>SUM(N103:N126)</f>
        <v>861.67</v>
      </c>
    </row>
    <row r="128" spans="1:15">
      <c r="A128" s="23"/>
      <c r="B128" s="23" t="s">
        <v>28</v>
      </c>
      <c r="C128" s="24">
        <f>SUM(C127,C121,C116,C108,C104)</f>
        <v>260.7</v>
      </c>
      <c r="D128" s="24">
        <f>SUM(D127,D121,D116,D108,D104)</f>
        <v>281.95000000000005</v>
      </c>
      <c r="E128" s="24">
        <f>SUM(E127,E121,E116,E108,E104)</f>
        <v>258</v>
      </c>
      <c r="F128" s="24">
        <f>SUM(F127,F121,F116,F108,F104)</f>
        <v>784.99</v>
      </c>
    </row>
    <row r="131" spans="1:6">
      <c r="A131" s="2" t="s">
        <v>29</v>
      </c>
      <c r="B131" s="2"/>
      <c r="C131" s="2"/>
      <c r="D131" s="2"/>
      <c r="E131" s="2"/>
      <c r="F131" s="2"/>
    </row>
    <row r="132" spans="1:6">
      <c r="A132" s="2" t="s">
        <v>84</v>
      </c>
      <c r="B132" s="2"/>
      <c r="C132" s="2"/>
      <c r="D132" s="2"/>
      <c r="E132" s="2"/>
      <c r="F132" s="2"/>
    </row>
    <row r="134" spans="1:6">
      <c r="B134" s="4" t="s">
        <v>61</v>
      </c>
      <c r="C134" s="5" t="s">
        <v>62</v>
      </c>
      <c r="D134" s="6"/>
      <c r="E134" s="7"/>
    </row>
    <row r="135" spans="1:6">
      <c r="B135" s="4" t="s">
        <v>63</v>
      </c>
      <c r="C135" s="8" t="s">
        <v>85</v>
      </c>
      <c r="D135" s="9"/>
      <c r="E135" s="10"/>
    </row>
    <row r="136" spans="1:6">
      <c r="B136" s="4" t="s">
        <v>65</v>
      </c>
      <c r="C136" s="11" t="s">
        <v>146</v>
      </c>
      <c r="D136" s="12"/>
      <c r="E136" s="13"/>
    </row>
    <row r="137" spans="1:6">
      <c r="F137" s="3" t="s">
        <v>67</v>
      </c>
    </row>
    <row r="138" spans="1:6" ht="28.5">
      <c r="A138" s="14" t="s">
        <v>68</v>
      </c>
      <c r="B138" s="14" t="s">
        <v>14</v>
      </c>
      <c r="C138" s="15" t="s">
        <v>69</v>
      </c>
      <c r="D138" s="15"/>
      <c r="E138" s="15"/>
      <c r="F138" s="14" t="s">
        <v>70</v>
      </c>
    </row>
    <row r="139" spans="1:6" ht="28.5">
      <c r="A139" s="16"/>
      <c r="B139" s="16"/>
      <c r="C139" s="17" t="s">
        <v>71</v>
      </c>
      <c r="D139" s="17" t="s">
        <v>72</v>
      </c>
      <c r="E139" s="17" t="s">
        <v>73</v>
      </c>
      <c r="F139" s="18" t="s">
        <v>74</v>
      </c>
    </row>
    <row r="140" spans="1:6">
      <c r="A140" s="19">
        <v>1</v>
      </c>
      <c r="B140" s="19">
        <v>2</v>
      </c>
      <c r="C140" s="19">
        <v>3</v>
      </c>
      <c r="D140" s="19">
        <v>4</v>
      </c>
      <c r="E140" s="19">
        <v>5</v>
      </c>
      <c r="F140" s="19">
        <v>6</v>
      </c>
    </row>
    <row r="141" spans="1:6">
      <c r="A141" s="20"/>
      <c r="B141" s="21" t="s">
        <v>75</v>
      </c>
      <c r="C141" s="21"/>
      <c r="D141" s="21"/>
      <c r="E141" s="21"/>
      <c r="F141" s="21"/>
    </row>
    <row r="142" spans="1:6">
      <c r="A142" s="20">
        <v>1</v>
      </c>
      <c r="B142" s="21" t="str">
        <f>B12</f>
        <v>Kharif Jawar/ Bajara</v>
      </c>
      <c r="C142" s="22">
        <v>26777</v>
      </c>
      <c r="D142" s="22" t="s">
        <v>59</v>
      </c>
      <c r="E142" s="22" t="s">
        <v>59</v>
      </c>
      <c r="F142" s="22">
        <f>SUM(C142:E142)</f>
        <v>26777</v>
      </c>
    </row>
    <row r="143" spans="1:6">
      <c r="A143" s="20">
        <v>2</v>
      </c>
      <c r="B143" s="21" t="str">
        <f t="shared" ref="B143:B146" si="15">B13</f>
        <v>Kharif Corn &amp; Fooder</v>
      </c>
      <c r="C143" s="22"/>
      <c r="D143" s="22" t="s">
        <v>59</v>
      </c>
      <c r="E143" s="22" t="s">
        <v>59</v>
      </c>
      <c r="F143" s="22">
        <f>SUM(C143:E143)</f>
        <v>0</v>
      </c>
    </row>
    <row r="144" spans="1:6">
      <c r="A144" s="20">
        <v>3</v>
      </c>
      <c r="B144" s="21" t="str">
        <f t="shared" si="15"/>
        <v>Kharif base crops</v>
      </c>
      <c r="C144" s="22"/>
      <c r="D144" s="22" t="s">
        <v>59</v>
      </c>
      <c r="E144" s="22" t="s">
        <v>59</v>
      </c>
      <c r="F144" s="22">
        <f>SUM(C144:E144)</f>
        <v>0</v>
      </c>
    </row>
    <row r="145" spans="1:6" hidden="1">
      <c r="A145" s="20">
        <v>4</v>
      </c>
      <c r="B145" s="21" t="str">
        <f t="shared" si="15"/>
        <v>Groundnut</v>
      </c>
      <c r="C145" s="22"/>
      <c r="D145" s="22" t="s">
        <v>59</v>
      </c>
      <c r="E145" s="22" t="s">
        <v>59</v>
      </c>
      <c r="F145" s="22">
        <f>SUM(C145:E145)</f>
        <v>0</v>
      </c>
    </row>
    <row r="146" spans="1:6">
      <c r="A146" s="20">
        <v>4</v>
      </c>
      <c r="B146" s="21" t="str">
        <f t="shared" si="15"/>
        <v>Paddy</v>
      </c>
      <c r="C146" s="22"/>
      <c r="D146" s="22" t="s">
        <v>59</v>
      </c>
      <c r="E146" s="22" t="s">
        <v>59</v>
      </c>
      <c r="F146" s="22">
        <f>SUM(C146:E146)</f>
        <v>0</v>
      </c>
    </row>
    <row r="147" spans="1:6">
      <c r="A147" s="19"/>
      <c r="B147" s="23" t="s">
        <v>16</v>
      </c>
      <c r="C147" s="24">
        <f>SUM(C142:C146)</f>
        <v>26777</v>
      </c>
      <c r="D147" s="24">
        <f>SUM(D142:D146)</f>
        <v>0</v>
      </c>
      <c r="E147" s="24">
        <f>SUM(E142:E146)</f>
        <v>0</v>
      </c>
      <c r="F147" s="24">
        <f>SUM(F142:F146)</f>
        <v>26777</v>
      </c>
    </row>
    <row r="148" spans="1:6">
      <c r="A148" s="25"/>
      <c r="B148" s="26" t="s">
        <v>77</v>
      </c>
      <c r="C148" s="27"/>
      <c r="D148" s="27"/>
      <c r="E148" s="27"/>
      <c r="F148" s="27"/>
    </row>
    <row r="149" spans="1:6">
      <c r="A149" s="20">
        <v>5</v>
      </c>
      <c r="B149" s="21" t="str">
        <f t="shared" ref="B149:B150" si="16">B19</f>
        <v>Tur</v>
      </c>
      <c r="C149" s="22" t="s">
        <v>59</v>
      </c>
      <c r="D149" s="22" t="s">
        <v>59</v>
      </c>
      <c r="E149" s="22" t="s">
        <v>59</v>
      </c>
      <c r="F149" s="22">
        <f>SUM(C149:E149)</f>
        <v>0</v>
      </c>
    </row>
    <row r="150" spans="1:6">
      <c r="A150" s="20">
        <v>6</v>
      </c>
      <c r="B150" s="21" t="str">
        <f t="shared" si="16"/>
        <v>Cotton</v>
      </c>
      <c r="C150" s="22" t="s">
        <v>59</v>
      </c>
      <c r="D150" s="22" t="s">
        <v>59</v>
      </c>
      <c r="E150" s="22" t="s">
        <v>59</v>
      </c>
      <c r="F150" s="22">
        <f>SUM(C150:E150)</f>
        <v>0</v>
      </c>
    </row>
    <row r="151" spans="1:6">
      <c r="A151" s="19"/>
      <c r="B151" s="23" t="s">
        <v>19</v>
      </c>
      <c r="C151" s="24">
        <f>SUM(C149:C150)</f>
        <v>0</v>
      </c>
      <c r="D151" s="24">
        <f>SUM(D149:D150)</f>
        <v>0</v>
      </c>
      <c r="E151" s="24">
        <f>SUM(E149:E150)</f>
        <v>0</v>
      </c>
      <c r="F151" s="24">
        <f>SUM(F149:F150)</f>
        <v>0</v>
      </c>
    </row>
    <row r="152" spans="1:6">
      <c r="A152" s="20"/>
      <c r="B152" s="21" t="s">
        <v>78</v>
      </c>
      <c r="C152" s="22"/>
      <c r="D152" s="22"/>
      <c r="E152" s="22"/>
      <c r="F152" s="22"/>
    </row>
    <row r="153" spans="1:6">
      <c r="A153" s="20">
        <v>7</v>
      </c>
      <c r="B153" s="21" t="str">
        <f t="shared" ref="B153:B158" si="17">B23</f>
        <v>Wheat</v>
      </c>
      <c r="C153" s="22" t="s">
        <v>59</v>
      </c>
      <c r="D153" s="22"/>
      <c r="E153" s="22" t="s">
        <v>59</v>
      </c>
      <c r="F153" s="22">
        <f t="shared" ref="F153:F158" si="18">SUM(C153:E153)</f>
        <v>0</v>
      </c>
    </row>
    <row r="154" spans="1:6">
      <c r="A154" s="20">
        <v>8</v>
      </c>
      <c r="B154" s="21" t="str">
        <f t="shared" si="17"/>
        <v>Rabi Jawar</v>
      </c>
      <c r="C154" s="22" t="s">
        <v>59</v>
      </c>
      <c r="D154" s="22">
        <v>17957</v>
      </c>
      <c r="E154" s="22" t="s">
        <v>59</v>
      </c>
      <c r="F154" s="22">
        <f t="shared" si="18"/>
        <v>17957</v>
      </c>
    </row>
    <row r="155" spans="1:6">
      <c r="A155" s="20">
        <v>9</v>
      </c>
      <c r="B155" s="21" t="str">
        <f t="shared" si="17"/>
        <v>Gram</v>
      </c>
      <c r="C155" s="22" t="s">
        <v>59</v>
      </c>
      <c r="D155" s="22"/>
      <c r="E155" s="22" t="s">
        <v>59</v>
      </c>
      <c r="F155" s="22">
        <f t="shared" si="18"/>
        <v>0</v>
      </c>
    </row>
    <row r="156" spans="1:6">
      <c r="A156" s="20">
        <v>10</v>
      </c>
      <c r="B156" s="21" t="str">
        <f t="shared" si="17"/>
        <v>Sunflower</v>
      </c>
      <c r="C156" s="22" t="s">
        <v>59</v>
      </c>
      <c r="D156" s="22"/>
      <c r="E156" s="22" t="s">
        <v>59</v>
      </c>
      <c r="F156" s="22">
        <f t="shared" si="18"/>
        <v>0</v>
      </c>
    </row>
    <row r="157" spans="1:6">
      <c r="A157" s="20">
        <v>11</v>
      </c>
      <c r="B157" s="21" t="str">
        <f t="shared" si="17"/>
        <v>Rabbi based crops</v>
      </c>
      <c r="C157" s="22" t="s">
        <v>59</v>
      </c>
      <c r="D157" s="22"/>
      <c r="E157" s="22" t="s">
        <v>59</v>
      </c>
      <c r="F157" s="22">
        <f t="shared" si="18"/>
        <v>0</v>
      </c>
    </row>
    <row r="158" spans="1:6">
      <c r="A158" s="20">
        <v>12</v>
      </c>
      <c r="B158" s="21" t="str">
        <f t="shared" si="17"/>
        <v>Rabbi Corn &amp; Fooder</v>
      </c>
      <c r="C158" s="22" t="s">
        <v>59</v>
      </c>
      <c r="D158" s="22"/>
      <c r="E158" s="22" t="s">
        <v>59</v>
      </c>
      <c r="F158" s="22">
        <f t="shared" si="18"/>
        <v>0</v>
      </c>
    </row>
    <row r="159" spans="1:6">
      <c r="A159" s="19"/>
      <c r="B159" s="23" t="s">
        <v>23</v>
      </c>
      <c r="C159" s="24">
        <f>SUM(C153:C158)</f>
        <v>0</v>
      </c>
      <c r="D159" s="24">
        <f>SUM(D153:D158)</f>
        <v>17957</v>
      </c>
      <c r="E159" s="24">
        <f>SUM(E153:E158)</f>
        <v>0</v>
      </c>
      <c r="F159" s="24">
        <f>SUM(F153:F158)</f>
        <v>17957</v>
      </c>
    </row>
    <row r="160" spans="1:6">
      <c r="A160" s="20"/>
      <c r="B160" s="21" t="s">
        <v>80</v>
      </c>
      <c r="C160" s="22"/>
      <c r="D160" s="22"/>
      <c r="E160" s="22"/>
      <c r="F160" s="22"/>
    </row>
    <row r="161" spans="1:6">
      <c r="A161" s="20">
        <v>13</v>
      </c>
      <c r="B161" s="21" t="str">
        <f t="shared" ref="B161:B163" si="19">B31</f>
        <v>HW Ground-nut</v>
      </c>
      <c r="C161" s="22" t="s">
        <v>59</v>
      </c>
      <c r="D161" s="22" t="s">
        <v>59</v>
      </c>
      <c r="E161" s="22"/>
      <c r="F161" s="22">
        <f>SUM(C161:E161)</f>
        <v>0</v>
      </c>
    </row>
    <row r="162" spans="1:6" hidden="1">
      <c r="A162" s="20">
        <v>15</v>
      </c>
      <c r="B162" s="21" t="str">
        <f t="shared" si="19"/>
        <v>Maize Kadwal</v>
      </c>
      <c r="C162" s="22" t="s">
        <v>59</v>
      </c>
      <c r="D162" s="22" t="s">
        <v>59</v>
      </c>
      <c r="E162" s="22"/>
      <c r="F162" s="22">
        <f>SUM(C162:E162)</f>
        <v>0</v>
      </c>
    </row>
    <row r="163" spans="1:6">
      <c r="A163" s="20">
        <v>14</v>
      </c>
      <c r="B163" s="21" t="str">
        <f t="shared" si="19"/>
        <v>HW Vegetables/ Sunflower</v>
      </c>
      <c r="C163" s="22" t="s">
        <v>59</v>
      </c>
      <c r="D163" s="22" t="s">
        <v>59</v>
      </c>
      <c r="E163" s="22">
        <v>17005.900000000001</v>
      </c>
      <c r="F163" s="22">
        <f>SUM(C163:E163)</f>
        <v>17005.900000000001</v>
      </c>
    </row>
    <row r="164" spans="1:6">
      <c r="A164" s="19"/>
      <c r="B164" s="23" t="s">
        <v>24</v>
      </c>
      <c r="C164" s="24">
        <f>SUM(C161:C163)</f>
        <v>0</v>
      </c>
      <c r="D164" s="24">
        <f>SUM(D161:D163)</f>
        <v>0</v>
      </c>
      <c r="E164" s="24">
        <f>SUM(E161:E163)</f>
        <v>17005.900000000001</v>
      </c>
      <c r="F164" s="24">
        <f>SUM(F161:F163)</f>
        <v>17005.900000000001</v>
      </c>
    </row>
    <row r="165" spans="1:6">
      <c r="A165" s="20"/>
      <c r="B165" s="21" t="s">
        <v>45</v>
      </c>
      <c r="C165" s="22"/>
      <c r="D165" s="22"/>
      <c r="E165" s="22"/>
      <c r="F165" s="22"/>
    </row>
    <row r="166" spans="1:6">
      <c r="A166" s="20">
        <v>15</v>
      </c>
      <c r="B166" s="21" t="str">
        <f t="shared" ref="B166:B169" si="20">B36</f>
        <v>Sugarcane</v>
      </c>
      <c r="C166" s="22">
        <v>20782.7</v>
      </c>
      <c r="D166" s="22">
        <v>21596.7</v>
      </c>
      <c r="E166" s="22">
        <v>41030</v>
      </c>
      <c r="F166" s="22">
        <f>MAX(C166:E166)</f>
        <v>41030</v>
      </c>
    </row>
    <row r="167" spans="1:6">
      <c r="A167" s="20">
        <v>16</v>
      </c>
      <c r="B167" s="21" t="str">
        <f t="shared" si="20"/>
        <v>Banana</v>
      </c>
      <c r="C167" s="22"/>
      <c r="D167" s="22"/>
      <c r="E167" s="22"/>
      <c r="F167" s="22">
        <f>MAX(C167:E167)</f>
        <v>0</v>
      </c>
    </row>
    <row r="168" spans="1:6">
      <c r="A168" s="20">
        <v>17</v>
      </c>
      <c r="B168" s="21" t="str">
        <f t="shared" si="20"/>
        <v>Fruit crops</v>
      </c>
      <c r="C168" s="22"/>
      <c r="D168" s="22"/>
      <c r="E168" s="22"/>
      <c r="F168" s="22">
        <f>MAX(C168:E168)</f>
        <v>0</v>
      </c>
    </row>
    <row r="169" spans="1:6">
      <c r="A169" s="20">
        <v>18</v>
      </c>
      <c r="B169" s="21" t="str">
        <f t="shared" si="20"/>
        <v>Other perennials</v>
      </c>
      <c r="C169" s="22"/>
      <c r="D169" s="22"/>
      <c r="E169" s="22"/>
      <c r="F169" s="22">
        <f>MAX(C169:E169)</f>
        <v>0</v>
      </c>
    </row>
    <row r="170" spans="1:6">
      <c r="A170" s="25"/>
      <c r="B170" s="26" t="s">
        <v>27</v>
      </c>
      <c r="C170" s="27">
        <f>SUM(C166:C169)</f>
        <v>20782.7</v>
      </c>
      <c r="D170" s="27">
        <f>SUM(D166:D169)</f>
        <v>21596.7</v>
      </c>
      <c r="E170" s="27">
        <f>SUM(E166:E169)</f>
        <v>41030</v>
      </c>
      <c r="F170" s="27">
        <f>SUM(F166:F169)</f>
        <v>41030</v>
      </c>
    </row>
    <row r="171" spans="1:6">
      <c r="A171" s="23"/>
      <c r="B171" s="23" t="s">
        <v>28</v>
      </c>
      <c r="C171" s="24">
        <f>SUM(C170,C164,C159,C151,C147)</f>
        <v>47559.7</v>
      </c>
      <c r="D171" s="24">
        <f>SUM(D170,D164,D159,D151,D147)</f>
        <v>39553.699999999997</v>
      </c>
      <c r="E171" s="24">
        <f>SUM(E170,E164,E159,E151,E147)</f>
        <v>58035.9</v>
      </c>
      <c r="F171" s="24">
        <f>SUM(F170,F164,F159,F151,F147)</f>
        <v>102769.9</v>
      </c>
    </row>
    <row r="174" spans="1:6">
      <c r="A174" s="2" t="s">
        <v>29</v>
      </c>
      <c r="B174" s="2"/>
      <c r="C174" s="2"/>
      <c r="D174" s="2"/>
      <c r="E174" s="2"/>
      <c r="F174" s="2"/>
    </row>
    <row r="175" spans="1:6">
      <c r="A175" s="2" t="s">
        <v>148</v>
      </c>
      <c r="B175" s="2"/>
      <c r="C175" s="2"/>
      <c r="D175" s="2"/>
      <c r="E175" s="2"/>
      <c r="F175" s="2"/>
    </row>
    <row r="176" spans="1:6" ht="15">
      <c r="A176" s="71" t="s">
        <v>149</v>
      </c>
      <c r="B176" s="2"/>
      <c r="C176" s="2"/>
      <c r="D176" s="2"/>
      <c r="E176" s="2"/>
      <c r="F176" s="2"/>
    </row>
    <row r="178" spans="1:6">
      <c r="B178" s="4" t="s">
        <v>61</v>
      </c>
      <c r="C178" s="5" t="s">
        <v>62</v>
      </c>
      <c r="D178" s="6"/>
      <c r="E178" s="7"/>
    </row>
    <row r="179" spans="1:6">
      <c r="B179" s="4" t="s">
        <v>63</v>
      </c>
      <c r="C179" s="8" t="s">
        <v>85</v>
      </c>
      <c r="D179" s="9"/>
      <c r="E179" s="10"/>
    </row>
    <row r="180" spans="1:6">
      <c r="B180" s="4" t="s">
        <v>65</v>
      </c>
      <c r="C180" s="11" t="s">
        <v>146</v>
      </c>
      <c r="D180" s="12"/>
      <c r="E180" s="13"/>
    </row>
    <row r="181" spans="1:6">
      <c r="F181" s="3" t="s">
        <v>67</v>
      </c>
    </row>
    <row r="182" spans="1:6" ht="28.5">
      <c r="A182" s="14" t="s">
        <v>68</v>
      </c>
      <c r="B182" s="14" t="s">
        <v>14</v>
      </c>
      <c r="C182" s="15" t="s">
        <v>69</v>
      </c>
      <c r="D182" s="15"/>
      <c r="E182" s="15"/>
      <c r="F182" s="14" t="s">
        <v>70</v>
      </c>
    </row>
    <row r="183" spans="1:6" ht="28.5">
      <c r="A183" s="16"/>
      <c r="B183" s="16"/>
      <c r="C183" s="17" t="s">
        <v>71</v>
      </c>
      <c r="D183" s="17" t="s">
        <v>72</v>
      </c>
      <c r="E183" s="17" t="s">
        <v>73</v>
      </c>
      <c r="F183" s="18" t="s">
        <v>74</v>
      </c>
    </row>
    <row r="184" spans="1:6">
      <c r="A184" s="19">
        <v>1</v>
      </c>
      <c r="B184" s="19">
        <v>2</v>
      </c>
      <c r="C184" s="19">
        <v>3</v>
      </c>
      <c r="D184" s="19">
        <v>4</v>
      </c>
      <c r="E184" s="19">
        <v>5</v>
      </c>
      <c r="F184" s="19">
        <v>6</v>
      </c>
    </row>
    <row r="185" spans="1:6">
      <c r="A185" s="20"/>
      <c r="B185" s="21" t="s">
        <v>75</v>
      </c>
      <c r="C185" s="21"/>
      <c r="D185" s="21"/>
      <c r="E185" s="21"/>
      <c r="F185" s="21"/>
    </row>
    <row r="186" spans="1:6">
      <c r="A186" s="20">
        <v>1</v>
      </c>
      <c r="B186" s="21" t="str">
        <f>B12</f>
        <v>Kharif Jawar/ Bajara</v>
      </c>
      <c r="C186" s="22">
        <f>SUM(C12,C56,C99,C142)</f>
        <v>30870.01</v>
      </c>
      <c r="D186" s="22">
        <f t="shared" ref="D186:E186" si="21">SUM(D12,D56,D99,D142)</f>
        <v>0</v>
      </c>
      <c r="E186" s="22">
        <f t="shared" si="21"/>
        <v>0</v>
      </c>
      <c r="F186" s="22">
        <f>SUM(C186:E186)</f>
        <v>30870.01</v>
      </c>
    </row>
    <row r="187" spans="1:6">
      <c r="A187" s="20">
        <v>2</v>
      </c>
      <c r="B187" s="21" t="str">
        <f t="shared" ref="B187:B190" si="22">B13</f>
        <v>Kharif Corn &amp; Fooder</v>
      </c>
      <c r="C187" s="22">
        <f t="shared" ref="C187:E190" si="23">SUM(C13,C57,C100,C143)</f>
        <v>1961.41</v>
      </c>
      <c r="D187" s="22">
        <f t="shared" si="23"/>
        <v>0</v>
      </c>
      <c r="E187" s="22">
        <f t="shared" si="23"/>
        <v>0</v>
      </c>
      <c r="F187" s="22">
        <f>SUM(C187:E187)</f>
        <v>1961.41</v>
      </c>
    </row>
    <row r="188" spans="1:6">
      <c r="A188" s="20">
        <v>3</v>
      </c>
      <c r="B188" s="21" t="str">
        <f t="shared" si="22"/>
        <v>Kharif base crops</v>
      </c>
      <c r="C188" s="22">
        <f t="shared" si="23"/>
        <v>652.14</v>
      </c>
      <c r="D188" s="22">
        <f t="shared" si="23"/>
        <v>0</v>
      </c>
      <c r="E188" s="22">
        <f t="shared" si="23"/>
        <v>0</v>
      </c>
      <c r="F188" s="22">
        <f>SUM(C188:E188)</f>
        <v>652.14</v>
      </c>
    </row>
    <row r="189" spans="1:6" hidden="1">
      <c r="A189" s="20">
        <v>4</v>
      </c>
      <c r="B189" s="21" t="str">
        <f t="shared" si="22"/>
        <v>Groundnut</v>
      </c>
      <c r="C189" s="22">
        <f t="shared" si="23"/>
        <v>0</v>
      </c>
      <c r="D189" s="22">
        <f t="shared" si="23"/>
        <v>0</v>
      </c>
      <c r="E189" s="22">
        <f t="shared" si="23"/>
        <v>0</v>
      </c>
      <c r="F189" s="22">
        <f>SUM(C189:E189)</f>
        <v>0</v>
      </c>
    </row>
    <row r="190" spans="1:6">
      <c r="A190" s="20">
        <v>4</v>
      </c>
      <c r="B190" s="21" t="str">
        <f t="shared" si="22"/>
        <v>Paddy</v>
      </c>
      <c r="C190" s="22">
        <f t="shared" si="23"/>
        <v>784.92</v>
      </c>
      <c r="D190" s="22">
        <f t="shared" si="23"/>
        <v>0</v>
      </c>
      <c r="E190" s="22">
        <f t="shared" si="23"/>
        <v>0</v>
      </c>
      <c r="F190" s="22">
        <f>SUM(C190:E190)</f>
        <v>784.92</v>
      </c>
    </row>
    <row r="191" spans="1:6">
      <c r="A191" s="19"/>
      <c r="B191" s="23" t="s">
        <v>16</v>
      </c>
      <c r="C191" s="24">
        <f>SUM(C186:C190)</f>
        <v>34268.479999999996</v>
      </c>
      <c r="D191" s="24">
        <f>SUM(D186:D190)</f>
        <v>0</v>
      </c>
      <c r="E191" s="24">
        <f>SUM(E186:E190)</f>
        <v>0</v>
      </c>
      <c r="F191" s="24">
        <f>SUM(F186:F190)</f>
        <v>34268.479999999996</v>
      </c>
    </row>
    <row r="192" spans="1:6">
      <c r="A192" s="25"/>
      <c r="B192" s="26" t="s">
        <v>77</v>
      </c>
      <c r="C192" s="27"/>
      <c r="D192" s="27"/>
      <c r="E192" s="27"/>
      <c r="F192" s="27"/>
    </row>
    <row r="193" spans="1:6">
      <c r="A193" s="20">
        <v>5</v>
      </c>
      <c r="B193" s="21" t="s">
        <v>17</v>
      </c>
      <c r="C193" s="22">
        <f t="shared" ref="C193:E193" si="24">SUM(C19,C63,C106,C149)</f>
        <v>0</v>
      </c>
      <c r="D193" s="22">
        <f t="shared" si="24"/>
        <v>0</v>
      </c>
      <c r="E193" s="22">
        <f t="shared" si="24"/>
        <v>0</v>
      </c>
      <c r="F193" s="22">
        <f>SUM(C193:E193)</f>
        <v>0</v>
      </c>
    </row>
    <row r="194" spans="1:6">
      <c r="A194" s="20">
        <v>6</v>
      </c>
      <c r="B194" s="21" t="s">
        <v>18</v>
      </c>
      <c r="C194" s="22">
        <f t="shared" ref="C194:E194" si="25">SUM(C20,C64,C107,C150)</f>
        <v>0</v>
      </c>
      <c r="D194" s="22">
        <f t="shared" si="25"/>
        <v>0</v>
      </c>
      <c r="E194" s="22">
        <f t="shared" si="25"/>
        <v>0</v>
      </c>
      <c r="F194" s="22">
        <f>SUM(C194:E194)</f>
        <v>0</v>
      </c>
    </row>
    <row r="195" spans="1:6">
      <c r="A195" s="19"/>
      <c r="B195" s="23" t="s">
        <v>19</v>
      </c>
      <c r="C195" s="24">
        <f>SUM(C193:C194)</f>
        <v>0</v>
      </c>
      <c r="D195" s="24">
        <f>SUM(D193:D194)</f>
        <v>0</v>
      </c>
      <c r="E195" s="24">
        <f>SUM(E193:E194)</f>
        <v>0</v>
      </c>
      <c r="F195" s="24">
        <f>SUM(F193:F194)</f>
        <v>0</v>
      </c>
    </row>
    <row r="196" spans="1:6">
      <c r="A196" s="20"/>
      <c r="B196" s="21" t="s">
        <v>78</v>
      </c>
      <c r="C196" s="22"/>
      <c r="D196" s="22"/>
      <c r="E196" s="22"/>
      <c r="F196" s="22"/>
    </row>
    <row r="197" spans="1:6">
      <c r="A197" s="20">
        <v>7</v>
      </c>
      <c r="B197" s="21" t="str">
        <f t="shared" ref="B197:B202" si="26">B23</f>
        <v>Wheat</v>
      </c>
      <c r="C197" s="22">
        <f t="shared" ref="C197:E197" si="27">SUM(C23,C67,C110,C153)</f>
        <v>0</v>
      </c>
      <c r="D197" s="22">
        <f t="shared" si="27"/>
        <v>699.67</v>
      </c>
      <c r="E197" s="22">
        <f t="shared" si="27"/>
        <v>0</v>
      </c>
      <c r="F197" s="22">
        <f t="shared" ref="F197:F202" si="28">SUM(C197:E197)</f>
        <v>699.67</v>
      </c>
    </row>
    <row r="198" spans="1:6">
      <c r="A198" s="20">
        <v>8</v>
      </c>
      <c r="B198" s="21" t="str">
        <f t="shared" si="26"/>
        <v>Rabi Jawar</v>
      </c>
      <c r="C198" s="22">
        <f t="shared" ref="C198:E198" si="29">SUM(C24,C68,C111,C154)</f>
        <v>0</v>
      </c>
      <c r="D198" s="22">
        <f t="shared" si="29"/>
        <v>23137.82</v>
      </c>
      <c r="E198" s="22">
        <f t="shared" si="29"/>
        <v>0</v>
      </c>
      <c r="F198" s="22">
        <f t="shared" si="28"/>
        <v>23137.82</v>
      </c>
    </row>
    <row r="199" spans="1:6">
      <c r="A199" s="20">
        <v>9</v>
      </c>
      <c r="B199" s="21" t="str">
        <f t="shared" si="26"/>
        <v>Gram</v>
      </c>
      <c r="C199" s="22">
        <f t="shared" ref="C199:E199" si="30">SUM(C25,C69,C112,C155)</f>
        <v>0</v>
      </c>
      <c r="D199" s="22">
        <f t="shared" si="30"/>
        <v>157.91999999999999</v>
      </c>
      <c r="E199" s="22">
        <f t="shared" si="30"/>
        <v>0</v>
      </c>
      <c r="F199" s="22">
        <f t="shared" si="28"/>
        <v>157.91999999999999</v>
      </c>
    </row>
    <row r="200" spans="1:6">
      <c r="A200" s="20">
        <v>10</v>
      </c>
      <c r="B200" s="21" t="str">
        <f t="shared" si="26"/>
        <v>Sunflower</v>
      </c>
      <c r="C200" s="22">
        <f t="shared" ref="C200:E200" si="31">SUM(C26,C70,C113,C156)</f>
        <v>0</v>
      </c>
      <c r="D200" s="22">
        <f t="shared" si="31"/>
        <v>0</v>
      </c>
      <c r="E200" s="22">
        <f t="shared" si="31"/>
        <v>0</v>
      </c>
      <c r="F200" s="22">
        <f t="shared" si="28"/>
        <v>0</v>
      </c>
    </row>
    <row r="201" spans="1:6">
      <c r="A201" s="20">
        <v>11</v>
      </c>
      <c r="B201" s="21" t="str">
        <f t="shared" si="26"/>
        <v>Rabbi based crops</v>
      </c>
      <c r="C201" s="22">
        <f t="shared" ref="C201:E201" si="32">SUM(C27,C71,C114,C157)</f>
        <v>0</v>
      </c>
      <c r="D201" s="22">
        <f t="shared" si="32"/>
        <v>250.02</v>
      </c>
      <c r="E201" s="22">
        <f t="shared" si="32"/>
        <v>0</v>
      </c>
      <c r="F201" s="22">
        <f t="shared" si="28"/>
        <v>250.02</v>
      </c>
    </row>
    <row r="202" spans="1:6">
      <c r="A202" s="20">
        <v>12</v>
      </c>
      <c r="B202" s="21" t="str">
        <f t="shared" si="26"/>
        <v>Rabbi Corn &amp; Fooder</v>
      </c>
      <c r="C202" s="22">
        <f t="shared" ref="C202:E202" si="33">SUM(C28,C72,C115,C158)</f>
        <v>0</v>
      </c>
      <c r="D202" s="22">
        <f t="shared" si="33"/>
        <v>3920.8</v>
      </c>
      <c r="E202" s="22">
        <f t="shared" si="33"/>
        <v>0</v>
      </c>
      <c r="F202" s="22">
        <f t="shared" si="28"/>
        <v>3920.8</v>
      </c>
    </row>
    <row r="203" spans="1:6">
      <c r="A203" s="19"/>
      <c r="B203" s="23" t="s">
        <v>23</v>
      </c>
      <c r="C203" s="24">
        <f>SUM(C197:C202)</f>
        <v>0</v>
      </c>
      <c r="D203" s="24">
        <f>SUM(D197:D202)</f>
        <v>28166.229999999996</v>
      </c>
      <c r="E203" s="24">
        <f>SUM(E197:E202)</f>
        <v>0</v>
      </c>
      <c r="F203" s="24">
        <f>SUM(F197:F202)</f>
        <v>28166.229999999996</v>
      </c>
    </row>
    <row r="204" spans="1:6">
      <c r="A204" s="20"/>
      <c r="B204" s="21" t="s">
        <v>80</v>
      </c>
      <c r="C204" s="22"/>
      <c r="D204" s="22"/>
      <c r="E204" s="22"/>
      <c r="F204" s="22"/>
    </row>
    <row r="205" spans="1:6">
      <c r="A205" s="20">
        <v>13</v>
      </c>
      <c r="B205" s="21" t="str">
        <f t="shared" ref="B205:B207" si="34">B31</f>
        <v>HW Ground-nut</v>
      </c>
      <c r="C205" s="22">
        <f t="shared" ref="C205:E205" si="35">SUM(C31,C75,C118,C161)</f>
        <v>0</v>
      </c>
      <c r="D205" s="22">
        <f t="shared" si="35"/>
        <v>0</v>
      </c>
      <c r="E205" s="22">
        <f t="shared" si="35"/>
        <v>0</v>
      </c>
      <c r="F205" s="22">
        <f>SUM(C205:E205)</f>
        <v>0</v>
      </c>
    </row>
    <row r="206" spans="1:6" hidden="1">
      <c r="A206" s="20">
        <v>15</v>
      </c>
      <c r="B206" s="21" t="str">
        <f t="shared" si="34"/>
        <v>Maize Kadwal</v>
      </c>
      <c r="C206" s="22">
        <f t="shared" ref="C206:E206" si="36">SUM(C32,C76,C119,C162)</f>
        <v>0</v>
      </c>
      <c r="D206" s="22">
        <f t="shared" si="36"/>
        <v>0</v>
      </c>
      <c r="E206" s="22">
        <f t="shared" si="36"/>
        <v>0</v>
      </c>
      <c r="F206" s="22">
        <f>SUM(C206:E206)</f>
        <v>0</v>
      </c>
    </row>
    <row r="207" spans="1:6">
      <c r="A207" s="20">
        <v>14</v>
      </c>
      <c r="B207" s="21" t="str">
        <f t="shared" si="34"/>
        <v>HW Vegetables/ Sunflower</v>
      </c>
      <c r="C207" s="22">
        <f t="shared" ref="C207:E207" si="37">SUM(C33,C77,C120,C163)</f>
        <v>0</v>
      </c>
      <c r="D207" s="22">
        <f t="shared" si="37"/>
        <v>0</v>
      </c>
      <c r="E207" s="22">
        <f t="shared" si="37"/>
        <v>25232.95</v>
      </c>
      <c r="F207" s="22">
        <f>SUM(C207:E207)</f>
        <v>25232.95</v>
      </c>
    </row>
    <row r="208" spans="1:6">
      <c r="A208" s="19"/>
      <c r="B208" s="23" t="s">
        <v>24</v>
      </c>
      <c r="C208" s="24">
        <f>SUM(C205:C207)</f>
        <v>0</v>
      </c>
      <c r="D208" s="24">
        <f>SUM(D205:D207)</f>
        <v>0</v>
      </c>
      <c r="E208" s="24">
        <f>SUM(E205:E207)</f>
        <v>25232.95</v>
      </c>
      <c r="F208" s="24">
        <f>SUM(F205:F207)</f>
        <v>25232.95</v>
      </c>
    </row>
    <row r="209" spans="1:6">
      <c r="A209" s="20"/>
      <c r="B209" s="21" t="s">
        <v>45</v>
      </c>
      <c r="C209" s="22"/>
      <c r="D209" s="22"/>
      <c r="E209" s="22"/>
      <c r="F209" s="22"/>
    </row>
    <row r="210" spans="1:6">
      <c r="A210" s="20">
        <v>15</v>
      </c>
      <c r="B210" s="21" t="str">
        <f t="shared" ref="B210:B213" si="38">B36</f>
        <v>Sugarcane</v>
      </c>
      <c r="C210" s="22">
        <f t="shared" ref="C210:E210" si="39">SUM(C36,C80,C123,C166)</f>
        <v>30644.09</v>
      </c>
      <c r="D210" s="22">
        <f t="shared" si="39"/>
        <v>29103.370000000003</v>
      </c>
      <c r="E210" s="22">
        <f t="shared" si="39"/>
        <v>50825.81</v>
      </c>
      <c r="F210" s="22">
        <f t="shared" ref="F210" si="40">SUM(F36,F80,F123,F166)</f>
        <v>51096.270000000004</v>
      </c>
    </row>
    <row r="211" spans="1:6">
      <c r="A211" s="20">
        <v>16</v>
      </c>
      <c r="B211" s="21" t="str">
        <f t="shared" si="38"/>
        <v>Banana</v>
      </c>
      <c r="C211" s="22">
        <f t="shared" ref="C211:E211" si="41">SUM(C37,C81,C124,C167)</f>
        <v>0</v>
      </c>
      <c r="D211" s="22">
        <f t="shared" si="41"/>
        <v>0</v>
      </c>
      <c r="E211" s="22">
        <f t="shared" si="41"/>
        <v>0</v>
      </c>
      <c r="F211" s="22">
        <f t="shared" ref="F211" si="42">SUM(F37,F81,F124,F167)</f>
        <v>0</v>
      </c>
    </row>
    <row r="212" spans="1:6">
      <c r="A212" s="20">
        <v>17</v>
      </c>
      <c r="B212" s="21" t="str">
        <f t="shared" si="38"/>
        <v>Fruit crops</v>
      </c>
      <c r="C212" s="22">
        <f t="shared" ref="C212:E212" si="43">SUM(C38,C82,C125,C168)</f>
        <v>409.31</v>
      </c>
      <c r="D212" s="22">
        <f t="shared" si="43"/>
        <v>467.31</v>
      </c>
      <c r="E212" s="22">
        <f t="shared" si="43"/>
        <v>1282.21</v>
      </c>
      <c r="F212" s="22">
        <f t="shared" ref="F212" si="44">SUM(F38,F82,F125,F168)</f>
        <v>1282.21</v>
      </c>
    </row>
    <row r="213" spans="1:6">
      <c r="A213" s="20">
        <v>18</v>
      </c>
      <c r="B213" s="21" t="str">
        <f t="shared" si="38"/>
        <v>Other perennials</v>
      </c>
      <c r="C213" s="22">
        <f t="shared" ref="C213:E213" si="45">SUM(C39,C83,C126,C169)</f>
        <v>0</v>
      </c>
      <c r="D213" s="22">
        <f t="shared" si="45"/>
        <v>0</v>
      </c>
      <c r="E213" s="22">
        <f t="shared" si="45"/>
        <v>0</v>
      </c>
      <c r="F213" s="22">
        <f t="shared" ref="F213" si="46">SUM(F39,F83,F126,F169)</f>
        <v>0</v>
      </c>
    </row>
    <row r="214" spans="1:6">
      <c r="A214" s="25"/>
      <c r="B214" s="26" t="s">
        <v>27</v>
      </c>
      <c r="C214" s="27">
        <f>SUM(C210:C213)</f>
        <v>31053.4</v>
      </c>
      <c r="D214" s="27">
        <f>SUM(D210:D213)</f>
        <v>29570.680000000004</v>
      </c>
      <c r="E214" s="27">
        <f>SUM(E210:E213)</f>
        <v>52108.02</v>
      </c>
      <c r="F214" s="27">
        <f>SUM(F210:F213)</f>
        <v>52378.48</v>
      </c>
    </row>
    <row r="215" spans="1:6">
      <c r="A215" s="23"/>
      <c r="B215" s="23" t="s">
        <v>28</v>
      </c>
      <c r="C215" s="24">
        <f>SUM(C214,C208,C203,C195,C191)</f>
        <v>65321.88</v>
      </c>
      <c r="D215" s="24">
        <f>SUM(D214,D208,D203,D195,D191)</f>
        <v>57736.91</v>
      </c>
      <c r="E215" s="24">
        <f>SUM(E214,E208,E203,E195,E191)</f>
        <v>77340.97</v>
      </c>
      <c r="F215" s="24">
        <f>SUM(F214,F208,F203,F195,F191)</f>
        <v>140046.14000000001</v>
      </c>
    </row>
    <row r="1048576" spans="1:1">
      <c r="A1048576" s="3" t="s">
        <v>443</v>
      </c>
    </row>
  </sheetData>
  <sheetProtection password="CA03" sheet="1" objects="1" scenarios="1"/>
  <phoneticPr fontId="0" type="noConversion"/>
  <printOptions horizontalCentered="1"/>
  <pageMargins left="1" right="0.75" top="1" bottom="1" header="0.5" footer="0.5"/>
  <pageSetup paperSize="9" orientation="portrait" horizontalDpi="180" verticalDpi="180" r:id="rId1"/>
  <headerFooter alignWithMargins="0"/>
  <rowBreaks count="4" manualBreakCount="4">
    <brk id="44" max="16383" man="1"/>
    <brk id="87" max="16383" man="1"/>
    <brk id="130" max="16383" man="1"/>
    <brk id="173" max="16383" man="1"/>
  </rowBreaks>
</worksheet>
</file>

<file path=xl/worksheets/sheet7.xml><?xml version="1.0" encoding="utf-8"?>
<worksheet xmlns="http://schemas.openxmlformats.org/spreadsheetml/2006/main" xmlns:r="http://schemas.openxmlformats.org/officeDocument/2006/relationships">
  <dimension ref="A1:P1048576"/>
  <sheetViews>
    <sheetView topLeftCell="A151" workbookViewId="0">
      <selection activeCell="E168" sqref="E168"/>
    </sheetView>
  </sheetViews>
  <sheetFormatPr defaultRowHeight="14.25"/>
  <cols>
    <col min="1" max="1" width="4.7109375" style="3" customWidth="1"/>
    <col min="2" max="2" width="27.85546875" style="3" customWidth="1"/>
    <col min="3" max="4" width="12.28515625" style="3" customWidth="1"/>
    <col min="5" max="5" width="11.28515625" style="3" customWidth="1"/>
    <col min="6" max="6" width="15" style="3" customWidth="1"/>
    <col min="7" max="7" width="1.140625" style="3" customWidth="1"/>
    <col min="8" max="9" width="9.140625" style="3"/>
    <col min="10" max="10" width="10.5703125" style="3" customWidth="1"/>
    <col min="11" max="11" width="11.140625" style="3" customWidth="1"/>
    <col min="12" max="12" width="11.42578125" style="3" customWidth="1"/>
    <col min="13" max="13" width="12.7109375" style="3" customWidth="1"/>
    <col min="14" max="16384" width="9.140625" style="3"/>
  </cols>
  <sheetData>
    <row r="1" spans="1:6">
      <c r="A1" s="2" t="s">
        <v>29</v>
      </c>
      <c r="B1" s="2"/>
      <c r="C1" s="2"/>
      <c r="D1" s="2"/>
      <c r="E1" s="2"/>
      <c r="F1" s="2"/>
    </row>
    <row r="2" spans="1:6">
      <c r="A2" s="2" t="s">
        <v>60</v>
      </c>
      <c r="B2" s="2"/>
      <c r="C2" s="2"/>
      <c r="D2" s="2"/>
      <c r="E2" s="2"/>
      <c r="F2" s="2"/>
    </row>
    <row r="4" spans="1:6">
      <c r="B4" s="4" t="s">
        <v>61</v>
      </c>
      <c r="C4" s="5" t="s">
        <v>62</v>
      </c>
      <c r="D4" s="6"/>
      <c r="E4" s="7"/>
    </row>
    <row r="5" spans="1:6">
      <c r="B5" s="4" t="s">
        <v>63</v>
      </c>
      <c r="C5" s="8" t="s">
        <v>150</v>
      </c>
      <c r="D5" s="9"/>
      <c r="E5" s="10"/>
    </row>
    <row r="6" spans="1:6">
      <c r="B6" s="4" t="s">
        <v>65</v>
      </c>
      <c r="C6" s="11" t="s">
        <v>151</v>
      </c>
      <c r="D6" s="12"/>
      <c r="E6" s="13"/>
    </row>
    <row r="7" spans="1:6">
      <c r="F7" s="3" t="s">
        <v>67</v>
      </c>
    </row>
    <row r="8" spans="1:6" ht="28.5">
      <c r="A8" s="14" t="s">
        <v>68</v>
      </c>
      <c r="B8" s="14" t="s">
        <v>14</v>
      </c>
      <c r="C8" s="15" t="s">
        <v>69</v>
      </c>
      <c r="D8" s="15"/>
      <c r="E8" s="15"/>
      <c r="F8" s="14" t="s">
        <v>70</v>
      </c>
    </row>
    <row r="9" spans="1:6" ht="28.5">
      <c r="A9" s="16"/>
      <c r="B9" s="16"/>
      <c r="C9" s="17" t="s">
        <v>71</v>
      </c>
      <c r="D9" s="17" t="s">
        <v>72</v>
      </c>
      <c r="E9" s="17" t="s">
        <v>73</v>
      </c>
      <c r="F9" s="18" t="s">
        <v>74</v>
      </c>
    </row>
    <row r="10" spans="1:6">
      <c r="A10" s="19">
        <v>1</v>
      </c>
      <c r="B10" s="19">
        <v>2</v>
      </c>
      <c r="C10" s="19">
        <v>3</v>
      </c>
      <c r="D10" s="19">
        <v>4</v>
      </c>
      <c r="E10" s="19">
        <v>5</v>
      </c>
      <c r="F10" s="19">
        <v>6</v>
      </c>
    </row>
    <row r="11" spans="1:6">
      <c r="A11" s="20"/>
      <c r="B11" s="21" t="s">
        <v>75</v>
      </c>
      <c r="C11" s="21"/>
      <c r="D11" s="21"/>
      <c r="E11" s="21"/>
      <c r="F11" s="21"/>
    </row>
    <row r="12" spans="1:6">
      <c r="A12" s="20">
        <v>1</v>
      </c>
      <c r="B12" s="21" t="str">
        <f>'6C NRBC'!B12</f>
        <v>Kharif Jawar/ Bajara</v>
      </c>
      <c r="C12" s="22">
        <f>SUM('6C NRBC'!C12,'6C NLBC'!C12)</f>
        <v>3851.12</v>
      </c>
      <c r="D12" s="22">
        <f>SUM('6C NRBC'!D12,'6C NLBC'!D12)</f>
        <v>0</v>
      </c>
      <c r="E12" s="22">
        <f>SUM('6C NRBC'!E12,'6C NLBC'!E12)</f>
        <v>0</v>
      </c>
      <c r="F12" s="22">
        <f>SUM(C12:E12)</f>
        <v>3851.12</v>
      </c>
    </row>
    <row r="13" spans="1:6">
      <c r="A13" s="20">
        <v>2</v>
      </c>
      <c r="B13" s="21" t="str">
        <f>'6C NRBC'!B13</f>
        <v>Kharif Corn &amp; Fooder</v>
      </c>
      <c r="C13" s="22">
        <f>SUM('6C NRBC'!C13,'6C NLBC'!C13)</f>
        <v>20648.41</v>
      </c>
      <c r="D13" s="22">
        <f>SUM('6C NRBC'!D13,'6C NLBC'!D13)</f>
        <v>0</v>
      </c>
      <c r="E13" s="22">
        <f>SUM('6C NRBC'!E13,'6C NLBC'!E13)</f>
        <v>0</v>
      </c>
      <c r="F13" s="22">
        <f>SUM(C13:E13)</f>
        <v>20648.41</v>
      </c>
    </row>
    <row r="14" spans="1:6">
      <c r="A14" s="20">
        <v>3</v>
      </c>
      <c r="B14" s="21" t="str">
        <f>'6C NRBC'!B14</f>
        <v>Kharif base crops</v>
      </c>
      <c r="C14" s="22">
        <f>SUM('6C NRBC'!C14,'6C NLBC'!C14)</f>
        <v>297</v>
      </c>
      <c r="D14" s="22">
        <f>SUM('6C NRBC'!D14,'6C NLBC'!D14)</f>
        <v>0</v>
      </c>
      <c r="E14" s="22">
        <f>SUM('6C NRBC'!E14,'6C NLBC'!E14)</f>
        <v>0</v>
      </c>
      <c r="F14" s="22">
        <f>SUM(C14:E14)</f>
        <v>297</v>
      </c>
    </row>
    <row r="15" spans="1:6" hidden="1">
      <c r="A15" s="20">
        <v>4</v>
      </c>
      <c r="B15" s="21" t="str">
        <f>'6C NRBC'!B15</f>
        <v>Groundnut</v>
      </c>
      <c r="C15" s="22">
        <f>SUM('6C NRBC'!C15,'6C NLBC'!C15)</f>
        <v>0</v>
      </c>
      <c r="D15" s="22">
        <f>SUM('6C NRBC'!D15,'6C NLBC'!D15)</f>
        <v>0</v>
      </c>
      <c r="E15" s="22">
        <f>SUM('6C NRBC'!E15,'6C NLBC'!E15)</f>
        <v>0</v>
      </c>
      <c r="F15" s="22">
        <f>SUM(C15:E15)</f>
        <v>0</v>
      </c>
    </row>
    <row r="16" spans="1:6">
      <c r="A16" s="20">
        <v>4</v>
      </c>
      <c r="B16" s="21" t="str">
        <f>'6C NRBC'!B16</f>
        <v>Paddy</v>
      </c>
      <c r="C16" s="22">
        <f>SUM('6C NRBC'!C16,'6C NLBC'!C16)</f>
        <v>0</v>
      </c>
      <c r="D16" s="22">
        <f>SUM('6C NRBC'!D16,'6C NLBC'!D16)</f>
        <v>0</v>
      </c>
      <c r="E16" s="22">
        <f>SUM('6C NRBC'!E16,'6C NLBC'!E16)</f>
        <v>0</v>
      </c>
      <c r="F16" s="22">
        <f>SUM(C16:E16)</f>
        <v>0</v>
      </c>
    </row>
    <row r="17" spans="1:6">
      <c r="A17" s="19"/>
      <c r="B17" s="23" t="s">
        <v>16</v>
      </c>
      <c r="C17" s="24">
        <f>SUM(C12:C16)</f>
        <v>24796.53</v>
      </c>
      <c r="D17" s="24">
        <f>SUM(D12:D16)</f>
        <v>0</v>
      </c>
      <c r="E17" s="24">
        <f>SUM(E12:E16)</f>
        <v>0</v>
      </c>
      <c r="F17" s="24">
        <f>SUM(F12:F16)</f>
        <v>24796.53</v>
      </c>
    </row>
    <row r="18" spans="1:6">
      <c r="A18" s="25"/>
      <c r="B18" s="26" t="s">
        <v>77</v>
      </c>
      <c r="C18" s="27"/>
      <c r="D18" s="27"/>
      <c r="E18" s="27"/>
      <c r="F18" s="27"/>
    </row>
    <row r="19" spans="1:6">
      <c r="A19" s="20">
        <v>5</v>
      </c>
      <c r="B19" s="21" t="s">
        <v>17</v>
      </c>
      <c r="C19" s="22">
        <f>SUM('6C NRBC'!C19,'6C NLBC'!C19)</f>
        <v>0</v>
      </c>
      <c r="D19" s="22">
        <f>SUM('6C NRBC'!D19,'6C NLBC'!D19)</f>
        <v>0</v>
      </c>
      <c r="E19" s="22">
        <f>SUM('6C NRBC'!E19,'6C NLBC'!E19)</f>
        <v>0</v>
      </c>
      <c r="F19" s="22">
        <f>SUM(C19:E19)</f>
        <v>0</v>
      </c>
    </row>
    <row r="20" spans="1:6">
      <c r="A20" s="20">
        <v>6</v>
      </c>
      <c r="B20" s="21" t="s">
        <v>18</v>
      </c>
      <c r="C20" s="22">
        <f>SUM('6C NRBC'!C20,'6C NLBC'!C20)</f>
        <v>0</v>
      </c>
      <c r="D20" s="22">
        <f>SUM('6C NRBC'!D20,'6C NLBC'!D20)</f>
        <v>0</v>
      </c>
      <c r="E20" s="22">
        <f>SUM('6C NRBC'!E20,'6C NLBC'!E20)</f>
        <v>0</v>
      </c>
      <c r="F20" s="22">
        <f>SUM(C20:E20)</f>
        <v>0</v>
      </c>
    </row>
    <row r="21" spans="1:6">
      <c r="A21" s="19"/>
      <c r="B21" s="23" t="s">
        <v>19</v>
      </c>
      <c r="C21" s="24">
        <f>SUM(C19:C20)</f>
        <v>0</v>
      </c>
      <c r="D21" s="24">
        <f>SUM(D19:D20)</f>
        <v>0</v>
      </c>
      <c r="E21" s="24">
        <f>SUM(E19:E20)</f>
        <v>0</v>
      </c>
      <c r="F21" s="24">
        <f>SUM(F19:F20)</f>
        <v>0</v>
      </c>
    </row>
    <row r="22" spans="1:6">
      <c r="A22" s="20"/>
      <c r="B22" s="21" t="s">
        <v>78</v>
      </c>
      <c r="C22" s="22"/>
      <c r="D22" s="22"/>
      <c r="E22" s="22"/>
      <c r="F22" s="22"/>
    </row>
    <row r="23" spans="1:6">
      <c r="A23" s="20">
        <v>7</v>
      </c>
      <c r="B23" s="21" t="str">
        <f>'6C NRBC'!B23</f>
        <v>Wheat</v>
      </c>
      <c r="C23" s="22">
        <f>SUM('6C NRBC'!C23,'6C NLBC'!C23)</f>
        <v>0</v>
      </c>
      <c r="D23" s="22">
        <f>SUM('6C NRBC'!D23,'6C NLBC'!D23)</f>
        <v>4104.3999999999996</v>
      </c>
      <c r="E23" s="22">
        <f>SUM('6C NRBC'!E23,'6C NLBC'!E23)</f>
        <v>0</v>
      </c>
      <c r="F23" s="22">
        <f t="shared" ref="F23:F28" si="0">SUM(C23:E23)</f>
        <v>4104.3999999999996</v>
      </c>
    </row>
    <row r="24" spans="1:6">
      <c r="A24" s="20">
        <v>8</v>
      </c>
      <c r="B24" s="21" t="str">
        <f>'6C NRBC'!B24</f>
        <v>Rabi Jawar</v>
      </c>
      <c r="C24" s="22">
        <f>SUM('6C NRBC'!C24,'6C NLBC'!C24)</f>
        <v>0</v>
      </c>
      <c r="D24" s="22">
        <f>SUM('6C NRBC'!D24,'6C NLBC'!D24)</f>
        <v>19817.419999999998</v>
      </c>
      <c r="E24" s="22">
        <f>SUM('6C NRBC'!E24,'6C NLBC'!E24)</f>
        <v>0</v>
      </c>
      <c r="F24" s="22">
        <f t="shared" si="0"/>
        <v>19817.419999999998</v>
      </c>
    </row>
    <row r="25" spans="1:6">
      <c r="A25" s="20">
        <v>9</v>
      </c>
      <c r="B25" s="21" t="str">
        <f>'6C NRBC'!B25</f>
        <v>Gram</v>
      </c>
      <c r="C25" s="22">
        <f>SUM('6C NRBC'!C25,'6C NLBC'!C25)</f>
        <v>0</v>
      </c>
      <c r="D25" s="22">
        <f>SUM('6C NRBC'!D25,'6C NLBC'!D25)</f>
        <v>1309</v>
      </c>
      <c r="E25" s="22">
        <f>SUM('6C NRBC'!E25,'6C NLBC'!E25)</f>
        <v>0</v>
      </c>
      <c r="F25" s="22">
        <f t="shared" si="0"/>
        <v>1309</v>
      </c>
    </row>
    <row r="26" spans="1:6">
      <c r="A26" s="20">
        <v>10</v>
      </c>
      <c r="B26" s="21" t="str">
        <f>'6C NRBC'!B26</f>
        <v>Sunflower</v>
      </c>
      <c r="C26" s="22">
        <f>SUM('6C NRBC'!C26,'6C NLBC'!C26)</f>
        <v>0</v>
      </c>
      <c r="D26" s="22">
        <f>SUM('6C NRBC'!D26,'6C NLBC'!D26)</f>
        <v>775</v>
      </c>
      <c r="E26" s="22">
        <f>SUM('6C NRBC'!E26,'6C NLBC'!E26)</f>
        <v>0</v>
      </c>
      <c r="F26" s="22">
        <f t="shared" si="0"/>
        <v>775</v>
      </c>
    </row>
    <row r="27" spans="1:6">
      <c r="A27" s="20">
        <v>11</v>
      </c>
      <c r="B27" s="21" t="str">
        <f>'6C NRBC'!B27</f>
        <v>Rabbi based crops</v>
      </c>
      <c r="C27" s="22">
        <f>SUM('6C NRBC'!C27,'6C NLBC'!C27)</f>
        <v>0</v>
      </c>
      <c r="D27" s="22">
        <f>SUM('6C NRBC'!D27,'6C NLBC'!D27)</f>
        <v>181.52</v>
      </c>
      <c r="E27" s="22">
        <f>SUM('6C NRBC'!E27,'6C NLBC'!E27)</f>
        <v>0</v>
      </c>
      <c r="F27" s="22">
        <f t="shared" si="0"/>
        <v>181.52</v>
      </c>
    </row>
    <row r="28" spans="1:6">
      <c r="A28" s="20">
        <v>12</v>
      </c>
      <c r="B28" s="21" t="str">
        <f>'6C NRBC'!B28</f>
        <v>Rabbi Corn &amp; Fooder</v>
      </c>
      <c r="C28" s="22">
        <f>SUM('6C NRBC'!C28,'6C NLBC'!C28)</f>
        <v>0</v>
      </c>
      <c r="D28" s="22">
        <f>SUM('6C NRBC'!D28,'6C NLBC'!D28)</f>
        <v>10471</v>
      </c>
      <c r="E28" s="22">
        <f>SUM('6C NRBC'!E28,'6C NLBC'!E28)</f>
        <v>0</v>
      </c>
      <c r="F28" s="22">
        <f t="shared" si="0"/>
        <v>10471</v>
      </c>
    </row>
    <row r="29" spans="1:6">
      <c r="A29" s="19"/>
      <c r="B29" s="23" t="s">
        <v>23</v>
      </c>
      <c r="C29" s="24">
        <f>SUM(C23:C28)</f>
        <v>0</v>
      </c>
      <c r="D29" s="24">
        <f>SUM(D23:D28)</f>
        <v>36658.339999999997</v>
      </c>
      <c r="E29" s="24">
        <f>SUM(E23:E28)</f>
        <v>0</v>
      </c>
      <c r="F29" s="24">
        <f>SUM(F23:F28)</f>
        <v>36658.339999999997</v>
      </c>
    </row>
    <row r="30" spans="1:6">
      <c r="A30" s="20"/>
      <c r="B30" s="21" t="s">
        <v>80</v>
      </c>
      <c r="C30" s="22"/>
      <c r="D30" s="22"/>
      <c r="E30" s="22"/>
      <c r="F30" s="22"/>
    </row>
    <row r="31" spans="1:6">
      <c r="A31" s="20">
        <v>13</v>
      </c>
      <c r="B31" s="21" t="str">
        <f>'6C NRBC'!B31</f>
        <v>HW Ground-nut</v>
      </c>
      <c r="C31" s="22">
        <f>SUM('6C NRBC'!C31,'6C NLBC'!C31)</f>
        <v>0</v>
      </c>
      <c r="D31" s="22">
        <f>SUM('6C NRBC'!D31,'6C NLBC'!D31)</f>
        <v>0</v>
      </c>
      <c r="E31" s="22">
        <f>SUM('6C NRBC'!E31,'6C NLBC'!E31)</f>
        <v>589</v>
      </c>
      <c r="F31" s="22">
        <f>SUM(C31:E31)</f>
        <v>589</v>
      </c>
    </row>
    <row r="32" spans="1:6" hidden="1">
      <c r="A32" s="20">
        <v>15</v>
      </c>
      <c r="B32" s="21" t="str">
        <f>'6C NRBC'!B32</f>
        <v>Maize Kadwal</v>
      </c>
      <c r="C32" s="22">
        <f>SUM('6C NRBC'!C32,'6C NLBC'!C32)</f>
        <v>0</v>
      </c>
      <c r="D32" s="22">
        <f>SUM('6C NRBC'!D32,'6C NLBC'!D32)</f>
        <v>0</v>
      </c>
      <c r="E32" s="22">
        <f>SUM('6C NRBC'!E32,'6C NLBC'!E32)</f>
        <v>0</v>
      </c>
      <c r="F32" s="22">
        <f>SUM(C32:E32)</f>
        <v>0</v>
      </c>
    </row>
    <row r="33" spans="1:16">
      <c r="A33" s="20">
        <v>14</v>
      </c>
      <c r="B33" s="21" t="str">
        <f>'6C NRBC'!B33</f>
        <v>HW Vegetables/ Sunflower</v>
      </c>
      <c r="C33" s="22">
        <f>SUM('6C NRBC'!C33,'6C NLBC'!C33)</f>
        <v>0</v>
      </c>
      <c r="D33" s="22">
        <f>SUM('6C NRBC'!D33,'6C NLBC'!D33)</f>
        <v>0</v>
      </c>
      <c r="E33" s="22">
        <f>SUM('6C NRBC'!E33,'6C NLBC'!E33)</f>
        <v>38825.72</v>
      </c>
      <c r="F33" s="22">
        <f>SUM(C33:E33)</f>
        <v>38825.72</v>
      </c>
    </row>
    <row r="34" spans="1:16">
      <c r="A34" s="19"/>
      <c r="B34" s="23" t="s">
        <v>24</v>
      </c>
      <c r="C34" s="24">
        <f>SUM(C31:C33)</f>
        <v>0</v>
      </c>
      <c r="D34" s="24">
        <f>SUM(D31:D33)</f>
        <v>0</v>
      </c>
      <c r="E34" s="24">
        <f>SUM(E31:E33)</f>
        <v>39414.720000000001</v>
      </c>
      <c r="F34" s="24">
        <f>SUM(F31:F33)</f>
        <v>39414.720000000001</v>
      </c>
    </row>
    <row r="35" spans="1:16">
      <c r="A35" s="20"/>
      <c r="B35" s="21" t="s">
        <v>45</v>
      </c>
      <c r="C35" s="22"/>
      <c r="D35" s="22"/>
      <c r="E35" s="22"/>
      <c r="F35" s="22"/>
    </row>
    <row r="36" spans="1:16">
      <c r="A36" s="20">
        <v>15</v>
      </c>
      <c r="B36" s="21" t="s">
        <v>81</v>
      </c>
      <c r="C36" s="22">
        <f>SUM('6C NRBC'!C36,'6C NLBC'!C36)</f>
        <v>29776.28</v>
      </c>
      <c r="D36" s="22">
        <f>SUM('6C NRBC'!D36,'6C NLBC'!D36)</f>
        <v>43971.83</v>
      </c>
      <c r="E36" s="22">
        <f>SUM('6C NRBC'!E36,'6C NLBC'!E36)</f>
        <v>46826.75</v>
      </c>
      <c r="F36" s="22">
        <f>MAX(C36:E36)</f>
        <v>46826.75</v>
      </c>
    </row>
    <row r="37" spans="1:16">
      <c r="A37" s="20">
        <v>16</v>
      </c>
      <c r="B37" s="21" t="s">
        <v>25</v>
      </c>
      <c r="C37" s="22">
        <f>SUM('6C NRBC'!C37,'6C NLBC'!C37)</f>
        <v>0</v>
      </c>
      <c r="D37" s="22">
        <f>SUM('6C NRBC'!D37,'6C NLBC'!D37)</f>
        <v>0</v>
      </c>
      <c r="E37" s="22">
        <f>SUM('6C NRBC'!E37,'6C NLBC'!E37)</f>
        <v>0</v>
      </c>
      <c r="F37" s="22">
        <f>MAX(C37:E37)</f>
        <v>0</v>
      </c>
      <c r="H37" s="250"/>
      <c r="I37" s="250"/>
      <c r="J37" s="250"/>
      <c r="K37" s="250"/>
      <c r="L37" s="250"/>
      <c r="M37" s="250"/>
      <c r="N37" s="250"/>
      <c r="O37" s="250"/>
      <c r="P37" s="250"/>
    </row>
    <row r="38" spans="1:16">
      <c r="A38" s="20">
        <v>17</v>
      </c>
      <c r="B38" s="21" t="s">
        <v>26</v>
      </c>
      <c r="C38" s="22">
        <f>SUM('6C NRBC'!C38,'6C NLBC'!C38)</f>
        <v>409.31</v>
      </c>
      <c r="D38" s="22">
        <f>SUM('6C NRBC'!D38,'6C NLBC'!D38)</f>
        <v>467.31</v>
      </c>
      <c r="E38" s="22">
        <f>SUM('6C NRBC'!E38,'6C NLBC'!E38)</f>
        <v>1282.21</v>
      </c>
      <c r="F38" s="22">
        <f>MAX(C38:E38)</f>
        <v>1282.21</v>
      </c>
      <c r="H38" s="250"/>
      <c r="I38" s="250" t="s">
        <v>53</v>
      </c>
      <c r="J38" s="251">
        <f>'6C NRBC'!C41</f>
        <v>46942</v>
      </c>
      <c r="K38" s="251">
        <f>'6C NRBC'!D41</f>
        <v>73837</v>
      </c>
      <c r="L38" s="251">
        <f>'6C NRBC'!E41</f>
        <v>79839</v>
      </c>
      <c r="M38" s="251">
        <f>'6C NRBC'!F41</f>
        <v>126952</v>
      </c>
      <c r="N38" s="250"/>
      <c r="O38" s="250"/>
      <c r="P38" s="250"/>
    </row>
    <row r="39" spans="1:16">
      <c r="A39" s="20">
        <v>18</v>
      </c>
      <c r="B39" s="21" t="s">
        <v>82</v>
      </c>
      <c r="C39" s="22">
        <f>SUM('6C NRBC'!C39,'6C NLBC'!C39)</f>
        <v>7777</v>
      </c>
      <c r="D39" s="22">
        <f>SUM('6C NRBC'!D39,'6C NLBC'!D39)</f>
        <v>8984</v>
      </c>
      <c r="E39" s="22">
        <f>SUM('6C NRBC'!E39,'6C NLBC'!E39)</f>
        <v>10683</v>
      </c>
      <c r="F39" s="22">
        <f>MAX(C39:E39)</f>
        <v>10683</v>
      </c>
      <c r="H39" s="250"/>
      <c r="I39" s="250" t="s">
        <v>146</v>
      </c>
      <c r="J39" s="251">
        <f>'6C NLBC'!C41</f>
        <v>15817.119999999999</v>
      </c>
      <c r="K39" s="251">
        <f>'6C NLBC'!D41</f>
        <v>16244.48</v>
      </c>
      <c r="L39" s="251">
        <f>'6C NLBC'!E41</f>
        <v>18367.68</v>
      </c>
      <c r="M39" s="251">
        <f>'6C NLBC'!F41</f>
        <v>32949.08</v>
      </c>
      <c r="N39" s="250"/>
      <c r="O39" s="250"/>
      <c r="P39" s="250"/>
    </row>
    <row r="40" spans="1:16">
      <c r="A40" s="25"/>
      <c r="B40" s="26" t="s">
        <v>27</v>
      </c>
      <c r="C40" s="27">
        <f>SUM(C36:C39)</f>
        <v>37962.589999999997</v>
      </c>
      <c r="D40" s="27">
        <f>SUM(D36:D39)</f>
        <v>53423.14</v>
      </c>
      <c r="E40" s="27">
        <f>SUM(E36:E39)</f>
        <v>58791.96</v>
      </c>
      <c r="F40" s="27">
        <f>SUM(F36:F39)</f>
        <v>58791.96</v>
      </c>
      <c r="H40" s="250"/>
      <c r="I40" s="250"/>
      <c r="J40" s="250"/>
      <c r="K40" s="250"/>
      <c r="L40" s="250"/>
      <c r="M40" s="250"/>
      <c r="N40" s="250"/>
      <c r="O40" s="250"/>
      <c r="P40" s="250"/>
    </row>
    <row r="41" spans="1:16">
      <c r="A41" s="23"/>
      <c r="B41" s="23" t="s">
        <v>28</v>
      </c>
      <c r="C41" s="24">
        <f>SUM(C40,C34,C29,C21,C17)</f>
        <v>62759.119999999995</v>
      </c>
      <c r="D41" s="24">
        <f>SUM(D40,D34,D29,D21,D17)</f>
        <v>90081.48</v>
      </c>
      <c r="E41" s="24">
        <f>SUM(E40,E34,E29,E21,E17)</f>
        <v>98206.68</v>
      </c>
      <c r="F41" s="24">
        <f>SUM(F40,F34,F29,F21,F17)</f>
        <v>159661.54999999999</v>
      </c>
      <c r="H41" s="250"/>
      <c r="I41" s="250"/>
      <c r="J41" s="250">
        <f>+J38+J39</f>
        <v>62759.119999999995</v>
      </c>
      <c r="K41" s="250">
        <f t="shared" ref="K41:M41" si="1">+K38+K39</f>
        <v>90081.48</v>
      </c>
      <c r="L41" s="250">
        <f t="shared" si="1"/>
        <v>98206.68</v>
      </c>
      <c r="M41" s="250">
        <f t="shared" si="1"/>
        <v>159901.08000000002</v>
      </c>
      <c r="N41" s="250"/>
      <c r="O41" s="250"/>
      <c r="P41" s="250"/>
    </row>
    <row r="42" spans="1:16">
      <c r="H42" s="250"/>
      <c r="I42" s="250"/>
      <c r="J42" s="250"/>
      <c r="K42" s="250"/>
      <c r="L42" s="250"/>
      <c r="M42" s="250"/>
      <c r="N42" s="250"/>
      <c r="O42" s="250"/>
      <c r="P42" s="250"/>
    </row>
    <row r="43" spans="1:16">
      <c r="H43" s="250"/>
      <c r="I43" s="250"/>
      <c r="J43" s="250"/>
      <c r="K43" s="250"/>
      <c r="L43" s="250"/>
      <c r="M43" s="250"/>
      <c r="N43" s="250"/>
      <c r="O43" s="250"/>
      <c r="P43" s="250"/>
    </row>
    <row r="44" spans="1:16">
      <c r="H44" s="250"/>
      <c r="I44" s="250"/>
      <c r="J44" s="250"/>
      <c r="K44" s="250"/>
      <c r="L44" s="250"/>
      <c r="M44" s="250"/>
      <c r="N44" s="250"/>
      <c r="O44" s="250"/>
      <c r="P44" s="250"/>
    </row>
    <row r="45" spans="1:16">
      <c r="A45" s="2" t="s">
        <v>29</v>
      </c>
      <c r="B45" s="2"/>
      <c r="C45" s="2"/>
      <c r="D45" s="2"/>
      <c r="E45" s="2"/>
      <c r="F45" s="2"/>
      <c r="H45" s="250"/>
      <c r="I45" s="250"/>
      <c r="J45" s="250"/>
      <c r="K45" s="250"/>
      <c r="L45" s="250"/>
      <c r="M45" s="250"/>
      <c r="N45" s="250"/>
      <c r="O45" s="250"/>
      <c r="P45" s="250"/>
    </row>
    <row r="46" spans="1:16">
      <c r="A46" s="2" t="s">
        <v>334</v>
      </c>
      <c r="B46" s="2"/>
      <c r="C46" s="2"/>
      <c r="D46" s="2"/>
      <c r="E46" s="2"/>
      <c r="F46" s="2"/>
      <c r="H46" s="250"/>
      <c r="I46" s="250"/>
      <c r="J46" s="250"/>
      <c r="K46" s="250"/>
      <c r="L46" s="250"/>
      <c r="M46" s="250"/>
      <c r="N46" s="250"/>
      <c r="O46" s="250"/>
      <c r="P46" s="250"/>
    </row>
    <row r="47" spans="1:16">
      <c r="H47" s="250"/>
      <c r="I47" s="250"/>
      <c r="J47" s="250"/>
      <c r="K47" s="250"/>
      <c r="L47" s="250"/>
      <c r="M47" s="250"/>
      <c r="N47" s="250"/>
      <c r="O47" s="250"/>
      <c r="P47" s="250"/>
    </row>
    <row r="48" spans="1:16">
      <c r="B48" s="4" t="s">
        <v>61</v>
      </c>
      <c r="C48" s="5" t="s">
        <v>62</v>
      </c>
      <c r="D48" s="6"/>
      <c r="E48" s="7"/>
      <c r="H48" s="250"/>
      <c r="I48" s="250"/>
      <c r="J48" s="250"/>
      <c r="K48" s="250"/>
      <c r="L48" s="250"/>
      <c r="M48" s="250"/>
      <c r="N48" s="250"/>
      <c r="O48" s="250"/>
      <c r="P48" s="250"/>
    </row>
    <row r="49" spans="1:16">
      <c r="B49" s="4" t="s">
        <v>63</v>
      </c>
      <c r="C49" s="8" t="s">
        <v>150</v>
      </c>
      <c r="D49" s="9"/>
      <c r="E49" s="10"/>
      <c r="H49" s="250"/>
      <c r="I49" s="250"/>
      <c r="J49" s="250"/>
      <c r="K49" s="250"/>
      <c r="L49" s="250"/>
      <c r="M49" s="250"/>
      <c r="N49" s="250"/>
      <c r="O49" s="250"/>
      <c r="P49" s="250"/>
    </row>
    <row r="50" spans="1:16">
      <c r="B50" s="4" t="s">
        <v>65</v>
      </c>
      <c r="C50" s="11" t="s">
        <v>151</v>
      </c>
      <c r="D50" s="12"/>
      <c r="E50" s="13"/>
      <c r="H50" s="250"/>
      <c r="I50" s="250"/>
      <c r="J50" s="250"/>
      <c r="K50" s="250"/>
      <c r="L50" s="250"/>
      <c r="M50" s="250"/>
      <c r="N50" s="250"/>
      <c r="O50" s="250"/>
      <c r="P50" s="250"/>
    </row>
    <row r="51" spans="1:16">
      <c r="F51" s="3" t="s">
        <v>67</v>
      </c>
      <c r="H51" s="250"/>
      <c r="I51" s="250"/>
      <c r="J51" s="250"/>
      <c r="K51" s="250"/>
      <c r="L51" s="250"/>
      <c r="M51" s="250"/>
      <c r="N51" s="250"/>
      <c r="O51" s="250"/>
      <c r="P51" s="250"/>
    </row>
    <row r="52" spans="1:16" ht="28.5">
      <c r="A52" s="14" t="s">
        <v>68</v>
      </c>
      <c r="B52" s="14" t="s">
        <v>14</v>
      </c>
      <c r="C52" s="15" t="s">
        <v>69</v>
      </c>
      <c r="D52" s="15"/>
      <c r="E52" s="15"/>
      <c r="F52" s="14" t="s">
        <v>70</v>
      </c>
      <c r="H52" s="250"/>
      <c r="I52" s="250"/>
      <c r="J52" s="250"/>
      <c r="K52" s="250"/>
      <c r="L52" s="250"/>
      <c r="M52" s="250"/>
      <c r="N52" s="250"/>
      <c r="O52" s="250"/>
      <c r="P52" s="250"/>
    </row>
    <row r="53" spans="1:16" ht="28.5">
      <c r="A53" s="16"/>
      <c r="B53" s="16"/>
      <c r="C53" s="17" t="s">
        <v>71</v>
      </c>
      <c r="D53" s="17" t="s">
        <v>72</v>
      </c>
      <c r="E53" s="17" t="s">
        <v>73</v>
      </c>
      <c r="F53" s="18" t="s">
        <v>74</v>
      </c>
      <c r="H53" s="250"/>
      <c r="I53" s="250"/>
      <c r="J53" s="250"/>
      <c r="K53" s="250"/>
      <c r="L53" s="250"/>
      <c r="M53" s="250"/>
      <c r="N53" s="250"/>
      <c r="O53" s="250"/>
      <c r="P53" s="250"/>
    </row>
    <row r="54" spans="1:16">
      <c r="A54" s="19">
        <v>1</v>
      </c>
      <c r="B54" s="19">
        <v>2</v>
      </c>
      <c r="C54" s="19">
        <v>3</v>
      </c>
      <c r="D54" s="19">
        <v>4</v>
      </c>
      <c r="E54" s="19">
        <v>5</v>
      </c>
      <c r="F54" s="19">
        <v>6</v>
      </c>
      <c r="H54" s="250"/>
      <c r="I54" s="250"/>
      <c r="J54" s="250"/>
      <c r="K54" s="250"/>
      <c r="L54" s="250"/>
      <c r="M54" s="250"/>
      <c r="N54" s="250"/>
      <c r="O54" s="250"/>
      <c r="P54" s="250"/>
    </row>
    <row r="55" spans="1:16">
      <c r="A55" s="20"/>
      <c r="B55" s="21" t="s">
        <v>75</v>
      </c>
      <c r="C55" s="21"/>
      <c r="D55" s="21"/>
      <c r="E55" s="21"/>
      <c r="F55" s="21"/>
      <c r="H55" s="250"/>
      <c r="I55" s="250"/>
      <c r="J55" s="250"/>
      <c r="K55" s="250"/>
      <c r="L55" s="250"/>
      <c r="M55" s="250"/>
      <c r="N55" s="250"/>
      <c r="O55" s="250"/>
      <c r="P55" s="250"/>
    </row>
    <row r="56" spans="1:16">
      <c r="A56" s="20">
        <f t="shared" ref="A56" si="2">A12</f>
        <v>1</v>
      </c>
      <c r="B56" s="21" t="str">
        <f>B12</f>
        <v>Kharif Jawar/ Bajara</v>
      </c>
      <c r="C56" s="22">
        <f>SUM('6C NRBC'!C56,'6C NLBC'!C56)</f>
        <v>0</v>
      </c>
      <c r="D56" s="22">
        <f>SUM('6C NRBC'!D56,'6C NLBC'!D56)</f>
        <v>0</v>
      </c>
      <c r="E56" s="22">
        <f>SUM('6C NRBC'!E56,'6C NLBC'!E56)</f>
        <v>0</v>
      </c>
      <c r="F56" s="22">
        <f>SUM(C56:E56)</f>
        <v>0</v>
      </c>
      <c r="H56" s="250"/>
      <c r="I56" s="250"/>
      <c r="J56" s="250"/>
      <c r="K56" s="250"/>
      <c r="L56" s="250"/>
      <c r="M56" s="250"/>
      <c r="N56" s="250"/>
      <c r="O56" s="250"/>
      <c r="P56" s="250"/>
    </row>
    <row r="57" spans="1:16">
      <c r="A57" s="20">
        <f t="shared" ref="A57" si="3">A13</f>
        <v>2</v>
      </c>
      <c r="B57" s="21" t="str">
        <f t="shared" ref="B57:B60" si="4">B13</f>
        <v>Kharif Corn &amp; Fooder</v>
      </c>
      <c r="C57" s="22">
        <f>SUM('6C NRBC'!C57,'6C NLBC'!C57)</f>
        <v>744</v>
      </c>
      <c r="D57" s="22">
        <f>SUM('6C NRBC'!D57,'6C NLBC'!D57)</f>
        <v>0</v>
      </c>
      <c r="E57" s="22">
        <f>SUM('6C NRBC'!E57,'6C NLBC'!E57)</f>
        <v>0</v>
      </c>
      <c r="F57" s="22">
        <f>SUM(C57:E57)</f>
        <v>744</v>
      </c>
      <c r="H57" s="250"/>
      <c r="I57" s="250"/>
      <c r="J57" s="250"/>
      <c r="K57" s="250"/>
      <c r="L57" s="250"/>
      <c r="M57" s="250"/>
      <c r="N57" s="250"/>
      <c r="O57" s="250"/>
      <c r="P57" s="250"/>
    </row>
    <row r="58" spans="1:16">
      <c r="A58" s="20">
        <f t="shared" ref="A58" si="5">A14</f>
        <v>3</v>
      </c>
      <c r="B58" s="21" t="str">
        <f t="shared" si="4"/>
        <v>Kharif base crops</v>
      </c>
      <c r="C58" s="22">
        <f>SUM('6C NRBC'!C58,'6C NLBC'!C58)</f>
        <v>652.14</v>
      </c>
      <c r="D58" s="22">
        <f>SUM('6C NRBC'!D58,'6C NLBC'!D58)</f>
        <v>0</v>
      </c>
      <c r="E58" s="22">
        <f>SUM('6C NRBC'!E58,'6C NLBC'!E58)</f>
        <v>0</v>
      </c>
      <c r="F58" s="22">
        <f>SUM(C58:E58)</f>
        <v>652.14</v>
      </c>
      <c r="H58" s="250"/>
      <c r="I58" s="250"/>
      <c r="J58" s="250"/>
      <c r="K58" s="250"/>
      <c r="L58" s="250"/>
      <c r="M58" s="250"/>
      <c r="N58" s="250"/>
      <c r="O58" s="250"/>
      <c r="P58" s="250"/>
    </row>
    <row r="59" spans="1:16" hidden="1">
      <c r="A59" s="20">
        <f t="shared" ref="A59" si="6">A15</f>
        <v>4</v>
      </c>
      <c r="B59" s="21" t="str">
        <f t="shared" si="4"/>
        <v>Groundnut</v>
      </c>
      <c r="C59" s="22">
        <f>SUM('6C NRBC'!C59,'6C NLBC'!C59)</f>
        <v>0</v>
      </c>
      <c r="D59" s="22">
        <f>SUM('6C NRBC'!D59,'6C NLBC'!D59)</f>
        <v>0</v>
      </c>
      <c r="E59" s="22">
        <f>SUM('6C NRBC'!E59,'6C NLBC'!E59)</f>
        <v>0</v>
      </c>
      <c r="F59" s="22">
        <f>SUM(C59:E59)</f>
        <v>0</v>
      </c>
      <c r="H59" s="250"/>
      <c r="I59" s="250"/>
      <c r="J59" s="250"/>
      <c r="K59" s="250"/>
      <c r="L59" s="250"/>
      <c r="M59" s="250"/>
      <c r="N59" s="250"/>
      <c r="O59" s="250"/>
      <c r="P59" s="250"/>
    </row>
    <row r="60" spans="1:16">
      <c r="A60" s="20">
        <f t="shared" ref="A60" si="7">A16</f>
        <v>4</v>
      </c>
      <c r="B60" s="21" t="str">
        <f t="shared" si="4"/>
        <v>Paddy</v>
      </c>
      <c r="C60" s="22">
        <f>SUM('6C NRBC'!C60,'6C NLBC'!C60)</f>
        <v>914.92</v>
      </c>
      <c r="D60" s="22">
        <f>SUM('6C NRBC'!D60,'6C NLBC'!D60)</f>
        <v>0</v>
      </c>
      <c r="E60" s="22">
        <f>SUM('6C NRBC'!E60,'6C NLBC'!E60)</f>
        <v>0</v>
      </c>
      <c r="F60" s="22">
        <f>SUM(C60:E60)</f>
        <v>914.92</v>
      </c>
      <c r="H60" s="250"/>
      <c r="I60" s="250"/>
      <c r="J60" s="250"/>
      <c r="K60" s="250"/>
      <c r="L60" s="250"/>
      <c r="M60" s="250"/>
      <c r="N60" s="250"/>
      <c r="O60" s="250"/>
      <c r="P60" s="250"/>
    </row>
    <row r="61" spans="1:16">
      <c r="A61" s="19"/>
      <c r="B61" s="23" t="s">
        <v>16</v>
      </c>
      <c r="C61" s="24">
        <f>SUM(C56:C60)</f>
        <v>2311.06</v>
      </c>
      <c r="D61" s="24">
        <f>SUM(D56:D60)</f>
        <v>0</v>
      </c>
      <c r="E61" s="24">
        <f>SUM(E56:E60)</f>
        <v>0</v>
      </c>
      <c r="F61" s="24">
        <f>SUM(F56:F60)</f>
        <v>2311.06</v>
      </c>
      <c r="H61" s="250"/>
      <c r="I61" s="250"/>
      <c r="J61" s="250"/>
      <c r="K61" s="250"/>
      <c r="L61" s="250"/>
      <c r="M61" s="250"/>
      <c r="N61" s="250"/>
      <c r="O61" s="250"/>
      <c r="P61" s="250"/>
    </row>
    <row r="62" spans="1:16">
      <c r="A62" s="25"/>
      <c r="B62" s="26" t="s">
        <v>77</v>
      </c>
      <c r="C62" s="27"/>
      <c r="D62" s="27"/>
      <c r="E62" s="27"/>
      <c r="F62" s="27"/>
      <c r="H62" s="250"/>
      <c r="I62" s="250"/>
      <c r="J62" s="250"/>
      <c r="K62" s="250"/>
      <c r="L62" s="250"/>
      <c r="M62" s="250"/>
      <c r="N62" s="250"/>
      <c r="O62" s="250"/>
      <c r="P62" s="250"/>
    </row>
    <row r="63" spans="1:16">
      <c r="A63" s="20">
        <f t="shared" ref="A63:B64" si="8">A19</f>
        <v>5</v>
      </c>
      <c r="B63" s="21" t="str">
        <f t="shared" si="8"/>
        <v>Tur</v>
      </c>
      <c r="C63" s="22">
        <f>SUM('6C NRBC'!C63,'6C NLBC'!C63)</f>
        <v>0</v>
      </c>
      <c r="D63" s="22">
        <f>SUM('6C NRBC'!D63,'6C NLBC'!D63)</f>
        <v>0</v>
      </c>
      <c r="E63" s="22">
        <f>SUM('6C NRBC'!E63,'6C NLBC'!E63)</f>
        <v>0</v>
      </c>
      <c r="F63" s="22">
        <f>SUM(C63:E63)</f>
        <v>0</v>
      </c>
      <c r="H63" s="250"/>
      <c r="I63" s="250"/>
      <c r="J63" s="250"/>
      <c r="K63" s="250"/>
      <c r="L63" s="250"/>
      <c r="M63" s="250"/>
      <c r="N63" s="250"/>
      <c r="O63" s="250"/>
      <c r="P63" s="250"/>
    </row>
    <row r="64" spans="1:16">
      <c r="A64" s="20">
        <v>6</v>
      </c>
      <c r="B64" s="21" t="str">
        <f t="shared" si="8"/>
        <v>Cotton</v>
      </c>
      <c r="C64" s="22">
        <f>SUM('6C NRBC'!C64,'6C NLBC'!C64)</f>
        <v>0</v>
      </c>
      <c r="D64" s="22">
        <f>SUM('6C NRBC'!D64,'6C NLBC'!D64)</f>
        <v>0</v>
      </c>
      <c r="E64" s="22">
        <f>SUM('6C NRBC'!E64,'6C NLBC'!E64)</f>
        <v>0</v>
      </c>
      <c r="F64" s="22">
        <f>SUM(C64:E64)</f>
        <v>0</v>
      </c>
      <c r="H64" s="250"/>
      <c r="I64" s="250"/>
      <c r="J64" s="250"/>
      <c r="K64" s="250"/>
      <c r="L64" s="250"/>
      <c r="M64" s="250"/>
      <c r="N64" s="250"/>
      <c r="O64" s="250"/>
      <c r="P64" s="250"/>
    </row>
    <row r="65" spans="1:16">
      <c r="A65" s="19"/>
      <c r="B65" s="23" t="s">
        <v>19</v>
      </c>
      <c r="C65" s="24">
        <f>SUM(C63:C64)</f>
        <v>0</v>
      </c>
      <c r="D65" s="24">
        <f>SUM(D63:D64)</f>
        <v>0</v>
      </c>
      <c r="E65" s="24">
        <f>SUM(E63:E64)</f>
        <v>0</v>
      </c>
      <c r="F65" s="24">
        <f>SUM(F63:F64)</f>
        <v>0</v>
      </c>
      <c r="H65" s="250"/>
      <c r="I65" s="250"/>
      <c r="J65" s="250"/>
      <c r="K65" s="250"/>
      <c r="L65" s="250"/>
      <c r="M65" s="250"/>
      <c r="N65" s="250"/>
      <c r="O65" s="250"/>
      <c r="P65" s="250"/>
    </row>
    <row r="66" spans="1:16">
      <c r="A66" s="20"/>
      <c r="B66" s="21" t="s">
        <v>78</v>
      </c>
      <c r="C66" s="22"/>
      <c r="D66" s="22"/>
      <c r="E66" s="22"/>
      <c r="F66" s="22"/>
      <c r="H66" s="250"/>
      <c r="I66" s="250"/>
      <c r="J66" s="250"/>
      <c r="K66" s="250"/>
      <c r="L66" s="250"/>
      <c r="M66" s="250"/>
      <c r="N66" s="250"/>
      <c r="O66" s="250"/>
      <c r="P66" s="250"/>
    </row>
    <row r="67" spans="1:16">
      <c r="A67" s="20">
        <f t="shared" ref="A67:B67" si="9">A23</f>
        <v>7</v>
      </c>
      <c r="B67" s="21" t="str">
        <f t="shared" si="9"/>
        <v>Wheat</v>
      </c>
      <c r="C67" s="22">
        <f>SUM('6C NRBC'!C67,'6C NLBC'!C67)</f>
        <v>0</v>
      </c>
      <c r="D67" s="22">
        <f>SUM('6C NRBC'!D67,'6C NLBC'!D67)</f>
        <v>579.27</v>
      </c>
      <c r="E67" s="22">
        <f>SUM('6C NRBC'!E67,'6C NLBC'!E67)</f>
        <v>0</v>
      </c>
      <c r="F67" s="22">
        <f t="shared" ref="F67:F72" si="10">SUM(C67:E67)</f>
        <v>579.27</v>
      </c>
      <c r="H67" s="250"/>
      <c r="I67" s="250"/>
      <c r="J67" s="250"/>
      <c r="K67" s="250"/>
      <c r="L67" s="250"/>
      <c r="M67" s="250"/>
      <c r="N67" s="250"/>
      <c r="O67" s="250"/>
      <c r="P67" s="250"/>
    </row>
    <row r="68" spans="1:16">
      <c r="A68" s="20">
        <f t="shared" ref="A68:B68" si="11">A24</f>
        <v>8</v>
      </c>
      <c r="B68" s="21" t="str">
        <f t="shared" si="11"/>
        <v>Rabi Jawar</v>
      </c>
      <c r="C68" s="22">
        <f>SUM('6C NRBC'!C68,'6C NLBC'!C68)</f>
        <v>0</v>
      </c>
      <c r="D68" s="22">
        <f>SUM('6C NRBC'!D68,'6C NLBC'!D68)</f>
        <v>1420.1</v>
      </c>
      <c r="E68" s="22">
        <f>SUM('6C NRBC'!E68,'6C NLBC'!E68)</f>
        <v>0</v>
      </c>
      <c r="F68" s="22">
        <f t="shared" si="10"/>
        <v>1420.1</v>
      </c>
      <c r="H68" s="250"/>
      <c r="I68" s="250"/>
      <c r="J68" s="250"/>
      <c r="K68" s="250"/>
      <c r="L68" s="250"/>
      <c r="M68" s="250"/>
      <c r="N68" s="250"/>
      <c r="O68" s="250"/>
      <c r="P68" s="250"/>
    </row>
    <row r="69" spans="1:16">
      <c r="A69" s="20">
        <f t="shared" ref="A69:B69" si="12">A25</f>
        <v>9</v>
      </c>
      <c r="B69" s="21" t="str">
        <f t="shared" si="12"/>
        <v>Gram</v>
      </c>
      <c r="C69" s="22">
        <f>SUM('6C NRBC'!C69,'6C NLBC'!C69)</f>
        <v>0</v>
      </c>
      <c r="D69" s="22">
        <f>SUM('6C NRBC'!D69,'6C NLBC'!D69)</f>
        <v>192.92</v>
      </c>
      <c r="E69" s="22">
        <f>SUM('6C NRBC'!E69,'6C NLBC'!E69)</f>
        <v>0</v>
      </c>
      <c r="F69" s="22">
        <f t="shared" si="10"/>
        <v>192.92</v>
      </c>
      <c r="H69" s="250"/>
      <c r="I69" s="250"/>
      <c r="J69" s="250"/>
      <c r="K69" s="250"/>
      <c r="L69" s="250"/>
      <c r="M69" s="250"/>
      <c r="N69" s="250"/>
      <c r="O69" s="250"/>
      <c r="P69" s="250"/>
    </row>
    <row r="70" spans="1:16">
      <c r="A70" s="20">
        <f t="shared" ref="A70:B70" si="13">A26</f>
        <v>10</v>
      </c>
      <c r="B70" s="21" t="str">
        <f t="shared" si="13"/>
        <v>Sunflower</v>
      </c>
      <c r="C70" s="22">
        <f>SUM('6C NRBC'!C70,'6C NLBC'!C70)</f>
        <v>0</v>
      </c>
      <c r="D70" s="22">
        <f>SUM('6C NRBC'!D70,'6C NLBC'!D70)</f>
        <v>0</v>
      </c>
      <c r="E70" s="22">
        <f>SUM('6C NRBC'!E70,'6C NLBC'!E70)</f>
        <v>0</v>
      </c>
      <c r="F70" s="22">
        <f t="shared" si="10"/>
        <v>0</v>
      </c>
      <c r="H70" s="250"/>
      <c r="I70" s="250"/>
      <c r="J70" s="250"/>
      <c r="K70" s="250"/>
      <c r="L70" s="250"/>
      <c r="M70" s="250"/>
      <c r="N70" s="250"/>
      <c r="O70" s="250"/>
      <c r="P70" s="250"/>
    </row>
    <row r="71" spans="1:16">
      <c r="A71" s="20">
        <f t="shared" ref="A71:B71" si="14">A27</f>
        <v>11</v>
      </c>
      <c r="B71" s="21" t="str">
        <f t="shared" si="14"/>
        <v>Rabbi based crops</v>
      </c>
      <c r="C71" s="22">
        <f>SUM('6C NRBC'!C71,'6C NLBC'!C71)</f>
        <v>0</v>
      </c>
      <c r="D71" s="22">
        <f>SUM('6C NRBC'!D71,'6C NLBC'!D71)</f>
        <v>68.5</v>
      </c>
      <c r="E71" s="22">
        <f>SUM('6C NRBC'!E71,'6C NLBC'!E71)</f>
        <v>0</v>
      </c>
      <c r="F71" s="22">
        <f t="shared" si="10"/>
        <v>68.5</v>
      </c>
      <c r="H71" s="250"/>
      <c r="I71" s="250"/>
      <c r="J71" s="250"/>
      <c r="K71" s="250"/>
      <c r="L71" s="250"/>
      <c r="M71" s="250"/>
      <c r="N71" s="250"/>
      <c r="O71" s="250"/>
      <c r="P71" s="250"/>
    </row>
    <row r="72" spans="1:16">
      <c r="A72" s="20">
        <f t="shared" ref="A72:B72" si="15">A28</f>
        <v>12</v>
      </c>
      <c r="B72" s="21" t="str">
        <f t="shared" si="15"/>
        <v>Rabbi Corn &amp; Fooder</v>
      </c>
      <c r="C72" s="22">
        <f>SUM('6C NRBC'!C72,'6C NLBC'!C72)</f>
        <v>0</v>
      </c>
      <c r="D72" s="22">
        <f>SUM('6C NRBC'!D72,'6C NLBC'!D72)</f>
        <v>8</v>
      </c>
      <c r="E72" s="22">
        <f>SUM('6C NRBC'!E72,'6C NLBC'!E72)</f>
        <v>0</v>
      </c>
      <c r="F72" s="22">
        <f t="shared" si="10"/>
        <v>8</v>
      </c>
      <c r="H72" s="250"/>
      <c r="I72" s="250"/>
      <c r="J72" s="250"/>
      <c r="K72" s="250"/>
      <c r="L72" s="250"/>
      <c r="M72" s="250"/>
      <c r="N72" s="250"/>
      <c r="O72" s="250"/>
      <c r="P72" s="250"/>
    </row>
    <row r="73" spans="1:16">
      <c r="A73" s="19"/>
      <c r="B73" s="23" t="s">
        <v>23</v>
      </c>
      <c r="C73" s="24">
        <f>SUM(C67:C72)</f>
        <v>0</v>
      </c>
      <c r="D73" s="24">
        <f>SUM(D67:D72)</f>
        <v>2268.79</v>
      </c>
      <c r="E73" s="24">
        <f>SUM(E67:E72)</f>
        <v>0</v>
      </c>
      <c r="F73" s="24">
        <f>SUM(F67:F72)</f>
        <v>2268.79</v>
      </c>
      <c r="H73" s="250"/>
      <c r="I73" s="250"/>
      <c r="J73" s="250"/>
      <c r="K73" s="250"/>
      <c r="L73" s="250"/>
      <c r="M73" s="250"/>
      <c r="N73" s="250"/>
      <c r="O73" s="250"/>
      <c r="P73" s="250"/>
    </row>
    <row r="74" spans="1:16">
      <c r="A74" s="20"/>
      <c r="B74" s="21" t="s">
        <v>80</v>
      </c>
      <c r="C74" s="22"/>
      <c r="D74" s="22"/>
      <c r="E74" s="22"/>
      <c r="F74" s="22"/>
      <c r="H74" s="250"/>
      <c r="I74" s="250"/>
      <c r="J74" s="250"/>
      <c r="K74" s="250"/>
      <c r="L74" s="250"/>
      <c r="M74" s="250"/>
      <c r="N74" s="250"/>
      <c r="O74" s="250"/>
      <c r="P74" s="250"/>
    </row>
    <row r="75" spans="1:16">
      <c r="A75" s="20">
        <f t="shared" ref="A75:B75" si="16">A31</f>
        <v>13</v>
      </c>
      <c r="B75" s="21" t="str">
        <f t="shared" si="16"/>
        <v>HW Ground-nut</v>
      </c>
      <c r="C75" s="22">
        <f>SUM('6C NRBC'!C75,'6C NLBC'!C75)</f>
        <v>0</v>
      </c>
      <c r="D75" s="22">
        <f>SUM('6C NRBC'!D75,'6C NLBC'!D75)</f>
        <v>0</v>
      </c>
      <c r="E75" s="22">
        <f>SUM('6C NRBC'!E75,'6C NLBC'!E75)</f>
        <v>0</v>
      </c>
      <c r="F75" s="22">
        <f>SUM(C75:E75)</f>
        <v>0</v>
      </c>
      <c r="H75" s="250"/>
      <c r="I75" s="250"/>
      <c r="J75" s="250"/>
      <c r="K75" s="250"/>
      <c r="L75" s="250"/>
      <c r="M75" s="250"/>
      <c r="N75" s="250"/>
      <c r="O75" s="250"/>
      <c r="P75" s="250"/>
    </row>
    <row r="76" spans="1:16" hidden="1">
      <c r="A76" s="20">
        <f t="shared" ref="A76:B76" si="17">A32</f>
        <v>15</v>
      </c>
      <c r="B76" s="21" t="str">
        <f t="shared" si="17"/>
        <v>Maize Kadwal</v>
      </c>
      <c r="C76" s="22">
        <f>SUM('6C NRBC'!C76,'6C NLBC'!C76)</f>
        <v>0</v>
      </c>
      <c r="D76" s="22">
        <f>SUM('6C NRBC'!D76,'6C NLBC'!D76)</f>
        <v>0</v>
      </c>
      <c r="E76" s="22">
        <f>SUM('6C NRBC'!E76,'6C NLBC'!E76)</f>
        <v>0</v>
      </c>
      <c r="F76" s="22">
        <f>SUM(C76:E76)</f>
        <v>0</v>
      </c>
      <c r="H76" s="250"/>
      <c r="I76" s="250"/>
      <c r="J76" s="250"/>
      <c r="K76" s="250"/>
      <c r="L76" s="250"/>
      <c r="M76" s="250"/>
      <c r="N76" s="250"/>
      <c r="O76" s="250"/>
      <c r="P76" s="250"/>
    </row>
    <row r="77" spans="1:16">
      <c r="A77" s="20">
        <f t="shared" ref="A77:B77" si="18">A33</f>
        <v>14</v>
      </c>
      <c r="B77" s="21" t="str">
        <f t="shared" si="18"/>
        <v>HW Vegetables/ Sunflower</v>
      </c>
      <c r="C77" s="22">
        <f>SUM('6C NRBC'!C77,'6C NLBC'!C77)</f>
        <v>0</v>
      </c>
      <c r="D77" s="22">
        <f>SUM('6C NRBC'!D77,'6C NLBC'!D77)</f>
        <v>0</v>
      </c>
      <c r="E77" s="22">
        <f>SUM('6C NRBC'!E77,'6C NLBC'!E77)</f>
        <v>490.33</v>
      </c>
      <c r="F77" s="22">
        <f>SUM(C77:E77)</f>
        <v>490.33</v>
      </c>
      <c r="H77" s="250"/>
      <c r="I77" s="250"/>
      <c r="J77" s="250"/>
      <c r="K77" s="250"/>
      <c r="L77" s="250"/>
      <c r="M77" s="250"/>
      <c r="N77" s="250"/>
      <c r="O77" s="250"/>
      <c r="P77" s="250"/>
    </row>
    <row r="78" spans="1:16">
      <c r="A78" s="19"/>
      <c r="B78" s="23" t="s">
        <v>24</v>
      </c>
      <c r="C78" s="24">
        <f>SUM(C75:C77)</f>
        <v>0</v>
      </c>
      <c r="D78" s="24">
        <f>SUM(D75:D77)</f>
        <v>0</v>
      </c>
      <c r="E78" s="24">
        <f>SUM(E75:E77)</f>
        <v>490.33</v>
      </c>
      <c r="F78" s="24">
        <f>SUM(F75:F77)</f>
        <v>490.33</v>
      </c>
      <c r="H78" s="250"/>
      <c r="I78" s="250"/>
      <c r="J78" s="250"/>
      <c r="K78" s="250"/>
      <c r="L78" s="250"/>
      <c r="M78" s="250"/>
      <c r="N78" s="250"/>
      <c r="O78" s="250"/>
      <c r="P78" s="250"/>
    </row>
    <row r="79" spans="1:16">
      <c r="A79" s="20"/>
      <c r="B79" s="21" t="s">
        <v>45</v>
      </c>
      <c r="C79" s="22"/>
      <c r="D79" s="22"/>
      <c r="E79" s="22"/>
      <c r="F79" s="22"/>
      <c r="H79" s="250"/>
      <c r="I79" s="250"/>
      <c r="J79" s="250"/>
      <c r="K79" s="250"/>
      <c r="L79" s="250"/>
      <c r="M79" s="250"/>
      <c r="N79" s="250"/>
      <c r="O79" s="250"/>
      <c r="P79" s="250"/>
    </row>
    <row r="80" spans="1:16">
      <c r="A80" s="20">
        <f t="shared" ref="A80:B80" si="19">A36</f>
        <v>15</v>
      </c>
      <c r="B80" s="21" t="str">
        <f t="shared" si="19"/>
        <v>Sugarcane</v>
      </c>
      <c r="C80" s="22">
        <f>SUM('6C NRBC'!C80,'6C NLBC'!C80)</f>
        <v>392.3</v>
      </c>
      <c r="D80" s="22">
        <f>SUM('6C NRBC'!D80,'6C NLBC'!D80)</f>
        <v>406.99</v>
      </c>
      <c r="E80" s="22">
        <f>SUM('6C NRBC'!E80,'6C NLBC'!E80)</f>
        <v>376.06</v>
      </c>
      <c r="F80" s="22">
        <f>MAX(C80:E80)</f>
        <v>406.99</v>
      </c>
      <c r="H80" s="250"/>
      <c r="I80" s="250"/>
      <c r="J80" s="250"/>
      <c r="K80" s="250"/>
      <c r="L80" s="250"/>
      <c r="M80" s="250"/>
      <c r="N80" s="250"/>
      <c r="O80" s="250"/>
      <c r="P80" s="250"/>
    </row>
    <row r="81" spans="1:16">
      <c r="A81" s="20">
        <f t="shared" ref="A81:B81" si="20">A37</f>
        <v>16</v>
      </c>
      <c r="B81" s="21" t="str">
        <f t="shared" si="20"/>
        <v>Banana</v>
      </c>
      <c r="C81" s="22">
        <f>SUM('6C NRBC'!C81,'6C NLBC'!C81)</f>
        <v>0</v>
      </c>
      <c r="D81" s="22">
        <f>SUM('6C NRBC'!D81,'6C NLBC'!D81)</f>
        <v>0</v>
      </c>
      <c r="E81" s="22">
        <f>SUM('6C NRBC'!E81,'6C NLBC'!E81)</f>
        <v>0</v>
      </c>
      <c r="F81" s="22">
        <f>MAX(C81:E81)</f>
        <v>0</v>
      </c>
      <c r="H81" s="250"/>
      <c r="I81" s="250"/>
      <c r="J81" s="250"/>
      <c r="K81" s="250"/>
      <c r="L81" s="250"/>
      <c r="M81" s="250"/>
      <c r="N81" s="250"/>
      <c r="O81" s="250"/>
      <c r="P81" s="250"/>
    </row>
    <row r="82" spans="1:16">
      <c r="A82" s="20">
        <f t="shared" ref="A82:B82" si="21">A38</f>
        <v>17</v>
      </c>
      <c r="B82" s="21" t="str">
        <f t="shared" si="21"/>
        <v>Fruit crops</v>
      </c>
      <c r="C82" s="22">
        <f>SUM('6C NRBC'!C82,'6C NLBC'!C82)</f>
        <v>0</v>
      </c>
      <c r="D82" s="22">
        <f>SUM('6C NRBC'!D82,'6C NLBC'!D82)</f>
        <v>0</v>
      </c>
      <c r="E82" s="22">
        <f>SUM('6C NRBC'!E82,'6C NLBC'!E82)</f>
        <v>0</v>
      </c>
      <c r="F82" s="22">
        <f>MAX(C82:E82)</f>
        <v>0</v>
      </c>
      <c r="H82" s="250"/>
      <c r="I82" s="250" t="s">
        <v>53</v>
      </c>
      <c r="J82" s="251">
        <f>'6C NRBC'!C85</f>
        <v>1028</v>
      </c>
      <c r="K82" s="251">
        <f>'6C NRBC'!D85</f>
        <v>1028</v>
      </c>
      <c r="L82" s="251">
        <f>'6C NRBC'!E85</f>
        <v>196</v>
      </c>
      <c r="M82" s="251">
        <f>'6C NRBC'!F85</f>
        <v>1944</v>
      </c>
      <c r="N82" s="250"/>
      <c r="O82" s="250"/>
      <c r="P82" s="250"/>
    </row>
    <row r="83" spans="1:16">
      <c r="A83" s="20">
        <f t="shared" ref="A83:B83" si="22">A39</f>
        <v>18</v>
      </c>
      <c r="B83" s="21" t="str">
        <f t="shared" si="22"/>
        <v>Other perennials</v>
      </c>
      <c r="C83" s="22">
        <f>SUM('6C NRBC'!C83,'6C NLBC'!C83)</f>
        <v>9</v>
      </c>
      <c r="D83" s="22">
        <f>SUM('6C NRBC'!D83,'6C NLBC'!D83)</f>
        <v>9</v>
      </c>
      <c r="E83" s="22">
        <f>SUM('6C NRBC'!E83,'6C NLBC'!E83)</f>
        <v>9</v>
      </c>
      <c r="F83" s="22">
        <f>MAX(C83:E83)</f>
        <v>9</v>
      </c>
      <c r="H83" s="250"/>
      <c r="I83" s="250" t="s">
        <v>146</v>
      </c>
      <c r="J83" s="251">
        <f>'6C NLBC'!C85</f>
        <v>1684.36</v>
      </c>
      <c r="K83" s="251">
        <f>'6C NLBC'!D85</f>
        <v>1656.78</v>
      </c>
      <c r="L83" s="251">
        <f>'6C NLBC'!E85</f>
        <v>679.39</v>
      </c>
      <c r="M83" s="251">
        <f>'6C NLBC'!F85</f>
        <v>3542.1699999999996</v>
      </c>
      <c r="N83" s="250"/>
      <c r="O83" s="250"/>
      <c r="P83" s="250"/>
    </row>
    <row r="84" spans="1:16">
      <c r="A84" s="25"/>
      <c r="B84" s="26" t="s">
        <v>27</v>
      </c>
      <c r="C84" s="27">
        <f>SUM(C80:C83)</f>
        <v>401.3</v>
      </c>
      <c r="D84" s="27">
        <f>SUM(D80:D83)</f>
        <v>415.99</v>
      </c>
      <c r="E84" s="27">
        <f>SUM(E80:E83)</f>
        <v>385.06</v>
      </c>
      <c r="F84" s="27">
        <f>SUM(F80:F83)</f>
        <v>415.99</v>
      </c>
      <c r="H84" s="250"/>
      <c r="I84" s="250"/>
      <c r="J84" s="250"/>
      <c r="K84" s="250"/>
      <c r="L84" s="250"/>
      <c r="M84" s="250"/>
      <c r="N84" s="250"/>
      <c r="O84" s="250"/>
      <c r="P84" s="250"/>
    </row>
    <row r="85" spans="1:16">
      <c r="A85" s="23"/>
      <c r="B85" s="23" t="s">
        <v>28</v>
      </c>
      <c r="C85" s="24">
        <f>SUM(C84,C78,C73,C65,C61)</f>
        <v>2712.36</v>
      </c>
      <c r="D85" s="24">
        <f>SUM(D84,D78,D73,D65,D61)</f>
        <v>2684.7799999999997</v>
      </c>
      <c r="E85" s="24">
        <f>SUM(E84,E78,E73,E65,E61)</f>
        <v>875.39</v>
      </c>
      <c r="F85" s="24">
        <f>SUM(F84,F78,F73,F65,F61)</f>
        <v>5486.17</v>
      </c>
      <c r="H85" s="250"/>
      <c r="I85" s="250"/>
      <c r="J85" s="250">
        <f>+J82+J83</f>
        <v>2712.3599999999997</v>
      </c>
      <c r="K85" s="250">
        <f t="shared" ref="K85:M85" si="23">+K82+K83</f>
        <v>2684.7799999999997</v>
      </c>
      <c r="L85" s="250">
        <f t="shared" si="23"/>
        <v>875.39</v>
      </c>
      <c r="M85" s="250">
        <f t="shared" si="23"/>
        <v>5486.17</v>
      </c>
      <c r="N85" s="250"/>
      <c r="O85" s="250"/>
      <c r="P85" s="250"/>
    </row>
    <row r="86" spans="1:16">
      <c r="H86" s="250"/>
      <c r="I86" s="250"/>
      <c r="J86" s="250"/>
      <c r="K86" s="250"/>
      <c r="L86" s="250"/>
      <c r="M86" s="250"/>
      <c r="N86" s="250"/>
      <c r="O86" s="250"/>
      <c r="P86" s="250"/>
    </row>
    <row r="87" spans="1:16">
      <c r="H87" s="250"/>
      <c r="I87" s="250"/>
      <c r="J87" s="250"/>
      <c r="K87" s="250"/>
      <c r="L87" s="250"/>
      <c r="M87" s="250"/>
      <c r="N87" s="250"/>
      <c r="O87" s="250"/>
      <c r="P87" s="250"/>
    </row>
    <row r="88" spans="1:16">
      <c r="H88" s="250"/>
      <c r="I88" s="250"/>
      <c r="J88" s="250"/>
      <c r="K88" s="250"/>
      <c r="L88" s="250"/>
      <c r="M88" s="250"/>
      <c r="N88" s="250"/>
      <c r="O88" s="250"/>
      <c r="P88" s="250"/>
    </row>
    <row r="89" spans="1:16">
      <c r="H89" s="250"/>
      <c r="I89" s="250"/>
      <c r="J89" s="250"/>
      <c r="K89" s="250"/>
      <c r="L89" s="250"/>
      <c r="M89" s="250"/>
      <c r="N89" s="250"/>
      <c r="O89" s="250"/>
      <c r="P89" s="250"/>
    </row>
    <row r="90" spans="1:16">
      <c r="A90" s="2" t="s">
        <v>29</v>
      </c>
      <c r="B90" s="2"/>
      <c r="C90" s="2"/>
      <c r="D90" s="2"/>
      <c r="E90" s="2"/>
      <c r="F90" s="2"/>
      <c r="H90" s="250"/>
      <c r="I90" s="250"/>
      <c r="J90" s="250"/>
      <c r="K90" s="250"/>
      <c r="L90" s="250"/>
      <c r="M90" s="250"/>
      <c r="N90" s="250"/>
      <c r="O90" s="250"/>
      <c r="P90" s="250"/>
    </row>
    <row r="91" spans="1:16">
      <c r="A91" s="2" t="s">
        <v>446</v>
      </c>
      <c r="B91" s="2"/>
      <c r="C91" s="2"/>
      <c r="D91" s="2"/>
      <c r="E91" s="2"/>
      <c r="F91" s="2"/>
      <c r="H91" s="250"/>
      <c r="I91" s="250"/>
      <c r="J91" s="250"/>
      <c r="K91" s="250"/>
      <c r="L91" s="250"/>
      <c r="M91" s="250"/>
      <c r="N91" s="250"/>
      <c r="O91" s="250"/>
      <c r="P91" s="250"/>
    </row>
    <row r="92" spans="1:16">
      <c r="H92" s="250"/>
      <c r="I92" s="250"/>
      <c r="J92" s="250"/>
      <c r="K92" s="250"/>
      <c r="L92" s="250"/>
      <c r="M92" s="250"/>
      <c r="N92" s="250"/>
      <c r="O92" s="250"/>
      <c r="P92" s="250"/>
    </row>
    <row r="93" spans="1:16">
      <c r="B93" s="4" t="s">
        <v>61</v>
      </c>
      <c r="C93" s="5" t="s">
        <v>62</v>
      </c>
      <c r="D93" s="6"/>
      <c r="E93" s="7"/>
      <c r="H93" s="250"/>
      <c r="I93" s="250"/>
      <c r="J93" s="250"/>
      <c r="K93" s="250"/>
      <c r="L93" s="250"/>
      <c r="M93" s="250"/>
      <c r="N93" s="250"/>
      <c r="O93" s="250"/>
      <c r="P93" s="250"/>
    </row>
    <row r="94" spans="1:16">
      <c r="B94" s="4" t="s">
        <v>63</v>
      </c>
      <c r="C94" s="8" t="s">
        <v>150</v>
      </c>
      <c r="D94" s="9"/>
      <c r="E94" s="10"/>
      <c r="H94" s="250"/>
      <c r="I94" s="250"/>
      <c r="J94" s="250"/>
      <c r="K94" s="250"/>
      <c r="L94" s="250"/>
      <c r="M94" s="250"/>
      <c r="N94" s="250"/>
      <c r="O94" s="250"/>
      <c r="P94" s="250"/>
    </row>
    <row r="95" spans="1:16">
      <c r="B95" s="4" t="s">
        <v>65</v>
      </c>
      <c r="C95" s="11" t="s">
        <v>151</v>
      </c>
      <c r="D95" s="12"/>
      <c r="E95" s="13"/>
      <c r="H95" s="250"/>
      <c r="I95" s="250"/>
      <c r="J95" s="250"/>
      <c r="K95" s="250"/>
      <c r="L95" s="250"/>
      <c r="M95" s="250"/>
      <c r="N95" s="250"/>
      <c r="O95" s="250"/>
      <c r="P95" s="250"/>
    </row>
    <row r="96" spans="1:16">
      <c r="F96" s="3" t="s">
        <v>67</v>
      </c>
      <c r="H96" s="250"/>
      <c r="I96" s="250"/>
      <c r="J96" s="250"/>
      <c r="K96" s="250"/>
      <c r="L96" s="250"/>
      <c r="M96" s="250"/>
      <c r="N96" s="250"/>
      <c r="O96" s="250"/>
      <c r="P96" s="250"/>
    </row>
    <row r="97" spans="1:16" ht="28.5">
      <c r="A97" s="14" t="s">
        <v>68</v>
      </c>
      <c r="B97" s="14" t="s">
        <v>14</v>
      </c>
      <c r="C97" s="15" t="s">
        <v>69</v>
      </c>
      <c r="D97" s="15"/>
      <c r="E97" s="15"/>
      <c r="F97" s="14" t="s">
        <v>70</v>
      </c>
      <c r="H97" s="250"/>
      <c r="I97" s="250"/>
      <c r="J97" s="250"/>
      <c r="K97" s="250"/>
      <c r="L97" s="250"/>
      <c r="M97" s="250"/>
      <c r="N97" s="250"/>
      <c r="O97" s="250"/>
      <c r="P97" s="250"/>
    </row>
    <row r="98" spans="1:16" ht="28.5">
      <c r="A98" s="16"/>
      <c r="B98" s="16"/>
      <c r="C98" s="17" t="s">
        <v>71</v>
      </c>
      <c r="D98" s="17" t="s">
        <v>72</v>
      </c>
      <c r="E98" s="17" t="s">
        <v>73</v>
      </c>
      <c r="F98" s="18" t="s">
        <v>74</v>
      </c>
      <c r="H98" s="250"/>
      <c r="I98" s="250"/>
      <c r="J98" s="250"/>
      <c r="K98" s="250"/>
      <c r="L98" s="250"/>
      <c r="M98" s="250"/>
      <c r="N98" s="250"/>
      <c r="O98" s="250"/>
      <c r="P98" s="250"/>
    </row>
    <row r="99" spans="1:16">
      <c r="A99" s="19">
        <v>1</v>
      </c>
      <c r="B99" s="19">
        <v>2</v>
      </c>
      <c r="C99" s="19">
        <v>3</v>
      </c>
      <c r="D99" s="19">
        <v>4</v>
      </c>
      <c r="E99" s="19">
        <v>5</v>
      </c>
      <c r="F99" s="19">
        <v>6</v>
      </c>
      <c r="H99" s="250"/>
      <c r="I99" s="250"/>
      <c r="J99" s="250"/>
      <c r="K99" s="250"/>
      <c r="L99" s="250"/>
      <c r="M99" s="250"/>
      <c r="N99" s="250"/>
      <c r="O99" s="250"/>
      <c r="P99" s="250"/>
    </row>
    <row r="100" spans="1:16">
      <c r="A100" s="20"/>
      <c r="B100" s="21" t="s">
        <v>75</v>
      </c>
      <c r="C100" s="21"/>
      <c r="D100" s="21"/>
      <c r="E100" s="21"/>
      <c r="F100" s="21"/>
      <c r="H100" s="250"/>
      <c r="I100" s="250"/>
      <c r="J100" s="250"/>
      <c r="K100" s="250"/>
      <c r="L100" s="250"/>
      <c r="M100" s="250"/>
      <c r="N100" s="250"/>
      <c r="O100" s="250"/>
      <c r="P100" s="250"/>
    </row>
    <row r="101" spans="1:16">
      <c r="A101" s="20">
        <f>A12</f>
        <v>1</v>
      </c>
      <c r="B101" s="21" t="str">
        <f>B12</f>
        <v>Kharif Jawar/ Bajara</v>
      </c>
      <c r="C101" s="22">
        <f>SUM('6C NRBC'!C100,'6C NLBC'!C99)</f>
        <v>241.89</v>
      </c>
      <c r="D101" s="22">
        <f>SUM('6C NRBC'!D100,'6C NLBC'!D99)</f>
        <v>0</v>
      </c>
      <c r="E101" s="22">
        <f>SUM('6C NRBC'!E100,'6C NLBC'!E99)</f>
        <v>0</v>
      </c>
      <c r="F101" s="22">
        <f>SUM(C101:E101)</f>
        <v>241.89</v>
      </c>
      <c r="H101" s="250"/>
      <c r="I101" s="250"/>
      <c r="J101" s="250"/>
      <c r="K101" s="250"/>
      <c r="L101" s="250"/>
      <c r="M101" s="250"/>
      <c r="N101" s="250"/>
      <c r="O101" s="250"/>
      <c r="P101" s="250"/>
    </row>
    <row r="102" spans="1:16">
      <c r="A102" s="20">
        <f t="shared" ref="A102:B102" si="24">A13</f>
        <v>2</v>
      </c>
      <c r="B102" s="21" t="str">
        <f t="shared" si="24"/>
        <v>Kharif Corn &amp; Fooder</v>
      </c>
      <c r="C102" s="22">
        <f>SUM('6C NRBC'!C101,'6C NLBC'!C100)</f>
        <v>543</v>
      </c>
      <c r="D102" s="22">
        <f>SUM('6C NRBC'!D101,'6C NLBC'!D100)</f>
        <v>0</v>
      </c>
      <c r="E102" s="22">
        <f>SUM('6C NRBC'!E101,'6C NLBC'!E100)</f>
        <v>0</v>
      </c>
      <c r="F102" s="22">
        <f>SUM(C102:E102)</f>
        <v>543</v>
      </c>
      <c r="H102" s="250"/>
      <c r="I102" s="250"/>
      <c r="J102" s="250"/>
      <c r="K102" s="250"/>
      <c r="L102" s="250"/>
      <c r="M102" s="250"/>
      <c r="N102" s="250"/>
      <c r="O102" s="250"/>
      <c r="P102" s="250"/>
    </row>
    <row r="103" spans="1:16">
      <c r="A103" s="20">
        <f t="shared" ref="A103:B103" si="25">A14</f>
        <v>3</v>
      </c>
      <c r="B103" s="21" t="str">
        <f t="shared" si="25"/>
        <v>Kharif base crops</v>
      </c>
      <c r="C103" s="22">
        <f>SUM('6C NRBC'!C102,'6C NLBC'!C101)</f>
        <v>0</v>
      </c>
      <c r="D103" s="22">
        <f>SUM('6C NRBC'!D102,'6C NLBC'!D101)</f>
        <v>0</v>
      </c>
      <c r="E103" s="22">
        <f>SUM('6C NRBC'!E102,'6C NLBC'!E101)</f>
        <v>0</v>
      </c>
      <c r="F103" s="22">
        <f>SUM(C103:E103)</f>
        <v>0</v>
      </c>
      <c r="H103" s="250"/>
      <c r="I103" s="250"/>
      <c r="J103" s="250"/>
      <c r="K103" s="250"/>
      <c r="L103" s="250"/>
      <c r="M103" s="250"/>
      <c r="N103" s="250"/>
      <c r="O103" s="250"/>
      <c r="P103" s="250"/>
    </row>
    <row r="104" spans="1:16" hidden="1">
      <c r="A104" s="20">
        <f t="shared" ref="A104:B104" si="26">A15</f>
        <v>4</v>
      </c>
      <c r="B104" s="21" t="str">
        <f t="shared" si="26"/>
        <v>Groundnut</v>
      </c>
      <c r="C104" s="22">
        <f>SUM('6C NRBC'!C103,'6C NLBC'!C102)</f>
        <v>0</v>
      </c>
      <c r="D104" s="22">
        <f>SUM('6C NRBC'!D103,'6C NLBC'!D102)</f>
        <v>0</v>
      </c>
      <c r="E104" s="22">
        <f>SUM('6C NRBC'!E103,'6C NLBC'!E102)</f>
        <v>0</v>
      </c>
      <c r="F104" s="22">
        <f>SUM(C104:E104)</f>
        <v>0</v>
      </c>
      <c r="H104" s="250"/>
      <c r="I104" s="250"/>
      <c r="J104" s="250"/>
      <c r="K104" s="250"/>
      <c r="L104" s="250"/>
      <c r="M104" s="250"/>
      <c r="N104" s="250"/>
      <c r="O104" s="250"/>
      <c r="P104" s="250"/>
    </row>
    <row r="105" spans="1:16">
      <c r="A105" s="20">
        <f t="shared" ref="A105:B105" si="27">A16</f>
        <v>4</v>
      </c>
      <c r="B105" s="21" t="str">
        <f t="shared" si="27"/>
        <v>Paddy</v>
      </c>
      <c r="C105" s="22">
        <f>SUM('6C NRBC'!C104,'6C NLBC'!C103)</f>
        <v>0</v>
      </c>
      <c r="D105" s="22">
        <f>SUM('6C NRBC'!D104,'6C NLBC'!D103)</f>
        <v>0</v>
      </c>
      <c r="E105" s="22">
        <f>SUM('6C NRBC'!E104,'6C NLBC'!E103)</f>
        <v>0</v>
      </c>
      <c r="F105" s="22">
        <f>SUM(C105:E105)</f>
        <v>0</v>
      </c>
      <c r="H105" s="250"/>
      <c r="I105" s="250"/>
      <c r="J105" s="250"/>
      <c r="K105" s="250"/>
      <c r="L105" s="250"/>
      <c r="M105" s="250"/>
      <c r="N105" s="250"/>
      <c r="O105" s="250"/>
      <c r="P105" s="250"/>
    </row>
    <row r="106" spans="1:16">
      <c r="A106" s="19"/>
      <c r="B106" s="23" t="s">
        <v>16</v>
      </c>
      <c r="C106" s="24">
        <f>SUM(C101:C105)</f>
        <v>784.89</v>
      </c>
      <c r="D106" s="24">
        <f>SUM(D101:D105)</f>
        <v>0</v>
      </c>
      <c r="E106" s="24">
        <f>SUM(E101:E105)</f>
        <v>0</v>
      </c>
      <c r="F106" s="24">
        <f>SUM(F101:F105)</f>
        <v>784.89</v>
      </c>
      <c r="H106" s="250"/>
      <c r="I106" s="250"/>
      <c r="J106" s="250"/>
      <c r="K106" s="250"/>
      <c r="L106" s="250"/>
      <c r="M106" s="250"/>
      <c r="N106" s="250"/>
      <c r="O106" s="250"/>
      <c r="P106" s="250"/>
    </row>
    <row r="107" spans="1:16">
      <c r="A107" s="25"/>
      <c r="B107" s="26" t="s">
        <v>77</v>
      </c>
      <c r="C107" s="27"/>
      <c r="D107" s="27"/>
      <c r="E107" s="27"/>
      <c r="F107" s="27"/>
      <c r="H107" s="250"/>
      <c r="I107" s="250"/>
      <c r="J107" s="250"/>
      <c r="K107" s="250"/>
      <c r="L107" s="250"/>
      <c r="M107" s="250"/>
      <c r="N107" s="250"/>
      <c r="O107" s="250"/>
      <c r="P107" s="250"/>
    </row>
    <row r="108" spans="1:16">
      <c r="A108" s="20">
        <f t="shared" ref="A108:B108" si="28">A19</f>
        <v>5</v>
      </c>
      <c r="B108" s="21" t="str">
        <f t="shared" si="28"/>
        <v>Tur</v>
      </c>
      <c r="C108" s="22">
        <f>SUM('6C NRBC'!C107,'6C NLBC'!C106)</f>
        <v>0</v>
      </c>
      <c r="D108" s="22">
        <f>SUM('6C NRBC'!D107,'6C NLBC'!D106)</f>
        <v>0</v>
      </c>
      <c r="E108" s="22">
        <f>SUM('6C NRBC'!E107,'6C NLBC'!E106)</f>
        <v>0</v>
      </c>
      <c r="F108" s="22">
        <f>SUM(C108:E108)</f>
        <v>0</v>
      </c>
      <c r="H108" s="250"/>
      <c r="I108" s="250"/>
      <c r="J108" s="250"/>
      <c r="K108" s="250"/>
      <c r="L108" s="250"/>
      <c r="M108" s="250"/>
      <c r="N108" s="250"/>
      <c r="O108" s="250"/>
      <c r="P108" s="250"/>
    </row>
    <row r="109" spans="1:16">
      <c r="A109" s="20">
        <f t="shared" ref="A109:B109" si="29">A20</f>
        <v>6</v>
      </c>
      <c r="B109" s="21" t="str">
        <f t="shared" si="29"/>
        <v>Cotton</v>
      </c>
      <c r="C109" s="22">
        <f>SUM('6C NRBC'!C108,'6C NLBC'!C107)</f>
        <v>0</v>
      </c>
      <c r="D109" s="22">
        <f>SUM('6C NRBC'!D108,'6C NLBC'!D107)</f>
        <v>0</v>
      </c>
      <c r="E109" s="22">
        <f>SUM('6C NRBC'!E108,'6C NLBC'!E107)</f>
        <v>0</v>
      </c>
      <c r="F109" s="22">
        <f>SUM(C109:E109)</f>
        <v>0</v>
      </c>
      <c r="H109" s="250"/>
      <c r="I109" s="250"/>
      <c r="J109" s="250"/>
      <c r="K109" s="250"/>
      <c r="L109" s="250"/>
      <c r="M109" s="250"/>
      <c r="N109" s="250"/>
      <c r="O109" s="250"/>
      <c r="P109" s="250"/>
    </row>
    <row r="110" spans="1:16">
      <c r="A110" s="19"/>
      <c r="B110" s="23" t="s">
        <v>19</v>
      </c>
      <c r="C110" s="24">
        <f>SUM(C108:C109)</f>
        <v>0</v>
      </c>
      <c r="D110" s="24">
        <f>SUM(D108:D109)</f>
        <v>0</v>
      </c>
      <c r="E110" s="24">
        <f>SUM(E108:E109)</f>
        <v>0</v>
      </c>
      <c r="F110" s="24">
        <f>SUM(F108:F109)</f>
        <v>0</v>
      </c>
      <c r="H110" s="250"/>
      <c r="I110" s="250"/>
      <c r="J110" s="250"/>
      <c r="K110" s="250"/>
      <c r="L110" s="250"/>
      <c r="M110" s="250"/>
      <c r="N110" s="250"/>
      <c r="O110" s="250"/>
      <c r="P110" s="250"/>
    </row>
    <row r="111" spans="1:16">
      <c r="A111" s="20"/>
      <c r="B111" s="21" t="s">
        <v>78</v>
      </c>
      <c r="C111" s="22"/>
      <c r="D111" s="22"/>
      <c r="E111" s="22"/>
      <c r="F111" s="22"/>
      <c r="H111" s="250"/>
      <c r="I111" s="250"/>
      <c r="J111" s="250"/>
      <c r="K111" s="250"/>
      <c r="L111" s="250"/>
      <c r="M111" s="250"/>
      <c r="N111" s="250"/>
      <c r="O111" s="250"/>
      <c r="P111" s="250"/>
    </row>
    <row r="112" spans="1:16">
      <c r="A112" s="20">
        <f t="shared" ref="A112:B112" si="30">A23</f>
        <v>7</v>
      </c>
      <c r="B112" s="21" t="str">
        <f t="shared" si="30"/>
        <v>Wheat</v>
      </c>
      <c r="C112" s="22">
        <f>SUM('6C NRBC'!C111,'6C NLBC'!C110)</f>
        <v>0</v>
      </c>
      <c r="D112" s="22">
        <f>SUM('6C NRBC'!D111,'6C NLBC'!D110)</f>
        <v>328</v>
      </c>
      <c r="E112" s="22">
        <f>SUM('6C NRBC'!E111,'6C NLBC'!E110)</f>
        <v>0</v>
      </c>
      <c r="F112" s="22">
        <f t="shared" ref="F112:F117" si="31">SUM(C112:E112)</f>
        <v>328</v>
      </c>
      <c r="H112" s="250"/>
      <c r="I112" s="250"/>
      <c r="J112" s="250"/>
      <c r="K112" s="250"/>
      <c r="L112" s="250"/>
      <c r="M112" s="250"/>
      <c r="N112" s="250"/>
      <c r="O112" s="250"/>
      <c r="P112" s="250"/>
    </row>
    <row r="113" spans="1:16">
      <c r="A113" s="20">
        <f t="shared" ref="A113:B113" si="32">A24</f>
        <v>8</v>
      </c>
      <c r="B113" s="21" t="str">
        <f t="shared" si="32"/>
        <v>Rabi Jawar</v>
      </c>
      <c r="C113" s="22">
        <f>SUM('6C NRBC'!C112,'6C NLBC'!C111)</f>
        <v>0</v>
      </c>
      <c r="D113" s="22">
        <f>SUM('6C NRBC'!D112,'6C NLBC'!D111)</f>
        <v>832.3</v>
      </c>
      <c r="E113" s="22">
        <f>SUM('6C NRBC'!E112,'6C NLBC'!E111)</f>
        <v>0</v>
      </c>
      <c r="F113" s="22">
        <f t="shared" si="31"/>
        <v>832.3</v>
      </c>
      <c r="H113" s="250"/>
      <c r="I113" s="250"/>
      <c r="J113" s="250"/>
      <c r="K113" s="250"/>
      <c r="L113" s="250"/>
      <c r="M113" s="250"/>
      <c r="N113" s="250"/>
      <c r="O113" s="250"/>
      <c r="P113" s="250"/>
    </row>
    <row r="114" spans="1:16">
      <c r="A114" s="20">
        <f t="shared" ref="A114:B114" si="33">A25</f>
        <v>9</v>
      </c>
      <c r="B114" s="21" t="str">
        <f t="shared" si="33"/>
        <v>Gram</v>
      </c>
      <c r="C114" s="22">
        <f>SUM('6C NRBC'!C113,'6C NLBC'!C112)</f>
        <v>0</v>
      </c>
      <c r="D114" s="22">
        <f>SUM('6C NRBC'!D113,'6C NLBC'!D112)</f>
        <v>64</v>
      </c>
      <c r="E114" s="22">
        <f>SUM('6C NRBC'!E113,'6C NLBC'!E112)</f>
        <v>0</v>
      </c>
      <c r="F114" s="22">
        <f t="shared" si="31"/>
        <v>64</v>
      </c>
      <c r="H114" s="250"/>
      <c r="I114" s="250"/>
      <c r="J114" s="250"/>
      <c r="K114" s="250"/>
      <c r="L114" s="250"/>
      <c r="M114" s="250"/>
      <c r="N114" s="250"/>
      <c r="O114" s="250"/>
      <c r="P114" s="250"/>
    </row>
    <row r="115" spans="1:16">
      <c r="A115" s="20">
        <f t="shared" ref="A115:B115" si="34">A26</f>
        <v>10</v>
      </c>
      <c r="B115" s="21" t="str">
        <f t="shared" si="34"/>
        <v>Sunflower</v>
      </c>
      <c r="C115" s="22">
        <f>SUM('6C NRBC'!C114,'6C NLBC'!C113)</f>
        <v>0</v>
      </c>
      <c r="D115" s="22">
        <f>SUM('6C NRBC'!D114,'6C NLBC'!D113)</f>
        <v>0</v>
      </c>
      <c r="E115" s="22">
        <f>SUM('6C NRBC'!E114,'6C NLBC'!E113)</f>
        <v>0</v>
      </c>
      <c r="F115" s="22">
        <f t="shared" si="31"/>
        <v>0</v>
      </c>
      <c r="H115" s="250"/>
      <c r="I115" s="250"/>
      <c r="J115" s="250"/>
      <c r="K115" s="250"/>
      <c r="L115" s="250"/>
      <c r="M115" s="250"/>
      <c r="N115" s="250"/>
      <c r="O115" s="250"/>
      <c r="P115" s="250"/>
    </row>
    <row r="116" spans="1:16">
      <c r="A116" s="20">
        <f t="shared" ref="A116:B116" si="35">A27</f>
        <v>11</v>
      </c>
      <c r="B116" s="21" t="str">
        <f t="shared" si="35"/>
        <v>Rabbi based crops</v>
      </c>
      <c r="C116" s="22">
        <f>SUM('6C NRBC'!C115,'6C NLBC'!C114)</f>
        <v>0</v>
      </c>
      <c r="D116" s="22">
        <f>SUM('6C NRBC'!D115,'6C NLBC'!D114)</f>
        <v>0</v>
      </c>
      <c r="E116" s="22">
        <f>SUM('6C NRBC'!E115,'6C NLBC'!E114)</f>
        <v>0</v>
      </c>
      <c r="F116" s="22">
        <f t="shared" si="31"/>
        <v>0</v>
      </c>
      <c r="H116" s="250"/>
      <c r="I116" s="250"/>
      <c r="J116" s="250"/>
      <c r="K116" s="250"/>
      <c r="L116" s="250"/>
      <c r="M116" s="250"/>
      <c r="N116" s="250"/>
      <c r="O116" s="250"/>
      <c r="P116" s="250"/>
    </row>
    <row r="117" spans="1:16">
      <c r="A117" s="20">
        <f t="shared" ref="A117:B117" si="36">A28</f>
        <v>12</v>
      </c>
      <c r="B117" s="21" t="str">
        <f t="shared" si="36"/>
        <v>Rabbi Corn &amp; Fooder</v>
      </c>
      <c r="C117" s="22">
        <f>SUM('6C NRBC'!C116,'6C NLBC'!C115)</f>
        <v>0</v>
      </c>
      <c r="D117" s="22">
        <f>SUM('6C NRBC'!D116,'6C NLBC'!D115)</f>
        <v>7.8</v>
      </c>
      <c r="E117" s="22">
        <f>SUM('6C NRBC'!E116,'6C NLBC'!E115)</f>
        <v>0</v>
      </c>
      <c r="F117" s="22">
        <f t="shared" si="31"/>
        <v>7.8</v>
      </c>
      <c r="H117" s="250"/>
      <c r="I117" s="250"/>
      <c r="J117" s="250"/>
      <c r="K117" s="250"/>
      <c r="L117" s="250"/>
      <c r="M117" s="250"/>
      <c r="N117" s="250"/>
      <c r="O117" s="250"/>
      <c r="P117" s="250"/>
    </row>
    <row r="118" spans="1:16">
      <c r="A118" s="19"/>
      <c r="B118" s="23" t="s">
        <v>23</v>
      </c>
      <c r="C118" s="24">
        <f>SUM(C112:C117)</f>
        <v>0</v>
      </c>
      <c r="D118" s="24">
        <f>SUM(D112:D117)</f>
        <v>1232.0999999999999</v>
      </c>
      <c r="E118" s="24">
        <f>SUM(E112:E117)</f>
        <v>0</v>
      </c>
      <c r="F118" s="24">
        <f>SUM(F112:F117)</f>
        <v>1232.0999999999999</v>
      </c>
      <c r="H118" s="250"/>
      <c r="I118" s="250"/>
      <c r="J118" s="250"/>
      <c r="K118" s="250"/>
      <c r="L118" s="250"/>
      <c r="M118" s="250"/>
      <c r="N118" s="250"/>
      <c r="O118" s="250"/>
      <c r="P118" s="250"/>
    </row>
    <row r="119" spans="1:16">
      <c r="A119" s="20"/>
      <c r="B119" s="21" t="s">
        <v>80</v>
      </c>
      <c r="C119" s="22"/>
      <c r="D119" s="22"/>
      <c r="E119" s="22"/>
      <c r="F119" s="22"/>
      <c r="H119" s="250"/>
      <c r="I119" s="250"/>
      <c r="J119" s="250"/>
      <c r="K119" s="250"/>
      <c r="L119" s="250"/>
      <c r="M119" s="250"/>
      <c r="N119" s="250"/>
      <c r="O119" s="250"/>
      <c r="P119" s="250"/>
    </row>
    <row r="120" spans="1:16">
      <c r="A120" s="20">
        <f t="shared" ref="A120:B120" si="37">A31</f>
        <v>13</v>
      </c>
      <c r="B120" s="21" t="str">
        <f t="shared" si="37"/>
        <v>HW Ground-nut</v>
      </c>
      <c r="C120" s="22">
        <f>SUM('6C NRBC'!C119,'6C NLBC'!C118)</f>
        <v>0</v>
      </c>
      <c r="D120" s="22">
        <f>SUM('6C NRBC'!D119,'6C NLBC'!D118)</f>
        <v>0</v>
      </c>
      <c r="E120" s="22">
        <f>SUM('6C NRBC'!E119,'6C NLBC'!E118)</f>
        <v>0</v>
      </c>
      <c r="F120" s="22">
        <f>SUM(C120:E120)</f>
        <v>0</v>
      </c>
      <c r="H120" s="250"/>
      <c r="I120" s="250"/>
      <c r="J120" s="250"/>
      <c r="K120" s="250"/>
      <c r="L120" s="250"/>
      <c r="M120" s="250"/>
      <c r="N120" s="250"/>
      <c r="O120" s="250"/>
      <c r="P120" s="250"/>
    </row>
    <row r="121" spans="1:16" hidden="1">
      <c r="A121" s="20">
        <f t="shared" ref="A121:B121" si="38">A32</f>
        <v>15</v>
      </c>
      <c r="B121" s="21" t="str">
        <f t="shared" si="38"/>
        <v>Maize Kadwal</v>
      </c>
      <c r="C121" s="22">
        <f>SUM('6C NRBC'!C120,'6C NLBC'!C119)</f>
        <v>0</v>
      </c>
      <c r="D121" s="22">
        <f>SUM('6C NRBC'!D120,'6C NLBC'!D119)</f>
        <v>0</v>
      </c>
      <c r="E121" s="22">
        <f>SUM('6C NRBC'!E120,'6C NLBC'!E119)</f>
        <v>0</v>
      </c>
      <c r="F121" s="22">
        <f>SUM(C121:E121)</f>
        <v>0</v>
      </c>
      <c r="H121" s="250"/>
      <c r="I121" s="250"/>
      <c r="J121" s="250"/>
      <c r="K121" s="250"/>
      <c r="L121" s="250"/>
      <c r="M121" s="250"/>
      <c r="N121" s="250"/>
      <c r="O121" s="250"/>
      <c r="P121" s="250"/>
    </row>
    <row r="122" spans="1:16">
      <c r="A122" s="20">
        <f t="shared" ref="A122:B122" si="39">A33</f>
        <v>14</v>
      </c>
      <c r="B122" s="21" t="str">
        <f t="shared" si="39"/>
        <v>HW Vegetables/ Sunflower</v>
      </c>
      <c r="C122" s="22">
        <f>SUM('6C NRBC'!C121,'6C NLBC'!C120)</f>
        <v>0</v>
      </c>
      <c r="D122" s="22">
        <f>SUM('6C NRBC'!D121,'6C NLBC'!D120)</f>
        <v>0</v>
      </c>
      <c r="E122" s="22">
        <f>SUM('6C NRBC'!E121,'6C NLBC'!E120)</f>
        <v>978</v>
      </c>
      <c r="F122" s="22">
        <f>SUM(C122:E122)</f>
        <v>978</v>
      </c>
      <c r="H122" s="250"/>
      <c r="I122" s="250"/>
      <c r="J122" s="250"/>
      <c r="K122" s="250"/>
      <c r="L122" s="250"/>
      <c r="M122" s="250"/>
      <c r="N122" s="250"/>
      <c r="O122" s="250"/>
      <c r="P122" s="250"/>
    </row>
    <row r="123" spans="1:16">
      <c r="A123" s="19"/>
      <c r="B123" s="23" t="s">
        <v>24</v>
      </c>
      <c r="C123" s="24">
        <f>SUM(C120:C122)</f>
        <v>0</v>
      </c>
      <c r="D123" s="24">
        <f>SUM(D120:D122)</f>
        <v>0</v>
      </c>
      <c r="E123" s="24">
        <f>SUM(E120:E122)</f>
        <v>978</v>
      </c>
      <c r="F123" s="24">
        <f>SUM(F120:F122)</f>
        <v>978</v>
      </c>
      <c r="H123" s="250"/>
      <c r="I123" s="250"/>
      <c r="J123" s="250"/>
      <c r="K123" s="250"/>
      <c r="L123" s="250"/>
      <c r="M123" s="250"/>
      <c r="N123" s="250"/>
      <c r="O123" s="250"/>
      <c r="P123" s="250"/>
    </row>
    <row r="124" spans="1:16">
      <c r="A124" s="20"/>
      <c r="B124" s="21" t="s">
        <v>45</v>
      </c>
      <c r="C124" s="22"/>
      <c r="D124" s="22"/>
      <c r="E124" s="22"/>
      <c r="F124" s="22"/>
      <c r="H124" s="250"/>
      <c r="I124" s="250"/>
      <c r="J124" s="250"/>
      <c r="K124" s="250"/>
      <c r="L124" s="250"/>
      <c r="M124" s="250"/>
      <c r="N124" s="250"/>
      <c r="O124" s="250"/>
      <c r="P124" s="250"/>
    </row>
    <row r="125" spans="1:16">
      <c r="A125" s="20">
        <f t="shared" ref="A125:B125" si="40">A36</f>
        <v>15</v>
      </c>
      <c r="B125" s="21" t="str">
        <f t="shared" si="40"/>
        <v>Sugarcane</v>
      </c>
      <c r="C125" s="22">
        <f>SUM('6C NRBC'!C124,'6C NLBC'!C123)</f>
        <v>663.81</v>
      </c>
      <c r="D125" s="22">
        <f>SUM('6C NRBC'!D124,'6C NLBC'!D123)</f>
        <v>1548.85</v>
      </c>
      <c r="E125" s="22">
        <f>SUM('6C NRBC'!E124,'6C NLBC'!E123)</f>
        <v>1503</v>
      </c>
      <c r="F125" s="22">
        <f>MAX(C125:E125)</f>
        <v>1548.85</v>
      </c>
      <c r="H125" s="250"/>
      <c r="I125" s="250"/>
      <c r="J125" s="250"/>
      <c r="K125" s="250"/>
      <c r="L125" s="250"/>
      <c r="M125" s="250"/>
      <c r="N125" s="250"/>
      <c r="O125" s="250"/>
      <c r="P125" s="250"/>
    </row>
    <row r="126" spans="1:16">
      <c r="A126" s="20">
        <f t="shared" ref="A126:B126" si="41">A37</f>
        <v>16</v>
      </c>
      <c r="B126" s="21" t="str">
        <f t="shared" si="41"/>
        <v>Banana</v>
      </c>
      <c r="C126" s="22">
        <f>SUM('6C NRBC'!C125,'6C NLBC'!C124)</f>
        <v>0</v>
      </c>
      <c r="D126" s="22">
        <f>SUM('6C NRBC'!D125,'6C NLBC'!D124)</f>
        <v>0</v>
      </c>
      <c r="E126" s="22">
        <f>SUM('6C NRBC'!E125,'6C NLBC'!E124)</f>
        <v>0</v>
      </c>
      <c r="F126" s="22">
        <f>MAX(C126:E126)</f>
        <v>0</v>
      </c>
      <c r="H126" s="250"/>
      <c r="I126" s="250"/>
      <c r="J126" s="250"/>
      <c r="K126" s="250"/>
      <c r="L126" s="250"/>
      <c r="M126" s="250"/>
      <c r="N126" s="250"/>
      <c r="O126" s="250"/>
      <c r="P126" s="250"/>
    </row>
    <row r="127" spans="1:16">
      <c r="A127" s="20">
        <f t="shared" ref="A127:B127" si="42">A38</f>
        <v>17</v>
      </c>
      <c r="B127" s="21" t="str">
        <f t="shared" si="42"/>
        <v>Fruit crops</v>
      </c>
      <c r="C127" s="22">
        <f>SUM('6C NRBC'!C126,'6C NLBC'!C125)</f>
        <v>0</v>
      </c>
      <c r="D127" s="22">
        <f>SUM('6C NRBC'!D126,'6C NLBC'!D125)</f>
        <v>0</v>
      </c>
      <c r="E127" s="22">
        <f>SUM('6C NRBC'!E126,'6C NLBC'!E125)</f>
        <v>0</v>
      </c>
      <c r="F127" s="22">
        <f>MAX(C127:E127)</f>
        <v>0</v>
      </c>
      <c r="H127" s="250"/>
      <c r="I127" s="250" t="s">
        <v>53</v>
      </c>
      <c r="J127" s="251">
        <f>'6C NRBC'!C129</f>
        <v>1188</v>
      </c>
      <c r="K127" s="251">
        <f>'6C NRBC'!D129</f>
        <v>2499</v>
      </c>
      <c r="L127" s="251">
        <f>'6C NRBC'!E129</f>
        <v>2223</v>
      </c>
      <c r="M127" s="251">
        <f>'6C NRBC'!F129</f>
        <v>3951</v>
      </c>
      <c r="N127" s="250"/>
      <c r="O127" s="250"/>
      <c r="P127" s="250"/>
    </row>
    <row r="128" spans="1:16">
      <c r="A128" s="20">
        <f t="shared" ref="A128:B128" si="43">A39</f>
        <v>18</v>
      </c>
      <c r="B128" s="21" t="str">
        <f t="shared" si="43"/>
        <v>Other perennials</v>
      </c>
      <c r="C128" s="22">
        <f>SUM('6C NRBC'!C127,'6C NLBC'!C126)</f>
        <v>0</v>
      </c>
      <c r="D128" s="22">
        <f>SUM('6C NRBC'!D127,'6C NLBC'!D126)</f>
        <v>0</v>
      </c>
      <c r="E128" s="22">
        <f>SUM('6C NRBC'!E127,'6C NLBC'!E126)</f>
        <v>0</v>
      </c>
      <c r="F128" s="22">
        <f>MAX(C128:E128)</f>
        <v>0</v>
      </c>
      <c r="H128" s="250"/>
      <c r="I128" s="250" t="s">
        <v>146</v>
      </c>
      <c r="J128" s="251">
        <f>'6C NLBC'!C128</f>
        <v>260.7</v>
      </c>
      <c r="K128" s="251">
        <f>'6C NLBC'!D128</f>
        <v>281.95000000000005</v>
      </c>
      <c r="L128" s="251">
        <f>'6C NLBC'!E128</f>
        <v>258</v>
      </c>
      <c r="M128" s="251">
        <f>'6C NLBC'!F128</f>
        <v>784.99</v>
      </c>
      <c r="N128" s="250"/>
      <c r="O128" s="250"/>
      <c r="P128" s="250"/>
    </row>
    <row r="129" spans="1:16">
      <c r="A129" s="25"/>
      <c r="B129" s="26" t="s">
        <v>27</v>
      </c>
      <c r="C129" s="27">
        <f>SUM(C125:C128)</f>
        <v>663.81</v>
      </c>
      <c r="D129" s="27">
        <f>SUM(D125:D128)</f>
        <v>1548.85</v>
      </c>
      <c r="E129" s="27">
        <f>SUM(E125:E128)</f>
        <v>1503</v>
      </c>
      <c r="F129" s="27">
        <f>SUM(F125:F128)</f>
        <v>1548.85</v>
      </c>
      <c r="H129" s="250"/>
      <c r="I129" s="250"/>
      <c r="J129" s="250"/>
      <c r="K129" s="250"/>
      <c r="L129" s="250"/>
      <c r="M129" s="250"/>
      <c r="N129" s="250"/>
      <c r="O129" s="250"/>
      <c r="P129" s="250"/>
    </row>
    <row r="130" spans="1:16">
      <c r="A130" s="23"/>
      <c r="B130" s="23" t="s">
        <v>28</v>
      </c>
      <c r="C130" s="24">
        <f>SUM(C129,C123,C118,C110,C106)</f>
        <v>1448.6999999999998</v>
      </c>
      <c r="D130" s="24">
        <f>SUM(D129,D123,D118,D110,D106)</f>
        <v>2780.95</v>
      </c>
      <c r="E130" s="24">
        <f>SUM(E129,E123,E118,E110,E106)</f>
        <v>2481</v>
      </c>
      <c r="F130" s="24">
        <f>SUM(F129,F123,F118,F110,F106)</f>
        <v>4543.84</v>
      </c>
      <c r="H130" s="250"/>
      <c r="I130" s="250"/>
      <c r="J130" s="250">
        <f>+J127+J128</f>
        <v>1448.7</v>
      </c>
      <c r="K130" s="250">
        <f t="shared" ref="K130:M130" si="44">+K127+K128</f>
        <v>2780.95</v>
      </c>
      <c r="L130" s="250">
        <f t="shared" si="44"/>
        <v>2481</v>
      </c>
      <c r="M130" s="250">
        <f t="shared" si="44"/>
        <v>4735.99</v>
      </c>
      <c r="N130" s="250"/>
      <c r="O130" s="250"/>
      <c r="P130" s="250"/>
    </row>
    <row r="131" spans="1:16">
      <c r="H131" s="250"/>
      <c r="I131" s="250"/>
      <c r="J131" s="250"/>
      <c r="K131" s="250"/>
      <c r="L131" s="250"/>
      <c r="M131" s="250"/>
      <c r="N131" s="250"/>
      <c r="O131" s="250"/>
      <c r="P131" s="250"/>
    </row>
    <row r="132" spans="1:16">
      <c r="H132" s="250"/>
      <c r="I132" s="250"/>
      <c r="J132" s="250"/>
      <c r="K132" s="250"/>
      <c r="L132" s="250"/>
      <c r="M132" s="250"/>
      <c r="N132" s="250"/>
      <c r="O132" s="250"/>
      <c r="P132" s="250"/>
    </row>
    <row r="133" spans="1:16">
      <c r="A133" s="2" t="s">
        <v>29</v>
      </c>
      <c r="B133" s="2"/>
      <c r="C133" s="2"/>
      <c r="D133" s="2"/>
      <c r="E133" s="2"/>
      <c r="F133" s="2"/>
      <c r="H133" s="250"/>
      <c r="I133" s="250"/>
      <c r="J133" s="250"/>
      <c r="K133" s="250"/>
      <c r="L133" s="250"/>
      <c r="M133" s="250"/>
      <c r="N133" s="250"/>
      <c r="O133" s="250"/>
      <c r="P133" s="250"/>
    </row>
    <row r="134" spans="1:16">
      <c r="A134" s="2" t="s">
        <v>84</v>
      </c>
      <c r="B134" s="2"/>
      <c r="C134" s="2"/>
      <c r="D134" s="2"/>
      <c r="E134" s="2"/>
      <c r="F134" s="2"/>
      <c r="H134" s="250"/>
      <c r="I134" s="250"/>
      <c r="J134" s="250"/>
      <c r="K134" s="250"/>
      <c r="L134" s="250"/>
      <c r="M134" s="250"/>
      <c r="N134" s="250"/>
      <c r="O134" s="250"/>
      <c r="P134" s="250"/>
    </row>
    <row r="135" spans="1:16">
      <c r="H135" s="250"/>
      <c r="I135" s="250"/>
      <c r="J135" s="250"/>
      <c r="K135" s="250"/>
      <c r="L135" s="250"/>
      <c r="M135" s="250"/>
      <c r="N135" s="250"/>
      <c r="O135" s="250"/>
      <c r="P135" s="250"/>
    </row>
    <row r="136" spans="1:16">
      <c r="B136" s="4" t="s">
        <v>61</v>
      </c>
      <c r="C136" s="5" t="s">
        <v>62</v>
      </c>
      <c r="D136" s="6"/>
      <c r="E136" s="7"/>
      <c r="H136" s="250"/>
      <c r="I136" s="250"/>
      <c r="J136" s="250"/>
      <c r="K136" s="250"/>
      <c r="L136" s="250"/>
      <c r="M136" s="250"/>
      <c r="N136" s="250"/>
      <c r="O136" s="250"/>
      <c r="P136" s="250"/>
    </row>
    <row r="137" spans="1:16">
      <c r="B137" s="4" t="s">
        <v>63</v>
      </c>
      <c r="C137" s="8" t="s">
        <v>150</v>
      </c>
      <c r="D137" s="9"/>
      <c r="E137" s="10"/>
      <c r="H137" s="250"/>
      <c r="I137" s="250"/>
      <c r="J137" s="250"/>
      <c r="K137" s="250"/>
      <c r="L137" s="250"/>
      <c r="M137" s="250"/>
      <c r="N137" s="250"/>
      <c r="O137" s="250"/>
      <c r="P137" s="250"/>
    </row>
    <row r="138" spans="1:16">
      <c r="B138" s="4" t="s">
        <v>65</v>
      </c>
      <c r="C138" s="11" t="s">
        <v>151</v>
      </c>
      <c r="D138" s="12"/>
      <c r="E138" s="13"/>
      <c r="H138" s="250"/>
      <c r="I138" s="250"/>
      <c r="J138" s="250"/>
      <c r="K138" s="250"/>
      <c r="L138" s="250"/>
      <c r="M138" s="250"/>
      <c r="N138" s="250"/>
      <c r="O138" s="250"/>
      <c r="P138" s="250"/>
    </row>
    <row r="139" spans="1:16">
      <c r="F139" s="3" t="s">
        <v>67</v>
      </c>
      <c r="H139" s="250"/>
      <c r="I139" s="250"/>
      <c r="J139" s="250"/>
      <c r="K139" s="250"/>
      <c r="L139" s="250"/>
      <c r="M139" s="250"/>
      <c r="N139" s="250"/>
      <c r="O139" s="250"/>
      <c r="P139" s="250"/>
    </row>
    <row r="140" spans="1:16" ht="28.5">
      <c r="A140" s="14" t="s">
        <v>68</v>
      </c>
      <c r="B140" s="14" t="s">
        <v>14</v>
      </c>
      <c r="C140" s="15" t="s">
        <v>69</v>
      </c>
      <c r="D140" s="15"/>
      <c r="E140" s="15"/>
      <c r="F140" s="14" t="s">
        <v>70</v>
      </c>
      <c r="H140" s="250"/>
      <c r="I140" s="250"/>
      <c r="J140" s="250"/>
      <c r="K140" s="250"/>
      <c r="L140" s="250"/>
      <c r="M140" s="250"/>
      <c r="N140" s="250"/>
      <c r="O140" s="250"/>
      <c r="P140" s="250"/>
    </row>
    <row r="141" spans="1:16" ht="28.5">
      <c r="A141" s="16"/>
      <c r="B141" s="16"/>
      <c r="C141" s="17" t="s">
        <v>71</v>
      </c>
      <c r="D141" s="17" t="s">
        <v>72</v>
      </c>
      <c r="E141" s="17" t="s">
        <v>73</v>
      </c>
      <c r="F141" s="18" t="s">
        <v>74</v>
      </c>
      <c r="H141" s="250"/>
      <c r="I141" s="250"/>
      <c r="J141" s="250"/>
      <c r="K141" s="250"/>
      <c r="L141" s="250"/>
      <c r="M141" s="250"/>
      <c r="N141" s="250"/>
      <c r="O141" s="250"/>
      <c r="P141" s="250"/>
    </row>
    <row r="142" spans="1:16">
      <c r="A142" s="19">
        <v>1</v>
      </c>
      <c r="B142" s="19">
        <v>2</v>
      </c>
      <c r="C142" s="19">
        <v>3</v>
      </c>
      <c r="D142" s="19">
        <v>4</v>
      </c>
      <c r="E142" s="19">
        <v>5</v>
      </c>
      <c r="F142" s="19">
        <v>6</v>
      </c>
      <c r="H142" s="250"/>
      <c r="I142" s="250"/>
      <c r="J142" s="250"/>
      <c r="K142" s="250"/>
      <c r="L142" s="250"/>
      <c r="M142" s="250"/>
      <c r="N142" s="250"/>
      <c r="O142" s="250"/>
      <c r="P142" s="250"/>
    </row>
    <row r="143" spans="1:16">
      <c r="A143" s="20"/>
      <c r="B143" s="21" t="s">
        <v>75</v>
      </c>
      <c r="C143" s="21"/>
      <c r="D143" s="21"/>
      <c r="E143" s="21"/>
      <c r="F143" s="21"/>
      <c r="H143" s="250"/>
      <c r="I143" s="250"/>
      <c r="J143" s="250"/>
      <c r="K143" s="250"/>
      <c r="L143" s="250"/>
      <c r="M143" s="250"/>
      <c r="N143" s="250"/>
      <c r="O143" s="250"/>
      <c r="P143" s="250"/>
    </row>
    <row r="144" spans="1:16">
      <c r="A144" s="20">
        <f>A56</f>
        <v>1</v>
      </c>
      <c r="B144" s="21" t="str">
        <f>B56</f>
        <v>Kharif Jawar/ Bajara</v>
      </c>
      <c r="C144" s="22">
        <f>SUM('6C NRBC'!C142,'6C NLBC'!C142)</f>
        <v>26777</v>
      </c>
      <c r="D144" s="22">
        <f>SUM('6C NRBC'!D142,'6C NLBC'!D142)</f>
        <v>0</v>
      </c>
      <c r="E144" s="22">
        <f>SUM('6C NRBC'!E142,'6C NLBC'!E142)</f>
        <v>0</v>
      </c>
      <c r="F144" s="22">
        <f>SUM(C144:E144)</f>
        <v>26777</v>
      </c>
      <c r="H144" s="250"/>
      <c r="I144" s="250"/>
      <c r="J144" s="250"/>
      <c r="K144" s="250"/>
      <c r="L144" s="250"/>
      <c r="M144" s="250"/>
      <c r="N144" s="250"/>
      <c r="O144" s="250"/>
      <c r="P144" s="250"/>
    </row>
    <row r="145" spans="1:16">
      <c r="A145" s="20">
        <f t="shared" ref="A145:B145" si="45">A57</f>
        <v>2</v>
      </c>
      <c r="B145" s="21" t="str">
        <f t="shared" si="45"/>
        <v>Kharif Corn &amp; Fooder</v>
      </c>
      <c r="C145" s="22">
        <f>SUM('6C NRBC'!C143,'6C NLBC'!C143)</f>
        <v>31890</v>
      </c>
      <c r="D145" s="22">
        <f>SUM('6C NRBC'!D143,'6C NLBC'!D143)</f>
        <v>0</v>
      </c>
      <c r="E145" s="22">
        <f>SUM('6C NRBC'!E143,'6C NLBC'!E143)</f>
        <v>0</v>
      </c>
      <c r="F145" s="22">
        <f>SUM(C145:E145)</f>
        <v>31890</v>
      </c>
      <c r="H145" s="250"/>
      <c r="I145" s="250"/>
      <c r="J145" s="250"/>
      <c r="K145" s="250"/>
      <c r="L145" s="250"/>
      <c r="M145" s="250"/>
      <c r="N145" s="250"/>
      <c r="O145" s="250"/>
      <c r="P145" s="250"/>
    </row>
    <row r="146" spans="1:16">
      <c r="A146" s="20">
        <f t="shared" ref="A146:B146" si="46">A58</f>
        <v>3</v>
      </c>
      <c r="B146" s="21" t="str">
        <f t="shared" si="46"/>
        <v>Kharif base crops</v>
      </c>
      <c r="C146" s="22">
        <f>SUM('6C NRBC'!C144,'6C NLBC'!C144)</f>
        <v>297</v>
      </c>
      <c r="D146" s="22">
        <f>SUM('6C NRBC'!D144,'6C NLBC'!D144)</f>
        <v>0</v>
      </c>
      <c r="E146" s="22">
        <f>SUM('6C NRBC'!E144,'6C NLBC'!E144)</f>
        <v>0</v>
      </c>
      <c r="F146" s="22">
        <f>SUM(C146:E146)</f>
        <v>297</v>
      </c>
      <c r="H146" s="250"/>
      <c r="I146" s="250"/>
      <c r="J146" s="250"/>
      <c r="K146" s="250"/>
      <c r="L146" s="250"/>
      <c r="M146" s="250"/>
      <c r="N146" s="250"/>
      <c r="O146" s="250"/>
      <c r="P146" s="250"/>
    </row>
    <row r="147" spans="1:16" hidden="1">
      <c r="A147" s="20">
        <f t="shared" ref="A147:B147" si="47">A59</f>
        <v>4</v>
      </c>
      <c r="B147" s="21" t="str">
        <f t="shared" si="47"/>
        <v>Groundnut</v>
      </c>
      <c r="C147" s="22">
        <f>SUM('6C NRBC'!C145,'6C NLBC'!C145)</f>
        <v>0</v>
      </c>
      <c r="D147" s="22">
        <f>SUM('6C NRBC'!D145,'6C NLBC'!D145)</f>
        <v>0</v>
      </c>
      <c r="E147" s="22">
        <f>SUM('6C NRBC'!E145,'6C NLBC'!E145)</f>
        <v>0</v>
      </c>
      <c r="F147" s="22">
        <f>SUM(C147:E147)</f>
        <v>0</v>
      </c>
      <c r="H147" s="250"/>
      <c r="I147" s="250"/>
      <c r="J147" s="250"/>
      <c r="K147" s="250"/>
      <c r="L147" s="250"/>
      <c r="M147" s="250"/>
      <c r="N147" s="250"/>
      <c r="O147" s="250"/>
      <c r="P147" s="250"/>
    </row>
    <row r="148" spans="1:16">
      <c r="A148" s="20">
        <f t="shared" ref="A148:B148" si="48">A60</f>
        <v>4</v>
      </c>
      <c r="B148" s="21" t="str">
        <f t="shared" si="48"/>
        <v>Paddy</v>
      </c>
      <c r="C148" s="22">
        <f>SUM('6C NRBC'!C146,'6C NLBC'!C146)</f>
        <v>0</v>
      </c>
      <c r="D148" s="22">
        <f>SUM('6C NRBC'!D146,'6C NLBC'!D146)</f>
        <v>0</v>
      </c>
      <c r="E148" s="22">
        <f>SUM('6C NRBC'!E146,'6C NLBC'!E146)</f>
        <v>0</v>
      </c>
      <c r="F148" s="22">
        <f>SUM(C148:E148)</f>
        <v>0</v>
      </c>
      <c r="H148" s="250"/>
      <c r="I148" s="250"/>
      <c r="J148" s="250"/>
      <c r="K148" s="250"/>
      <c r="L148" s="250"/>
      <c r="M148" s="250"/>
      <c r="N148" s="250"/>
      <c r="O148" s="250"/>
      <c r="P148" s="250"/>
    </row>
    <row r="149" spans="1:16">
      <c r="A149" s="19"/>
      <c r="B149" s="23" t="s">
        <v>16</v>
      </c>
      <c r="C149" s="24">
        <f>SUM(C144:C148)</f>
        <v>58964</v>
      </c>
      <c r="D149" s="24">
        <f>SUM(D144:D148)</f>
        <v>0</v>
      </c>
      <c r="E149" s="24">
        <f>SUM(E144:E148)</f>
        <v>0</v>
      </c>
      <c r="F149" s="24">
        <f>SUM(F144:F148)</f>
        <v>58964</v>
      </c>
      <c r="H149" s="250"/>
      <c r="I149" s="250"/>
      <c r="J149" s="250"/>
      <c r="K149" s="250"/>
      <c r="L149" s="250"/>
      <c r="M149" s="250"/>
      <c r="N149" s="250"/>
      <c r="O149" s="250"/>
      <c r="P149" s="250"/>
    </row>
    <row r="150" spans="1:16">
      <c r="A150" s="25"/>
      <c r="B150" s="26" t="s">
        <v>77</v>
      </c>
      <c r="C150" s="27"/>
      <c r="D150" s="27"/>
      <c r="E150" s="27"/>
      <c r="F150" s="27"/>
      <c r="H150" s="250"/>
      <c r="I150" s="250"/>
      <c r="J150" s="250"/>
      <c r="K150" s="250"/>
      <c r="L150" s="250"/>
      <c r="M150" s="250"/>
      <c r="N150" s="250"/>
      <c r="O150" s="250"/>
      <c r="P150" s="250"/>
    </row>
    <row r="151" spans="1:16">
      <c r="A151" s="20">
        <f t="shared" ref="A151:B152" si="49">A63</f>
        <v>5</v>
      </c>
      <c r="B151" s="21" t="str">
        <f t="shared" si="49"/>
        <v>Tur</v>
      </c>
      <c r="C151" s="22">
        <f>SUM('6C NRBC'!C149,'6C NLBC'!C149)</f>
        <v>0</v>
      </c>
      <c r="D151" s="22">
        <f>SUM('6C NRBC'!D149,'6C NLBC'!D149)</f>
        <v>0</v>
      </c>
      <c r="E151" s="22">
        <f>SUM('6C NRBC'!E149,'6C NLBC'!E149)</f>
        <v>0</v>
      </c>
      <c r="F151" s="22">
        <f>SUM(C151:E151)</f>
        <v>0</v>
      </c>
      <c r="H151" s="250"/>
      <c r="I151" s="250"/>
      <c r="J151" s="250"/>
      <c r="K151" s="250"/>
      <c r="L151" s="250"/>
      <c r="M151" s="250"/>
      <c r="N151" s="250"/>
      <c r="O151" s="250"/>
      <c r="P151" s="250"/>
    </row>
    <row r="152" spans="1:16">
      <c r="A152" s="20">
        <f t="shared" si="49"/>
        <v>6</v>
      </c>
      <c r="B152" s="21" t="str">
        <f t="shared" si="49"/>
        <v>Cotton</v>
      </c>
      <c r="C152" s="22">
        <f>SUM('6C NRBC'!C150,'6C NLBC'!C150)</f>
        <v>0</v>
      </c>
      <c r="D152" s="22">
        <f>SUM('6C NRBC'!D150,'6C NLBC'!D150)</f>
        <v>0</v>
      </c>
      <c r="E152" s="22">
        <f>SUM('6C NRBC'!E150,'6C NLBC'!E150)</f>
        <v>0</v>
      </c>
      <c r="F152" s="22">
        <f>SUM(C152:E152)</f>
        <v>0</v>
      </c>
      <c r="H152" s="250"/>
      <c r="I152" s="250"/>
      <c r="J152" s="250"/>
      <c r="K152" s="250"/>
      <c r="L152" s="250"/>
      <c r="M152" s="250"/>
      <c r="N152" s="250"/>
      <c r="O152" s="250"/>
      <c r="P152" s="250"/>
    </row>
    <row r="153" spans="1:16">
      <c r="A153" s="19"/>
      <c r="B153" s="23" t="s">
        <v>19</v>
      </c>
      <c r="C153" s="24">
        <f>SUM(C151:C152)</f>
        <v>0</v>
      </c>
      <c r="D153" s="24">
        <f>SUM(D151:D152)</f>
        <v>0</v>
      </c>
      <c r="E153" s="24">
        <f>SUM(E151:E152)</f>
        <v>0</v>
      </c>
      <c r="F153" s="24">
        <f>SUM(F151:F152)</f>
        <v>0</v>
      </c>
      <c r="H153" s="250"/>
      <c r="I153" s="250"/>
      <c r="J153" s="250"/>
      <c r="K153" s="250"/>
      <c r="L153" s="250"/>
      <c r="M153" s="250"/>
      <c r="N153" s="250"/>
      <c r="O153" s="250"/>
      <c r="P153" s="250"/>
    </row>
    <row r="154" spans="1:16">
      <c r="A154" s="20"/>
      <c r="B154" s="21" t="s">
        <v>78</v>
      </c>
      <c r="C154" s="22"/>
      <c r="D154" s="22"/>
      <c r="E154" s="22"/>
      <c r="F154" s="22"/>
      <c r="H154" s="250"/>
      <c r="I154" s="250"/>
      <c r="J154" s="250"/>
      <c r="K154" s="250"/>
      <c r="L154" s="250"/>
      <c r="M154" s="250"/>
      <c r="N154" s="250"/>
      <c r="O154" s="250"/>
      <c r="P154" s="250"/>
    </row>
    <row r="155" spans="1:16">
      <c r="A155" s="20">
        <f t="shared" ref="A155:B155" si="50">A67</f>
        <v>7</v>
      </c>
      <c r="B155" s="21" t="str">
        <f t="shared" si="50"/>
        <v>Wheat</v>
      </c>
      <c r="C155" s="22">
        <f>SUM('6C NRBC'!C153,'6C NLBC'!C153)</f>
        <v>0</v>
      </c>
      <c r="D155" s="22">
        <f>SUM('6C NRBC'!D153,'6C NLBC'!D153)</f>
        <v>3813</v>
      </c>
      <c r="E155" s="22">
        <f>SUM('6C NRBC'!E153,'6C NLBC'!E153)</f>
        <v>0</v>
      </c>
      <c r="F155" s="22">
        <f t="shared" ref="F155:F160" si="51">SUM(C155:E155)</f>
        <v>3813</v>
      </c>
      <c r="H155" s="250"/>
      <c r="I155" s="250"/>
      <c r="J155" s="250"/>
      <c r="K155" s="250"/>
      <c r="L155" s="250"/>
      <c r="M155" s="250"/>
      <c r="N155" s="250"/>
      <c r="O155" s="250"/>
      <c r="P155" s="250"/>
    </row>
    <row r="156" spans="1:16">
      <c r="A156" s="20">
        <f t="shared" ref="A156:B156" si="52">A68</f>
        <v>8</v>
      </c>
      <c r="B156" s="21" t="str">
        <f t="shared" si="52"/>
        <v>Rabi Jawar</v>
      </c>
      <c r="C156" s="22">
        <f>SUM('6C NRBC'!C154,'6C NLBC'!C154)</f>
        <v>0</v>
      </c>
      <c r="D156" s="22">
        <f>SUM('6C NRBC'!D154,'6C NLBC'!D154)</f>
        <v>28102</v>
      </c>
      <c r="E156" s="22">
        <f>SUM('6C NRBC'!E154,'6C NLBC'!E154)</f>
        <v>0</v>
      </c>
      <c r="F156" s="22">
        <f t="shared" si="51"/>
        <v>28102</v>
      </c>
      <c r="H156" s="250"/>
      <c r="I156" s="250"/>
      <c r="J156" s="250"/>
      <c r="K156" s="250"/>
      <c r="L156" s="250"/>
      <c r="M156" s="250"/>
      <c r="N156" s="250"/>
      <c r="O156" s="250"/>
      <c r="P156" s="250"/>
    </row>
    <row r="157" spans="1:16">
      <c r="A157" s="20">
        <f t="shared" ref="A157:B157" si="53">A69</f>
        <v>9</v>
      </c>
      <c r="B157" s="21" t="str">
        <f t="shared" si="53"/>
        <v>Gram</v>
      </c>
      <c r="C157" s="22">
        <f>SUM('6C NRBC'!C155,'6C NLBC'!C155)</f>
        <v>0</v>
      </c>
      <c r="D157" s="22">
        <f>SUM('6C NRBC'!D155,'6C NLBC'!D155)</f>
        <v>297</v>
      </c>
      <c r="E157" s="22">
        <f>SUM('6C NRBC'!E155,'6C NLBC'!E155)</f>
        <v>0</v>
      </c>
      <c r="F157" s="22">
        <f t="shared" si="51"/>
        <v>297</v>
      </c>
      <c r="H157" s="250"/>
      <c r="I157" s="250"/>
      <c r="J157" s="250"/>
      <c r="K157" s="250"/>
      <c r="L157" s="250"/>
      <c r="M157" s="250"/>
      <c r="N157" s="250"/>
      <c r="O157" s="250"/>
      <c r="P157" s="250"/>
    </row>
    <row r="158" spans="1:16">
      <c r="A158" s="20">
        <f t="shared" ref="A158:B158" si="54">A70</f>
        <v>10</v>
      </c>
      <c r="B158" s="21" t="str">
        <f t="shared" si="54"/>
        <v>Sunflower</v>
      </c>
      <c r="C158" s="22">
        <f>SUM('6C NRBC'!C156,'6C NLBC'!C156)</f>
        <v>0</v>
      </c>
      <c r="D158" s="22">
        <f>SUM('6C NRBC'!D156,'6C NLBC'!D156)</f>
        <v>595</v>
      </c>
      <c r="E158" s="22">
        <f>SUM('6C NRBC'!E156,'6C NLBC'!E156)</f>
        <v>0</v>
      </c>
      <c r="F158" s="22">
        <f t="shared" si="51"/>
        <v>595</v>
      </c>
      <c r="H158" s="250"/>
      <c r="I158" s="250"/>
      <c r="J158" s="250"/>
      <c r="K158" s="250"/>
      <c r="L158" s="250"/>
      <c r="M158" s="250"/>
      <c r="N158" s="250"/>
      <c r="O158" s="250"/>
      <c r="P158" s="250"/>
    </row>
    <row r="159" spans="1:16">
      <c r="A159" s="20">
        <f t="shared" ref="A159:B159" si="55">A71</f>
        <v>11</v>
      </c>
      <c r="B159" s="21" t="str">
        <f t="shared" si="55"/>
        <v>Rabbi based crops</v>
      </c>
      <c r="C159" s="22">
        <f>SUM('6C NRBC'!C157,'6C NLBC'!C157)</f>
        <v>0</v>
      </c>
      <c r="D159" s="22">
        <f>SUM('6C NRBC'!D157,'6C NLBC'!D157)</f>
        <v>0</v>
      </c>
      <c r="E159" s="22">
        <f>SUM('6C NRBC'!E157,'6C NLBC'!E157)</f>
        <v>0</v>
      </c>
      <c r="F159" s="22">
        <f t="shared" si="51"/>
        <v>0</v>
      </c>
      <c r="H159" s="250"/>
      <c r="I159" s="250"/>
      <c r="J159" s="250"/>
      <c r="K159" s="250"/>
      <c r="L159" s="250"/>
      <c r="M159" s="250"/>
      <c r="N159" s="250"/>
      <c r="O159" s="250"/>
      <c r="P159" s="250"/>
    </row>
    <row r="160" spans="1:16">
      <c r="A160" s="20">
        <f t="shared" ref="A160:B160" si="56">A72</f>
        <v>12</v>
      </c>
      <c r="B160" s="21" t="str">
        <f t="shared" si="56"/>
        <v>Rabbi Corn &amp; Fooder</v>
      </c>
      <c r="C160" s="22">
        <f>SUM('6C NRBC'!C158,'6C NLBC'!C158)</f>
        <v>0</v>
      </c>
      <c r="D160" s="22">
        <f>SUM('6C NRBC'!D158,'6C NLBC'!D158)</f>
        <v>162</v>
      </c>
      <c r="E160" s="22">
        <f>SUM('6C NRBC'!E158,'6C NLBC'!E158)</f>
        <v>0</v>
      </c>
      <c r="F160" s="22">
        <f t="shared" si="51"/>
        <v>162</v>
      </c>
      <c r="H160" s="250"/>
      <c r="I160" s="250"/>
      <c r="J160" s="250"/>
      <c r="K160" s="250"/>
      <c r="L160" s="250"/>
      <c r="M160" s="250"/>
      <c r="N160" s="250"/>
      <c r="O160" s="250"/>
      <c r="P160" s="250"/>
    </row>
    <row r="161" spans="1:16">
      <c r="A161" s="19"/>
      <c r="B161" s="23" t="s">
        <v>23</v>
      </c>
      <c r="C161" s="24">
        <f>SUM(C155:C160)</f>
        <v>0</v>
      </c>
      <c r="D161" s="24">
        <f>SUM(D155:D160)</f>
        <v>32969</v>
      </c>
      <c r="E161" s="24">
        <f>SUM(E155:E160)</f>
        <v>0</v>
      </c>
      <c r="F161" s="24">
        <f>SUM(F155:F160)</f>
        <v>32969</v>
      </c>
      <c r="H161" s="250"/>
      <c r="I161" s="250"/>
      <c r="J161" s="250"/>
      <c r="K161" s="250"/>
      <c r="L161" s="250"/>
      <c r="M161" s="250"/>
      <c r="N161" s="250"/>
      <c r="O161" s="250"/>
      <c r="P161" s="250"/>
    </row>
    <row r="162" spans="1:16">
      <c r="A162" s="20"/>
      <c r="B162" s="21" t="s">
        <v>80</v>
      </c>
      <c r="C162" s="22"/>
      <c r="D162" s="22"/>
      <c r="E162" s="22"/>
      <c r="F162" s="22"/>
      <c r="H162" s="250"/>
      <c r="I162" s="250"/>
      <c r="J162" s="250"/>
      <c r="K162" s="250"/>
      <c r="L162" s="250"/>
      <c r="M162" s="250"/>
      <c r="N162" s="250"/>
      <c r="O162" s="250"/>
      <c r="P162" s="250"/>
    </row>
    <row r="163" spans="1:16">
      <c r="A163" s="20">
        <f t="shared" ref="A163:B163" si="57">A75</f>
        <v>13</v>
      </c>
      <c r="B163" s="21" t="str">
        <f t="shared" si="57"/>
        <v>HW Ground-nut</v>
      </c>
      <c r="C163" s="22">
        <f>SUM('6C NRBC'!C161,'6C NLBC'!C161)</f>
        <v>0</v>
      </c>
      <c r="D163" s="22">
        <f>SUM('6C NRBC'!D161,'6C NLBC'!D161)</f>
        <v>0</v>
      </c>
      <c r="E163" s="22">
        <f>SUM('6C NRBC'!E161,'6C NLBC'!E161)</f>
        <v>594</v>
      </c>
      <c r="F163" s="22">
        <f>SUM(C163:E163)</f>
        <v>594</v>
      </c>
      <c r="H163" s="250"/>
      <c r="I163" s="250"/>
      <c r="J163" s="250"/>
      <c r="K163" s="250"/>
      <c r="L163" s="250"/>
      <c r="M163" s="250"/>
      <c r="N163" s="250"/>
      <c r="O163" s="250"/>
      <c r="P163" s="250"/>
    </row>
    <row r="164" spans="1:16" hidden="1">
      <c r="A164" s="20">
        <f t="shared" ref="A164:B164" si="58">A76</f>
        <v>15</v>
      </c>
      <c r="B164" s="21" t="str">
        <f t="shared" si="58"/>
        <v>Maize Kadwal</v>
      </c>
      <c r="C164" s="22">
        <f>SUM('6C NRBC'!C162,'6C NLBC'!C162)</f>
        <v>0</v>
      </c>
      <c r="D164" s="22">
        <f>SUM('6C NRBC'!D162,'6C NLBC'!D162)</f>
        <v>0</v>
      </c>
      <c r="E164" s="22">
        <f>SUM('6C NRBC'!E162,'6C NLBC'!E162)</f>
        <v>0</v>
      </c>
      <c r="F164" s="22">
        <f>SUM(C164:E164)</f>
        <v>0</v>
      </c>
      <c r="H164" s="250"/>
      <c r="I164" s="250"/>
      <c r="J164" s="250"/>
      <c r="K164" s="250"/>
      <c r="L164" s="250"/>
      <c r="M164" s="250"/>
      <c r="N164" s="250"/>
      <c r="O164" s="250"/>
      <c r="P164" s="250"/>
    </row>
    <row r="165" spans="1:16">
      <c r="A165" s="20">
        <f t="shared" ref="A165:B165" si="59">A77</f>
        <v>14</v>
      </c>
      <c r="B165" s="21" t="str">
        <f t="shared" si="59"/>
        <v>HW Vegetables/ Sunflower</v>
      </c>
      <c r="C165" s="22">
        <f>SUM('6C NRBC'!C163,'6C NLBC'!C163)</f>
        <v>0</v>
      </c>
      <c r="D165" s="22">
        <f>SUM('6C NRBC'!D163,'6C NLBC'!D163)</f>
        <v>0</v>
      </c>
      <c r="E165" s="22">
        <f>SUM('6C NRBC'!E163,'6C NLBC'!E163)</f>
        <v>36102.9</v>
      </c>
      <c r="F165" s="22">
        <f>SUM(C165:E165)</f>
        <v>36102.9</v>
      </c>
      <c r="H165" s="250"/>
      <c r="I165" s="250"/>
      <c r="J165" s="250"/>
      <c r="K165" s="250"/>
      <c r="L165" s="250"/>
      <c r="M165" s="250"/>
      <c r="N165" s="250"/>
      <c r="O165" s="250"/>
      <c r="P165" s="250"/>
    </row>
    <row r="166" spans="1:16">
      <c r="A166" s="19"/>
      <c r="B166" s="23" t="s">
        <v>24</v>
      </c>
      <c r="C166" s="24">
        <f>SUM(C163:C165)</f>
        <v>0</v>
      </c>
      <c r="D166" s="24">
        <f>SUM(D163:D165)</f>
        <v>0</v>
      </c>
      <c r="E166" s="24">
        <f>SUM(E163:E165)</f>
        <v>36696.9</v>
      </c>
      <c r="F166" s="24">
        <f>SUM(F163:F165)</f>
        <v>36696.9</v>
      </c>
      <c r="H166" s="250"/>
      <c r="I166" s="250"/>
      <c r="J166" s="250"/>
      <c r="K166" s="250"/>
      <c r="L166" s="250"/>
      <c r="M166" s="250"/>
      <c r="N166" s="250"/>
      <c r="O166" s="250"/>
      <c r="P166" s="250"/>
    </row>
    <row r="167" spans="1:16">
      <c r="A167" s="20"/>
      <c r="B167" s="21" t="s">
        <v>45</v>
      </c>
      <c r="C167" s="22"/>
      <c r="D167" s="22"/>
      <c r="E167" s="22"/>
      <c r="F167" s="22"/>
      <c r="H167" s="250"/>
      <c r="I167" s="250"/>
      <c r="J167" s="250"/>
      <c r="K167" s="250"/>
      <c r="L167" s="250"/>
      <c r="M167" s="250"/>
      <c r="N167" s="250"/>
      <c r="O167" s="250"/>
      <c r="P167" s="250"/>
    </row>
    <row r="168" spans="1:16">
      <c r="A168" s="20">
        <f t="shared" ref="A168:B168" si="60">A80</f>
        <v>15</v>
      </c>
      <c r="B168" s="21" t="str">
        <f t="shared" si="60"/>
        <v>Sugarcane</v>
      </c>
      <c r="C168" s="22">
        <f>SUM('6C NRBC'!C166,'6C NLBC'!C166)</f>
        <v>35597.699999999997</v>
      </c>
      <c r="D168" s="22">
        <f>SUM('6C NRBC'!D166,'6C NLBC'!D166)</f>
        <v>61930.7</v>
      </c>
      <c r="E168" s="22">
        <f>SUM('6C NRBC'!E166,'6C NLBC'!E166)</f>
        <v>72524</v>
      </c>
      <c r="F168" s="22">
        <f>MAX(C168:E168)</f>
        <v>72524</v>
      </c>
      <c r="H168" s="250"/>
      <c r="I168" s="250"/>
      <c r="J168" s="250"/>
      <c r="K168" s="250"/>
      <c r="L168" s="250"/>
      <c r="M168" s="250"/>
      <c r="N168" s="250"/>
      <c r="O168" s="250"/>
      <c r="P168" s="250"/>
    </row>
    <row r="169" spans="1:16">
      <c r="A169" s="20">
        <f t="shared" ref="A169:B169" si="61">A81</f>
        <v>16</v>
      </c>
      <c r="B169" s="21" t="str">
        <f t="shared" si="61"/>
        <v>Banana</v>
      </c>
      <c r="C169" s="22">
        <f>SUM('6C NRBC'!C167,'6C NLBC'!C167)</f>
        <v>0</v>
      </c>
      <c r="D169" s="22">
        <f>SUM('6C NRBC'!D167,'6C NLBC'!D167)</f>
        <v>0</v>
      </c>
      <c r="E169" s="22">
        <f>SUM('6C NRBC'!E167,'6C NLBC'!E167)</f>
        <v>0</v>
      </c>
      <c r="F169" s="22">
        <f>MAX(C169:E169)</f>
        <v>0</v>
      </c>
      <c r="H169" s="250"/>
      <c r="I169" s="250" t="s">
        <v>53</v>
      </c>
      <c r="J169" s="251">
        <f>'6C NRBC'!C171</f>
        <v>50915</v>
      </c>
      <c r="K169" s="251">
        <f>'6C NRBC'!D171</f>
        <v>62790</v>
      </c>
      <c r="L169" s="251">
        <f>'6C NRBC'!E171</f>
        <v>55600</v>
      </c>
      <c r="M169" s="251">
        <f>'6C NRBC'!F171</f>
        <v>114668</v>
      </c>
      <c r="N169" s="250"/>
      <c r="O169" s="250"/>
      <c r="P169" s="250"/>
    </row>
    <row r="170" spans="1:16">
      <c r="A170" s="20">
        <f t="shared" ref="A170:B170" si="62">A82</f>
        <v>17</v>
      </c>
      <c r="B170" s="21" t="str">
        <f t="shared" si="62"/>
        <v>Fruit crops</v>
      </c>
      <c r="C170" s="22">
        <f>SUM('6C NRBC'!C168,'6C NLBC'!C168)</f>
        <v>0</v>
      </c>
      <c r="D170" s="22">
        <f>SUM('6C NRBC'!D168,'6C NLBC'!D168)</f>
        <v>0</v>
      </c>
      <c r="E170" s="22">
        <f>SUM('6C NRBC'!E168,'6C NLBC'!E168)</f>
        <v>0</v>
      </c>
      <c r="F170" s="22">
        <f>MAX(C170:E170)</f>
        <v>0</v>
      </c>
      <c r="H170" s="250"/>
      <c r="I170" s="250" t="s">
        <v>146</v>
      </c>
      <c r="J170" s="251">
        <f>'6C NLBC'!C171</f>
        <v>47559.7</v>
      </c>
      <c r="K170" s="251">
        <f>'6C NLBC'!D171</f>
        <v>39553.699999999997</v>
      </c>
      <c r="L170" s="251">
        <f>'6C NLBC'!E171</f>
        <v>58035.9</v>
      </c>
      <c r="M170" s="251">
        <f>'6C NLBC'!F171</f>
        <v>102769.9</v>
      </c>
      <c r="N170" s="250"/>
      <c r="O170" s="250"/>
      <c r="P170" s="250"/>
    </row>
    <row r="171" spans="1:16">
      <c r="A171" s="20">
        <f t="shared" ref="A171:B171" si="63">A83</f>
        <v>18</v>
      </c>
      <c r="B171" s="21" t="str">
        <f t="shared" si="63"/>
        <v>Other perennials</v>
      </c>
      <c r="C171" s="22">
        <f>SUM('6C NRBC'!C169,'6C NLBC'!C169)</f>
        <v>3913</v>
      </c>
      <c r="D171" s="22">
        <f>SUM('6C NRBC'!D169,'6C NLBC'!D169)</f>
        <v>7444</v>
      </c>
      <c r="E171" s="22">
        <f>SUM('6C NRBC'!E169,'6C NLBC'!E169)</f>
        <v>4415</v>
      </c>
      <c r="F171" s="22">
        <f>MAX(C171:E171)</f>
        <v>7444</v>
      </c>
      <c r="H171" s="250"/>
      <c r="I171" s="250"/>
      <c r="J171" s="250"/>
      <c r="K171" s="250"/>
      <c r="L171" s="250"/>
      <c r="M171" s="250"/>
      <c r="N171" s="250"/>
      <c r="O171" s="250"/>
      <c r="P171" s="250"/>
    </row>
    <row r="172" spans="1:16">
      <c r="A172" s="25"/>
      <c r="B172" s="26" t="s">
        <v>27</v>
      </c>
      <c r="C172" s="27">
        <f>SUM(C168:C171)</f>
        <v>39510.699999999997</v>
      </c>
      <c r="D172" s="27">
        <f>SUM(D168:D171)</f>
        <v>69374.7</v>
      </c>
      <c r="E172" s="27">
        <f>SUM(E168:E171)</f>
        <v>76939</v>
      </c>
      <c r="F172" s="27">
        <f>SUM(F168:F171)</f>
        <v>79968</v>
      </c>
      <c r="H172" s="250"/>
      <c r="I172" s="250"/>
      <c r="J172" s="250">
        <f>+J169+J170</f>
        <v>98474.7</v>
      </c>
      <c r="K172" s="250">
        <f t="shared" ref="K172:M172" si="64">+K169+K170</f>
        <v>102343.7</v>
      </c>
      <c r="L172" s="250">
        <f t="shared" si="64"/>
        <v>113635.9</v>
      </c>
      <c r="M172" s="250">
        <f t="shared" si="64"/>
        <v>217437.9</v>
      </c>
      <c r="N172" s="250"/>
      <c r="O172" s="250"/>
      <c r="P172" s="250"/>
    </row>
    <row r="173" spans="1:16">
      <c r="A173" s="23"/>
      <c r="B173" s="23" t="s">
        <v>28</v>
      </c>
      <c r="C173" s="24">
        <f>SUM(C172,C166,C161,C153,C149)</f>
        <v>98474.7</v>
      </c>
      <c r="D173" s="24">
        <f>SUM(D172,D166,D161,D153,D149)</f>
        <v>102343.7</v>
      </c>
      <c r="E173" s="24">
        <f>SUM(E172,E166,E161,E153,E149)</f>
        <v>113635.9</v>
      </c>
      <c r="F173" s="24">
        <f>SUM(F172,F166,F161,F153,F149)</f>
        <v>208597.9</v>
      </c>
      <c r="H173" s="250"/>
      <c r="I173" s="250"/>
      <c r="J173" s="250"/>
      <c r="K173" s="250"/>
      <c r="L173" s="250"/>
      <c r="M173" s="250"/>
      <c r="N173" s="250"/>
      <c r="O173" s="250"/>
      <c r="P173" s="250"/>
    </row>
    <row r="174" spans="1:16">
      <c r="H174" s="250"/>
      <c r="I174" s="250"/>
      <c r="J174" s="250"/>
      <c r="K174" s="250"/>
      <c r="L174" s="250"/>
      <c r="M174" s="250"/>
      <c r="N174" s="250"/>
      <c r="O174" s="250"/>
      <c r="P174" s="250"/>
    </row>
    <row r="175" spans="1:16">
      <c r="H175" s="250"/>
      <c r="I175" s="250"/>
      <c r="J175" s="250"/>
      <c r="K175" s="250"/>
      <c r="L175" s="250"/>
      <c r="M175" s="250"/>
      <c r="N175" s="250"/>
      <c r="O175" s="250"/>
      <c r="P175" s="250"/>
    </row>
    <row r="176" spans="1:16">
      <c r="H176" s="250"/>
      <c r="I176" s="250"/>
      <c r="J176" s="250"/>
      <c r="K176" s="250"/>
      <c r="L176" s="250"/>
      <c r="M176" s="250"/>
      <c r="N176" s="250"/>
      <c r="O176" s="250"/>
      <c r="P176" s="250"/>
    </row>
    <row r="177" spans="1:16">
      <c r="A177" s="2" t="s">
        <v>29</v>
      </c>
      <c r="B177" s="2"/>
      <c r="C177" s="2"/>
      <c r="D177" s="2"/>
      <c r="E177" s="2"/>
      <c r="F177" s="2"/>
      <c r="H177" s="250"/>
      <c r="I177" s="250"/>
      <c r="J177" s="250"/>
      <c r="K177" s="250"/>
      <c r="L177" s="250"/>
      <c r="M177" s="250"/>
      <c r="N177" s="250"/>
      <c r="O177" s="250"/>
      <c r="P177" s="250"/>
    </row>
    <row r="178" spans="1:16">
      <c r="A178" s="2" t="s">
        <v>148</v>
      </c>
      <c r="B178" s="2"/>
      <c r="C178" s="2"/>
      <c r="D178" s="2"/>
      <c r="E178" s="2"/>
      <c r="F178" s="2"/>
      <c r="H178" s="250"/>
      <c r="I178" s="250"/>
      <c r="J178" s="250"/>
      <c r="K178" s="250"/>
      <c r="L178" s="250"/>
      <c r="M178" s="250"/>
      <c r="N178" s="250"/>
      <c r="O178" s="250"/>
      <c r="P178" s="250"/>
    </row>
    <row r="179" spans="1:16" ht="15">
      <c r="A179" s="71" t="s">
        <v>149</v>
      </c>
      <c r="B179" s="2"/>
      <c r="C179" s="2"/>
      <c r="D179" s="2"/>
      <c r="E179" s="2"/>
      <c r="F179" s="2"/>
      <c r="H179" s="250"/>
      <c r="I179" s="250"/>
      <c r="J179" s="250"/>
      <c r="K179" s="250"/>
      <c r="L179" s="250"/>
      <c r="M179" s="250"/>
      <c r="N179" s="250"/>
      <c r="O179" s="250"/>
      <c r="P179" s="250"/>
    </row>
    <row r="180" spans="1:16">
      <c r="H180" s="250"/>
      <c r="I180" s="250"/>
      <c r="J180" s="250"/>
      <c r="K180" s="250"/>
      <c r="L180" s="250"/>
      <c r="M180" s="250"/>
      <c r="N180" s="250"/>
      <c r="O180" s="250"/>
      <c r="P180" s="250"/>
    </row>
    <row r="181" spans="1:16">
      <c r="B181" s="4" t="s">
        <v>61</v>
      </c>
      <c r="C181" s="5" t="s">
        <v>62</v>
      </c>
      <c r="D181" s="6"/>
      <c r="E181" s="7"/>
      <c r="H181" s="250"/>
      <c r="I181" s="250"/>
      <c r="J181" s="250"/>
      <c r="K181" s="250"/>
      <c r="L181" s="250"/>
      <c r="M181" s="250"/>
      <c r="N181" s="250"/>
      <c r="O181" s="250"/>
      <c r="P181" s="250"/>
    </row>
    <row r="182" spans="1:16">
      <c r="B182" s="4" t="s">
        <v>63</v>
      </c>
      <c r="C182" s="8" t="s">
        <v>150</v>
      </c>
      <c r="D182" s="9"/>
      <c r="E182" s="10"/>
      <c r="H182" s="250"/>
      <c r="I182" s="250"/>
      <c r="J182" s="250"/>
      <c r="K182" s="250"/>
      <c r="L182" s="250"/>
      <c r="M182" s="250"/>
      <c r="N182" s="250"/>
      <c r="O182" s="250"/>
      <c r="P182" s="250"/>
    </row>
    <row r="183" spans="1:16">
      <c r="B183" s="4" t="s">
        <v>65</v>
      </c>
      <c r="C183" s="11" t="s">
        <v>151</v>
      </c>
      <c r="D183" s="12"/>
      <c r="E183" s="13"/>
      <c r="H183" s="250"/>
      <c r="I183" s="250"/>
      <c r="J183" s="250"/>
      <c r="K183" s="250"/>
      <c r="L183" s="250"/>
      <c r="M183" s="250"/>
      <c r="N183" s="250"/>
      <c r="O183" s="250"/>
      <c r="P183" s="250"/>
    </row>
    <row r="184" spans="1:16">
      <c r="F184" s="3" t="s">
        <v>67</v>
      </c>
      <c r="H184" s="250"/>
      <c r="I184" s="250"/>
      <c r="J184" s="250"/>
      <c r="K184" s="250"/>
      <c r="L184" s="250"/>
      <c r="M184" s="250"/>
      <c r="N184" s="250"/>
      <c r="O184" s="250"/>
      <c r="P184" s="250"/>
    </row>
    <row r="185" spans="1:16" ht="28.5">
      <c r="A185" s="14" t="s">
        <v>68</v>
      </c>
      <c r="B185" s="14" t="s">
        <v>14</v>
      </c>
      <c r="C185" s="15" t="s">
        <v>69</v>
      </c>
      <c r="D185" s="15"/>
      <c r="E185" s="15"/>
      <c r="F185" s="14" t="s">
        <v>70</v>
      </c>
      <c r="H185" s="250"/>
      <c r="I185" s="250"/>
      <c r="J185" s="250"/>
      <c r="K185" s="250"/>
      <c r="L185" s="250"/>
      <c r="M185" s="250"/>
      <c r="N185" s="250"/>
      <c r="O185" s="250"/>
      <c r="P185" s="250"/>
    </row>
    <row r="186" spans="1:16" ht="28.5">
      <c r="A186" s="16"/>
      <c r="B186" s="16"/>
      <c r="C186" s="17" t="s">
        <v>71</v>
      </c>
      <c r="D186" s="17" t="s">
        <v>72</v>
      </c>
      <c r="E186" s="17" t="s">
        <v>73</v>
      </c>
      <c r="F186" s="18" t="s">
        <v>74</v>
      </c>
      <c r="H186" s="250"/>
      <c r="I186" s="250"/>
      <c r="J186" s="250"/>
      <c r="K186" s="250"/>
      <c r="L186" s="250"/>
      <c r="M186" s="250"/>
      <c r="N186" s="250"/>
      <c r="O186" s="250"/>
      <c r="P186" s="250"/>
    </row>
    <row r="187" spans="1:16">
      <c r="A187" s="19">
        <v>1</v>
      </c>
      <c r="B187" s="19">
        <v>2</v>
      </c>
      <c r="C187" s="19">
        <v>3</v>
      </c>
      <c r="D187" s="19">
        <v>4</v>
      </c>
      <c r="E187" s="19">
        <v>5</v>
      </c>
      <c r="F187" s="19">
        <v>6</v>
      </c>
      <c r="H187" s="250"/>
      <c r="I187" s="250"/>
      <c r="J187" s="250"/>
      <c r="K187" s="250"/>
      <c r="L187" s="250"/>
      <c r="M187" s="250"/>
      <c r="N187" s="250"/>
      <c r="O187" s="250"/>
      <c r="P187" s="250"/>
    </row>
    <row r="188" spans="1:16">
      <c r="A188" s="20"/>
      <c r="B188" s="21" t="s">
        <v>75</v>
      </c>
      <c r="C188" s="21"/>
      <c r="D188" s="21"/>
      <c r="E188" s="21"/>
      <c r="F188" s="21"/>
      <c r="H188" s="250"/>
      <c r="I188" s="250"/>
      <c r="J188" s="250"/>
      <c r="K188" s="250"/>
      <c r="L188" s="250"/>
      <c r="M188" s="250"/>
      <c r="N188" s="250"/>
      <c r="O188" s="250"/>
      <c r="P188" s="250"/>
    </row>
    <row r="189" spans="1:16">
      <c r="A189" s="20">
        <f>A12</f>
        <v>1</v>
      </c>
      <c r="B189" s="249" t="str">
        <f>B12</f>
        <v>Kharif Jawar/ Bajara</v>
      </c>
      <c r="C189" s="22">
        <f>SUM(C12,C56,C101,C144)</f>
        <v>30870.01</v>
      </c>
      <c r="D189" s="22">
        <f t="shared" ref="D189:E189" si="65">SUM(D12,D56,D101,D144)</f>
        <v>0</v>
      </c>
      <c r="E189" s="22">
        <f t="shared" si="65"/>
        <v>0</v>
      </c>
      <c r="F189" s="22">
        <f>SUM(C189:E189)</f>
        <v>30870.01</v>
      </c>
      <c r="H189" s="250"/>
      <c r="I189" s="250"/>
      <c r="J189" s="250"/>
      <c r="K189" s="250"/>
      <c r="L189" s="250"/>
      <c r="M189" s="250"/>
      <c r="N189" s="250"/>
      <c r="O189" s="250"/>
      <c r="P189" s="250"/>
    </row>
    <row r="190" spans="1:16">
      <c r="A190" s="20">
        <f t="shared" ref="A190:B190" si="66">A13</f>
        <v>2</v>
      </c>
      <c r="B190" s="249" t="str">
        <f t="shared" si="66"/>
        <v>Kharif Corn &amp; Fooder</v>
      </c>
      <c r="C190" s="22">
        <f t="shared" ref="C190:E190" si="67">SUM(C13,C57,C102,C145)</f>
        <v>53825.41</v>
      </c>
      <c r="D190" s="22">
        <f t="shared" si="67"/>
        <v>0</v>
      </c>
      <c r="E190" s="22">
        <f t="shared" si="67"/>
        <v>0</v>
      </c>
      <c r="F190" s="22">
        <f>SUM(C190:E190)</f>
        <v>53825.41</v>
      </c>
      <c r="H190" s="250"/>
      <c r="I190" s="250"/>
      <c r="J190" s="250"/>
      <c r="K190" s="250"/>
      <c r="L190" s="250"/>
      <c r="M190" s="250"/>
      <c r="N190" s="250"/>
      <c r="O190" s="250"/>
      <c r="P190" s="250"/>
    </row>
    <row r="191" spans="1:16">
      <c r="A191" s="20">
        <f t="shared" ref="A191:B191" si="68">A14</f>
        <v>3</v>
      </c>
      <c r="B191" s="249" t="str">
        <f t="shared" si="68"/>
        <v>Kharif base crops</v>
      </c>
      <c r="C191" s="22">
        <f t="shared" ref="C191:E191" si="69">SUM(C14,C58,C103,C146)</f>
        <v>1246.1399999999999</v>
      </c>
      <c r="D191" s="22">
        <f t="shared" si="69"/>
        <v>0</v>
      </c>
      <c r="E191" s="22">
        <f t="shared" si="69"/>
        <v>0</v>
      </c>
      <c r="F191" s="22">
        <f>SUM(C191:E191)</f>
        <v>1246.1399999999999</v>
      </c>
      <c r="H191" s="250"/>
      <c r="I191" s="250"/>
      <c r="J191" s="250"/>
      <c r="K191" s="250"/>
      <c r="L191" s="250"/>
      <c r="M191" s="250"/>
      <c r="N191" s="250"/>
      <c r="O191" s="250"/>
      <c r="P191" s="250"/>
    </row>
    <row r="192" spans="1:16" hidden="1">
      <c r="A192" s="20">
        <f t="shared" ref="A192:B192" si="70">A15</f>
        <v>4</v>
      </c>
      <c r="B192" s="249" t="str">
        <f t="shared" si="70"/>
        <v>Groundnut</v>
      </c>
      <c r="C192" s="22">
        <f t="shared" ref="C192:E192" si="71">SUM(C15,C59,C104,C147)</f>
        <v>0</v>
      </c>
      <c r="D192" s="22">
        <f t="shared" si="71"/>
        <v>0</v>
      </c>
      <c r="E192" s="22">
        <f t="shared" si="71"/>
        <v>0</v>
      </c>
      <c r="F192" s="22">
        <f>SUM(C192:E192)</f>
        <v>0</v>
      </c>
      <c r="H192" s="250"/>
      <c r="I192" s="250"/>
      <c r="J192" s="250"/>
      <c r="K192" s="250"/>
      <c r="L192" s="250"/>
      <c r="M192" s="250"/>
      <c r="N192" s="250"/>
      <c r="O192" s="250"/>
      <c r="P192" s="250"/>
    </row>
    <row r="193" spans="1:16">
      <c r="A193" s="20">
        <f t="shared" ref="A193:B193" si="72">A16</f>
        <v>4</v>
      </c>
      <c r="B193" s="249" t="str">
        <f t="shared" si="72"/>
        <v>Paddy</v>
      </c>
      <c r="C193" s="22">
        <f t="shared" ref="C193:E193" si="73">SUM(C16,C60,C105,C148)</f>
        <v>914.92</v>
      </c>
      <c r="D193" s="22">
        <f t="shared" si="73"/>
        <v>0</v>
      </c>
      <c r="E193" s="22">
        <f t="shared" si="73"/>
        <v>0</v>
      </c>
      <c r="F193" s="22">
        <f>SUM(C193:E193)</f>
        <v>914.92</v>
      </c>
      <c r="H193" s="250"/>
      <c r="I193" s="250"/>
      <c r="J193" s="250"/>
      <c r="K193" s="250"/>
      <c r="L193" s="250"/>
      <c r="M193" s="250"/>
      <c r="N193" s="250"/>
      <c r="O193" s="250"/>
      <c r="P193" s="250"/>
    </row>
    <row r="194" spans="1:16">
      <c r="A194" s="19"/>
      <c r="B194" s="23" t="s">
        <v>16</v>
      </c>
      <c r="C194" s="24">
        <f>SUM(C189:C193)</f>
        <v>86856.48</v>
      </c>
      <c r="D194" s="24">
        <f>SUM(D189:D193)</f>
        <v>0</v>
      </c>
      <c r="E194" s="24">
        <f>SUM(E189:E193)</f>
        <v>0</v>
      </c>
      <c r="F194" s="24">
        <f>SUM(F189:F193)</f>
        <v>86856.48</v>
      </c>
      <c r="H194" s="250"/>
      <c r="I194" s="250"/>
      <c r="J194" s="250"/>
      <c r="K194" s="250"/>
      <c r="L194" s="250"/>
      <c r="M194" s="250"/>
      <c r="N194" s="250"/>
      <c r="O194" s="250"/>
      <c r="P194" s="250"/>
    </row>
    <row r="195" spans="1:16">
      <c r="A195" s="25"/>
      <c r="B195" s="26" t="s">
        <v>77</v>
      </c>
      <c r="C195" s="27"/>
      <c r="D195" s="27"/>
      <c r="E195" s="27"/>
      <c r="F195" s="27"/>
      <c r="H195" s="250"/>
      <c r="I195" s="250"/>
      <c r="J195" s="250"/>
      <c r="K195" s="250"/>
      <c r="L195" s="250"/>
      <c r="M195" s="250"/>
      <c r="N195" s="250"/>
      <c r="O195" s="250"/>
      <c r="P195" s="250"/>
    </row>
    <row r="196" spans="1:16">
      <c r="A196" s="20">
        <f t="shared" ref="A196:B196" si="74">A19</f>
        <v>5</v>
      </c>
      <c r="B196" s="249" t="str">
        <f t="shared" si="74"/>
        <v>Tur</v>
      </c>
      <c r="C196" s="22">
        <f t="shared" ref="C196:E196" si="75">SUM(C19,C63,C108,C151)</f>
        <v>0</v>
      </c>
      <c r="D196" s="22">
        <f t="shared" si="75"/>
        <v>0</v>
      </c>
      <c r="E196" s="22">
        <f t="shared" si="75"/>
        <v>0</v>
      </c>
      <c r="F196" s="22">
        <f>SUM(C196:E196)</f>
        <v>0</v>
      </c>
      <c r="H196" s="250"/>
      <c r="I196" s="250"/>
      <c r="J196" s="250"/>
      <c r="K196" s="250"/>
      <c r="L196" s="250"/>
      <c r="M196" s="250"/>
      <c r="N196" s="250"/>
      <c r="O196" s="250"/>
      <c r="P196" s="250"/>
    </row>
    <row r="197" spans="1:16">
      <c r="A197" s="20">
        <f t="shared" ref="A197:B197" si="76">A20</f>
        <v>6</v>
      </c>
      <c r="B197" s="249" t="str">
        <f t="shared" si="76"/>
        <v>Cotton</v>
      </c>
      <c r="C197" s="22">
        <f t="shared" ref="C197:E197" si="77">SUM(C20,C64,C109,C152)</f>
        <v>0</v>
      </c>
      <c r="D197" s="22">
        <f t="shared" si="77"/>
        <v>0</v>
      </c>
      <c r="E197" s="22">
        <f t="shared" si="77"/>
        <v>0</v>
      </c>
      <c r="F197" s="22">
        <f>SUM(C197:E197)</f>
        <v>0</v>
      </c>
      <c r="H197" s="250"/>
      <c r="I197" s="250"/>
      <c r="J197" s="250"/>
      <c r="K197" s="250"/>
      <c r="L197" s="250"/>
      <c r="M197" s="250"/>
      <c r="N197" s="250"/>
      <c r="O197" s="250"/>
      <c r="P197" s="250"/>
    </row>
    <row r="198" spans="1:16">
      <c r="A198" s="19"/>
      <c r="B198" s="23" t="s">
        <v>19</v>
      </c>
      <c r="C198" s="24">
        <f>SUM(C196:C197)</f>
        <v>0</v>
      </c>
      <c r="D198" s="24">
        <f>SUM(D196:D197)</f>
        <v>0</v>
      </c>
      <c r="E198" s="24">
        <f>SUM(E196:E197)</f>
        <v>0</v>
      </c>
      <c r="F198" s="24">
        <f>SUM(F196:F197)</f>
        <v>0</v>
      </c>
      <c r="H198" s="250"/>
      <c r="I198" s="250"/>
      <c r="J198" s="250"/>
      <c r="K198" s="250"/>
      <c r="L198" s="250"/>
      <c r="M198" s="250"/>
      <c r="N198" s="250"/>
      <c r="O198" s="250"/>
      <c r="P198" s="250"/>
    </row>
    <row r="199" spans="1:16">
      <c r="A199" s="20"/>
      <c r="B199" s="21" t="s">
        <v>78</v>
      </c>
      <c r="C199" s="22"/>
      <c r="D199" s="22"/>
      <c r="E199" s="22"/>
      <c r="F199" s="22"/>
      <c r="H199" s="250"/>
      <c r="I199" s="250"/>
      <c r="J199" s="250"/>
      <c r="K199" s="250"/>
      <c r="L199" s="250"/>
      <c r="M199" s="250"/>
      <c r="N199" s="250"/>
      <c r="O199" s="250"/>
      <c r="P199" s="250"/>
    </row>
    <row r="200" spans="1:16">
      <c r="A200" s="20">
        <f t="shared" ref="A200:B200" si="78">A23</f>
        <v>7</v>
      </c>
      <c r="B200" s="249" t="str">
        <f t="shared" si="78"/>
        <v>Wheat</v>
      </c>
      <c r="C200" s="22">
        <f t="shared" ref="C200:E200" si="79">SUM(C23,C67,C112,C155)</f>
        <v>0</v>
      </c>
      <c r="D200" s="22">
        <f t="shared" si="79"/>
        <v>8824.67</v>
      </c>
      <c r="E200" s="22">
        <f t="shared" si="79"/>
        <v>0</v>
      </c>
      <c r="F200" s="22">
        <f t="shared" ref="F200:F205" si="80">SUM(C200:E200)</f>
        <v>8824.67</v>
      </c>
      <c r="H200" s="250"/>
      <c r="I200" s="250"/>
      <c r="J200" s="250"/>
      <c r="K200" s="250"/>
      <c r="L200" s="250"/>
      <c r="M200" s="250"/>
      <c r="N200" s="250"/>
      <c r="O200" s="250"/>
      <c r="P200" s="250"/>
    </row>
    <row r="201" spans="1:16">
      <c r="A201" s="20">
        <f t="shared" ref="A201:B201" si="81">A24</f>
        <v>8</v>
      </c>
      <c r="B201" s="249" t="str">
        <f t="shared" si="81"/>
        <v>Rabi Jawar</v>
      </c>
      <c r="C201" s="22">
        <f t="shared" ref="C201:E201" si="82">SUM(C24,C68,C113,C156)</f>
        <v>0</v>
      </c>
      <c r="D201" s="22">
        <f t="shared" si="82"/>
        <v>50171.819999999992</v>
      </c>
      <c r="E201" s="22">
        <f t="shared" si="82"/>
        <v>0</v>
      </c>
      <c r="F201" s="22">
        <f t="shared" si="80"/>
        <v>50171.819999999992</v>
      </c>
      <c r="H201" s="250"/>
      <c r="I201" s="250"/>
      <c r="J201" s="250"/>
      <c r="K201" s="250"/>
      <c r="L201" s="250"/>
      <c r="M201" s="250"/>
      <c r="N201" s="250"/>
      <c r="O201" s="250"/>
      <c r="P201" s="250"/>
    </row>
    <row r="202" spans="1:16">
      <c r="A202" s="20">
        <f t="shared" ref="A202:B202" si="83">A25</f>
        <v>9</v>
      </c>
      <c r="B202" s="249" t="str">
        <f t="shared" si="83"/>
        <v>Gram</v>
      </c>
      <c r="C202" s="22">
        <f t="shared" ref="C202:E202" si="84">SUM(C25,C69,C114,C157)</f>
        <v>0</v>
      </c>
      <c r="D202" s="22">
        <f t="shared" si="84"/>
        <v>1862.92</v>
      </c>
      <c r="E202" s="22">
        <f t="shared" si="84"/>
        <v>0</v>
      </c>
      <c r="F202" s="22">
        <f t="shared" si="80"/>
        <v>1862.92</v>
      </c>
      <c r="H202" s="250"/>
      <c r="I202" s="250"/>
      <c r="J202" s="250"/>
      <c r="K202" s="250"/>
      <c r="L202" s="250"/>
      <c r="M202" s="250"/>
      <c r="N202" s="250"/>
      <c r="O202" s="250"/>
      <c r="P202" s="250"/>
    </row>
    <row r="203" spans="1:16">
      <c r="A203" s="20">
        <f t="shared" ref="A203:B203" si="85">A26</f>
        <v>10</v>
      </c>
      <c r="B203" s="249" t="str">
        <f t="shared" si="85"/>
        <v>Sunflower</v>
      </c>
      <c r="C203" s="22">
        <f t="shared" ref="C203:E203" si="86">SUM(C26,C70,C115,C158)</f>
        <v>0</v>
      </c>
      <c r="D203" s="22">
        <f t="shared" si="86"/>
        <v>1370</v>
      </c>
      <c r="E203" s="22">
        <f t="shared" si="86"/>
        <v>0</v>
      </c>
      <c r="F203" s="22">
        <f t="shared" si="80"/>
        <v>1370</v>
      </c>
      <c r="H203" s="250"/>
      <c r="I203" s="250"/>
      <c r="J203" s="250"/>
      <c r="K203" s="250"/>
      <c r="L203" s="250"/>
      <c r="M203" s="250"/>
      <c r="N203" s="250"/>
      <c r="O203" s="250"/>
      <c r="P203" s="250"/>
    </row>
    <row r="204" spans="1:16">
      <c r="A204" s="20">
        <f t="shared" ref="A204:B204" si="87">A27</f>
        <v>11</v>
      </c>
      <c r="B204" s="249" t="str">
        <f t="shared" si="87"/>
        <v>Rabbi based crops</v>
      </c>
      <c r="C204" s="22">
        <f t="shared" ref="C204:E204" si="88">SUM(C27,C71,C116,C159)</f>
        <v>0</v>
      </c>
      <c r="D204" s="22">
        <f t="shared" si="88"/>
        <v>250.02</v>
      </c>
      <c r="E204" s="22">
        <f t="shared" si="88"/>
        <v>0</v>
      </c>
      <c r="F204" s="22">
        <f t="shared" si="80"/>
        <v>250.02</v>
      </c>
      <c r="H204" s="250"/>
      <c r="I204" s="250"/>
      <c r="J204" s="250"/>
      <c r="K204" s="250"/>
      <c r="L204" s="250"/>
      <c r="M204" s="250"/>
      <c r="N204" s="250"/>
      <c r="O204" s="250"/>
      <c r="P204" s="250"/>
    </row>
    <row r="205" spans="1:16">
      <c r="A205" s="20">
        <f t="shared" ref="A205:B205" si="89">A28</f>
        <v>12</v>
      </c>
      <c r="B205" s="249" t="str">
        <f t="shared" si="89"/>
        <v>Rabbi Corn &amp; Fooder</v>
      </c>
      <c r="C205" s="22">
        <f t="shared" ref="C205:E205" si="90">SUM(C28,C72,C117,C160)</f>
        <v>0</v>
      </c>
      <c r="D205" s="22">
        <f t="shared" si="90"/>
        <v>10648.8</v>
      </c>
      <c r="E205" s="22">
        <f t="shared" si="90"/>
        <v>0</v>
      </c>
      <c r="F205" s="22">
        <f t="shared" si="80"/>
        <v>10648.8</v>
      </c>
      <c r="H205" s="250"/>
      <c r="I205" s="250"/>
      <c r="J205" s="250"/>
      <c r="K205" s="250"/>
      <c r="L205" s="250"/>
      <c r="M205" s="250"/>
      <c r="N205" s="250"/>
      <c r="O205" s="250"/>
      <c r="P205" s="250"/>
    </row>
    <row r="206" spans="1:16">
      <c r="A206" s="19"/>
      <c r="B206" s="23" t="s">
        <v>23</v>
      </c>
      <c r="C206" s="24">
        <f>SUM(C200:C205)</f>
        <v>0</v>
      </c>
      <c r="D206" s="24">
        <f>SUM(D200:D205)</f>
        <v>73128.229999999981</v>
      </c>
      <c r="E206" s="24">
        <f>SUM(E200:E205)</f>
        <v>0</v>
      </c>
      <c r="F206" s="24">
        <f>SUM(F200:F205)</f>
        <v>73128.229999999981</v>
      </c>
      <c r="H206" s="250"/>
      <c r="I206" s="250"/>
      <c r="J206" s="250"/>
      <c r="K206" s="250"/>
      <c r="L206" s="250"/>
      <c r="M206" s="250"/>
      <c r="N206" s="250"/>
      <c r="O206" s="250"/>
      <c r="P206" s="250"/>
    </row>
    <row r="207" spans="1:16">
      <c r="A207" s="20"/>
      <c r="B207" s="21" t="s">
        <v>80</v>
      </c>
      <c r="C207" s="22"/>
      <c r="D207" s="22"/>
      <c r="E207" s="22"/>
      <c r="F207" s="22"/>
      <c r="H207" s="250"/>
      <c r="I207" s="250"/>
      <c r="J207" s="250"/>
      <c r="K207" s="250"/>
      <c r="L207" s="250"/>
      <c r="M207" s="250"/>
      <c r="N207" s="250"/>
      <c r="O207" s="250"/>
      <c r="P207" s="250"/>
    </row>
    <row r="208" spans="1:16">
      <c r="A208" s="20">
        <f t="shared" ref="A208:B208" si="91">A31</f>
        <v>13</v>
      </c>
      <c r="B208" s="249" t="str">
        <f t="shared" si="91"/>
        <v>HW Ground-nut</v>
      </c>
      <c r="C208" s="22">
        <f t="shared" ref="C208:E208" si="92">SUM(C31,C75,C120,C163)</f>
        <v>0</v>
      </c>
      <c r="D208" s="22">
        <f t="shared" si="92"/>
        <v>0</v>
      </c>
      <c r="E208" s="22">
        <f t="shared" si="92"/>
        <v>1183</v>
      </c>
      <c r="F208" s="22">
        <f>SUM(C208:E208)</f>
        <v>1183</v>
      </c>
      <c r="H208" s="250"/>
      <c r="I208" s="250"/>
      <c r="J208" s="250"/>
      <c r="K208" s="250"/>
      <c r="L208" s="250"/>
      <c r="M208" s="250"/>
      <c r="N208" s="250"/>
      <c r="O208" s="250"/>
      <c r="P208" s="250"/>
    </row>
    <row r="209" spans="1:16" hidden="1">
      <c r="A209" s="20">
        <f t="shared" ref="A209:B209" si="93">A32</f>
        <v>15</v>
      </c>
      <c r="B209" s="249" t="str">
        <f t="shared" si="93"/>
        <v>Maize Kadwal</v>
      </c>
      <c r="C209" s="22">
        <f t="shared" ref="C209:E209" si="94">SUM(C32,C76,C121,C164)</f>
        <v>0</v>
      </c>
      <c r="D209" s="22">
        <f t="shared" si="94"/>
        <v>0</v>
      </c>
      <c r="E209" s="22">
        <f t="shared" si="94"/>
        <v>0</v>
      </c>
      <c r="F209" s="22">
        <f>SUM(C209:E209)</f>
        <v>0</v>
      </c>
      <c r="H209" s="250"/>
      <c r="I209" s="250"/>
      <c r="J209" s="250"/>
      <c r="K209" s="250"/>
      <c r="L209" s="250"/>
      <c r="M209" s="250"/>
      <c r="N209" s="250"/>
      <c r="O209" s="250"/>
      <c r="P209" s="250"/>
    </row>
    <row r="210" spans="1:16">
      <c r="A210" s="20">
        <f t="shared" ref="A210:B210" si="95">A33</f>
        <v>14</v>
      </c>
      <c r="B210" s="249" t="str">
        <f t="shared" si="95"/>
        <v>HW Vegetables/ Sunflower</v>
      </c>
      <c r="C210" s="22">
        <f t="shared" ref="C210:E210" si="96">SUM(C33,C77,C122,C165)</f>
        <v>0</v>
      </c>
      <c r="D210" s="22">
        <f t="shared" si="96"/>
        <v>0</v>
      </c>
      <c r="E210" s="22">
        <f t="shared" si="96"/>
        <v>76396.950000000012</v>
      </c>
      <c r="F210" s="22">
        <f>SUM(C210:E210)</f>
        <v>76396.950000000012</v>
      </c>
      <c r="H210" s="250"/>
      <c r="I210" s="250"/>
      <c r="J210" s="250"/>
      <c r="K210" s="250"/>
      <c r="L210" s="250"/>
      <c r="M210" s="250"/>
      <c r="N210" s="250"/>
      <c r="O210" s="250"/>
      <c r="P210" s="250"/>
    </row>
    <row r="211" spans="1:16">
      <c r="A211" s="19"/>
      <c r="B211" s="23" t="s">
        <v>24</v>
      </c>
      <c r="C211" s="24">
        <f>SUM(C208:C210)</f>
        <v>0</v>
      </c>
      <c r="D211" s="24">
        <f>SUM(D208:D210)</f>
        <v>0</v>
      </c>
      <c r="E211" s="24">
        <f>SUM(E208:E210)</f>
        <v>77579.950000000012</v>
      </c>
      <c r="F211" s="24">
        <f>SUM(F208:F210)</f>
        <v>77579.950000000012</v>
      </c>
      <c r="H211" s="250"/>
      <c r="I211" s="250"/>
      <c r="J211" s="250"/>
      <c r="K211" s="250"/>
      <c r="L211" s="250"/>
      <c r="M211" s="250"/>
      <c r="N211" s="250"/>
      <c r="O211" s="250"/>
      <c r="P211" s="250"/>
    </row>
    <row r="212" spans="1:16">
      <c r="A212" s="20"/>
      <c r="B212" s="21" t="s">
        <v>45</v>
      </c>
      <c r="C212" s="22"/>
      <c r="D212" s="22"/>
      <c r="E212" s="22"/>
      <c r="F212" s="22"/>
      <c r="H212" s="250"/>
      <c r="I212" s="250"/>
      <c r="J212" s="250"/>
      <c r="K212" s="250"/>
      <c r="L212" s="250"/>
      <c r="M212" s="250"/>
      <c r="N212" s="250"/>
      <c r="O212" s="250"/>
      <c r="P212" s="250"/>
    </row>
    <row r="213" spans="1:16">
      <c r="A213" s="20">
        <f t="shared" ref="A213:B213" si="97">A36</f>
        <v>15</v>
      </c>
      <c r="B213" s="249" t="str">
        <f t="shared" si="97"/>
        <v>Sugarcane</v>
      </c>
      <c r="C213" s="22">
        <f t="shared" ref="C213:E213" si="98">SUM(C36,C80,C125,C168)</f>
        <v>66430.09</v>
      </c>
      <c r="D213" s="22">
        <f t="shared" si="98"/>
        <v>107858.37</v>
      </c>
      <c r="E213" s="22">
        <f t="shared" si="98"/>
        <v>121229.81</v>
      </c>
      <c r="F213" s="22">
        <f>MAX(C213:E213)</f>
        <v>121229.81</v>
      </c>
      <c r="H213" s="250"/>
      <c r="I213" s="250"/>
      <c r="J213" s="250"/>
      <c r="K213" s="250"/>
      <c r="L213" s="250"/>
      <c r="M213" s="250"/>
      <c r="N213" s="250"/>
      <c r="O213" s="250"/>
      <c r="P213" s="250"/>
    </row>
    <row r="214" spans="1:16">
      <c r="A214" s="20">
        <f t="shared" ref="A214:B214" si="99">A37</f>
        <v>16</v>
      </c>
      <c r="B214" s="249" t="str">
        <f t="shared" si="99"/>
        <v>Banana</v>
      </c>
      <c r="C214" s="22">
        <f t="shared" ref="C214:E214" si="100">SUM(C37,C81,C126,C169)</f>
        <v>0</v>
      </c>
      <c r="D214" s="22">
        <f t="shared" si="100"/>
        <v>0</v>
      </c>
      <c r="E214" s="22">
        <f t="shared" si="100"/>
        <v>0</v>
      </c>
      <c r="F214" s="22">
        <f>MAX(C214:E214)</f>
        <v>0</v>
      </c>
      <c r="H214" s="250"/>
      <c r="I214" s="250"/>
      <c r="J214" s="250"/>
      <c r="K214" s="250"/>
      <c r="L214" s="250"/>
      <c r="M214" s="250"/>
      <c r="N214" s="250"/>
      <c r="O214" s="250"/>
      <c r="P214" s="250"/>
    </row>
    <row r="215" spans="1:16">
      <c r="A215" s="20">
        <f t="shared" ref="A215:B215" si="101">A38</f>
        <v>17</v>
      </c>
      <c r="B215" s="249" t="str">
        <f t="shared" si="101"/>
        <v>Fruit crops</v>
      </c>
      <c r="C215" s="22">
        <f t="shared" ref="C215:E215" si="102">SUM(C38,C82,C127,C170)</f>
        <v>409.31</v>
      </c>
      <c r="D215" s="22">
        <f t="shared" si="102"/>
        <v>467.31</v>
      </c>
      <c r="E215" s="22">
        <f t="shared" si="102"/>
        <v>1282.21</v>
      </c>
      <c r="F215" s="22">
        <f>MAX(C215:E215)</f>
        <v>1282.21</v>
      </c>
      <c r="H215" s="250"/>
      <c r="I215" s="250" t="s">
        <v>53</v>
      </c>
      <c r="J215" s="251">
        <f>'6C NRBC'!C215</f>
        <v>100073</v>
      </c>
      <c r="K215" s="251">
        <f>'6C NRBC'!D215</f>
        <v>140154</v>
      </c>
      <c r="L215" s="251">
        <f>'6C NRBC'!E215</f>
        <v>137858</v>
      </c>
      <c r="M215" s="251">
        <f>'6C NRBC'!F215</f>
        <v>247515</v>
      </c>
      <c r="N215" s="250"/>
      <c r="O215" s="250"/>
      <c r="P215" s="250"/>
    </row>
    <row r="216" spans="1:16">
      <c r="A216" s="20">
        <f t="shared" ref="A216:B216" si="103">A39</f>
        <v>18</v>
      </c>
      <c r="B216" s="249" t="str">
        <f t="shared" si="103"/>
        <v>Other perennials</v>
      </c>
      <c r="C216" s="22">
        <f t="shared" ref="C216:E216" si="104">SUM(C39,C83,C128,C171)</f>
        <v>11699</v>
      </c>
      <c r="D216" s="22">
        <f t="shared" si="104"/>
        <v>16437</v>
      </c>
      <c r="E216" s="22">
        <f t="shared" si="104"/>
        <v>15107</v>
      </c>
      <c r="F216" s="22">
        <f>MAX(C216:E216)</f>
        <v>16437</v>
      </c>
      <c r="H216" s="250"/>
      <c r="I216" s="250" t="s">
        <v>146</v>
      </c>
      <c r="J216" s="251">
        <f>'6C NLBC'!C215</f>
        <v>65321.88</v>
      </c>
      <c r="K216" s="251">
        <f>'6C NLBC'!D215</f>
        <v>57736.91</v>
      </c>
      <c r="L216" s="251">
        <f>'6C NLBC'!E215</f>
        <v>77340.97</v>
      </c>
      <c r="M216" s="251">
        <f>'6C NLBC'!F215</f>
        <v>140046.14000000001</v>
      </c>
      <c r="N216" s="250"/>
      <c r="O216" s="250"/>
      <c r="P216" s="250"/>
    </row>
    <row r="217" spans="1:16">
      <c r="A217" s="25"/>
      <c r="B217" s="26" t="s">
        <v>27</v>
      </c>
      <c r="C217" s="27">
        <f>SUM(C213:C216)</f>
        <v>78538.399999999994</v>
      </c>
      <c r="D217" s="27">
        <f>SUM(D213:D216)</f>
        <v>124762.68</v>
      </c>
      <c r="E217" s="27">
        <f>SUM(E213:E216)</f>
        <v>137619.02000000002</v>
      </c>
      <c r="F217" s="27">
        <f>SUM(F213:F216)</f>
        <v>138949.02000000002</v>
      </c>
      <c r="H217" s="250"/>
      <c r="I217" s="250"/>
      <c r="J217" s="250"/>
      <c r="K217" s="250"/>
      <c r="L217" s="250"/>
      <c r="M217" s="250"/>
      <c r="N217" s="250"/>
      <c r="O217" s="250"/>
      <c r="P217" s="250"/>
    </row>
    <row r="218" spans="1:16">
      <c r="A218" s="23"/>
      <c r="B218" s="23" t="s">
        <v>28</v>
      </c>
      <c r="C218" s="24">
        <f>SUM(C217,C211,C206,C198,C194)</f>
        <v>165394.88</v>
      </c>
      <c r="D218" s="24">
        <f>SUM(D217,D211,D206,D198,D194)</f>
        <v>197890.90999999997</v>
      </c>
      <c r="E218" s="24">
        <f>SUM(E217,E211,E206,E198,E194)</f>
        <v>215198.97000000003</v>
      </c>
      <c r="F218" s="24">
        <f>SUM(F217,F211,F206,F198,F194)</f>
        <v>376513.68</v>
      </c>
      <c r="H218" s="250"/>
      <c r="I218" s="250"/>
      <c r="J218" s="250">
        <f>+J215+J216</f>
        <v>165394.88</v>
      </c>
      <c r="K218" s="250">
        <f t="shared" ref="K218:M218" si="105">+K215+K216</f>
        <v>197890.91</v>
      </c>
      <c r="L218" s="250">
        <f t="shared" si="105"/>
        <v>215198.97</v>
      </c>
      <c r="M218" s="250">
        <f t="shared" si="105"/>
        <v>387561.14</v>
      </c>
      <c r="N218" s="250"/>
      <c r="O218" s="250"/>
      <c r="P218" s="250"/>
    </row>
    <row r="219" spans="1:16">
      <c r="H219" s="250"/>
      <c r="I219" s="250"/>
      <c r="J219" s="250"/>
      <c r="K219" s="250"/>
      <c r="L219" s="250"/>
      <c r="M219" s="250"/>
      <c r="N219" s="250"/>
      <c r="O219" s="250"/>
      <c r="P219" s="250"/>
    </row>
    <row r="220" spans="1:16">
      <c r="H220" s="250"/>
      <c r="I220" s="250"/>
      <c r="J220" s="250"/>
      <c r="K220" s="250"/>
      <c r="L220" s="250"/>
      <c r="M220" s="250"/>
      <c r="N220" s="250"/>
      <c r="O220" s="250"/>
      <c r="P220" s="250"/>
    </row>
    <row r="1048576" spans="1:1">
      <c r="A1048576" s="3" t="s">
        <v>410</v>
      </c>
    </row>
  </sheetData>
  <sheetProtection password="CA7B" sheet="1" objects="1" scenarios="1"/>
  <phoneticPr fontId="0" type="noConversion"/>
  <printOptions horizontalCentered="1"/>
  <pageMargins left="1" right="0.75" top="1" bottom="1" header="0.5" footer="0.5"/>
  <pageSetup paperSize="9" orientation="portrait" horizontalDpi="180" verticalDpi="180" r:id="rId1"/>
  <headerFooter alignWithMargins="0"/>
  <rowBreaks count="4" manualBreakCount="4">
    <brk id="44" max="16383" man="1"/>
    <brk id="89" max="16383" man="1"/>
    <brk id="132" max="16383" man="1"/>
    <brk id="176" max="16383" man="1"/>
  </rowBreaks>
</worksheet>
</file>

<file path=xl/worksheets/sheet8.xml><?xml version="1.0" encoding="utf-8"?>
<worksheet xmlns="http://schemas.openxmlformats.org/spreadsheetml/2006/main" xmlns:r="http://schemas.openxmlformats.org/officeDocument/2006/relationships">
  <dimension ref="A1:U39"/>
  <sheetViews>
    <sheetView workbookViewId="0"/>
  </sheetViews>
  <sheetFormatPr defaultColWidth="11.42578125" defaultRowHeight="14.25"/>
  <cols>
    <col min="1" max="1" width="21.28515625" style="30" customWidth="1"/>
    <col min="2" max="15" width="6.28515625" style="30" customWidth="1"/>
    <col min="16" max="16" width="1.5703125" style="30" customWidth="1"/>
    <col min="17" max="16384" width="11.42578125" style="30"/>
  </cols>
  <sheetData>
    <row r="1" spans="1:21" ht="15">
      <c r="A1" s="28" t="s">
        <v>87</v>
      </c>
      <c r="B1" s="29"/>
      <c r="C1" s="29"/>
      <c r="D1" s="29"/>
      <c r="E1" s="29"/>
      <c r="F1" s="29"/>
      <c r="G1" s="29"/>
      <c r="H1" s="29"/>
      <c r="I1" s="29"/>
      <c r="J1" s="29"/>
      <c r="K1" s="29"/>
      <c r="L1" s="29"/>
      <c r="M1" s="29"/>
      <c r="N1" s="29"/>
      <c r="O1" s="29"/>
    </row>
    <row r="2" spans="1:21" ht="15">
      <c r="A2" s="28" t="s">
        <v>88</v>
      </c>
      <c r="B2" s="29"/>
      <c r="C2" s="29"/>
      <c r="D2" s="29"/>
      <c r="E2" s="29"/>
      <c r="F2" s="29"/>
      <c r="G2" s="29"/>
      <c r="H2" s="29"/>
      <c r="I2" s="29"/>
      <c r="J2" s="29"/>
      <c r="K2" s="29"/>
      <c r="L2" s="29"/>
      <c r="M2" s="29"/>
      <c r="N2" s="29"/>
      <c r="O2" s="29"/>
    </row>
    <row r="3" spans="1:21" ht="15">
      <c r="A3" s="28" t="s">
        <v>412</v>
      </c>
      <c r="B3" s="29"/>
      <c r="C3" s="29"/>
      <c r="D3" s="29"/>
      <c r="E3" s="29"/>
      <c r="F3" s="29"/>
      <c r="G3" s="29"/>
      <c r="H3" s="29"/>
      <c r="I3" s="29"/>
      <c r="J3" s="29"/>
      <c r="K3" s="29"/>
      <c r="L3" s="29"/>
      <c r="M3" s="29"/>
      <c r="N3" s="29"/>
      <c r="O3" s="29"/>
    </row>
    <row r="4" spans="1:21" ht="15">
      <c r="A4" s="31"/>
      <c r="B4" s="29"/>
      <c r="C4" s="29"/>
      <c r="D4" s="29"/>
      <c r="E4" s="29"/>
      <c r="F4" s="29"/>
      <c r="G4" s="29"/>
      <c r="H4" s="29"/>
      <c r="I4" s="29"/>
      <c r="J4" s="29"/>
      <c r="K4" s="29"/>
      <c r="L4" s="29" t="s">
        <v>89</v>
      </c>
      <c r="M4" s="29"/>
      <c r="N4" s="29"/>
      <c r="O4" s="29"/>
    </row>
    <row r="5" spans="1:21" ht="74.25" customHeight="1">
      <c r="A5" s="32" t="s">
        <v>90</v>
      </c>
      <c r="B5" s="33" t="s">
        <v>56</v>
      </c>
      <c r="C5" s="33" t="s">
        <v>91</v>
      </c>
      <c r="D5" s="33" t="s">
        <v>92</v>
      </c>
      <c r="E5" s="33" t="s">
        <v>57</v>
      </c>
      <c r="F5" s="33" t="s">
        <v>93</v>
      </c>
      <c r="G5" s="33" t="s">
        <v>94</v>
      </c>
      <c r="H5" s="33" t="s">
        <v>95</v>
      </c>
      <c r="I5" s="33" t="s">
        <v>96</v>
      </c>
      <c r="J5" s="33" t="s">
        <v>97</v>
      </c>
      <c r="K5" s="33" t="s">
        <v>98</v>
      </c>
      <c r="L5" s="33" t="s">
        <v>99</v>
      </c>
      <c r="M5" s="33" t="s">
        <v>100</v>
      </c>
      <c r="N5" s="33" t="s">
        <v>54</v>
      </c>
      <c r="O5" s="33" t="s">
        <v>58</v>
      </c>
      <c r="P5" s="34"/>
      <c r="Q5" s="34"/>
      <c r="R5" s="34"/>
      <c r="S5" s="34"/>
      <c r="T5" s="34"/>
      <c r="U5" s="34"/>
    </row>
    <row r="6" spans="1:21">
      <c r="A6" s="35" t="s">
        <v>413</v>
      </c>
      <c r="B6" s="36">
        <v>6</v>
      </c>
      <c r="C6" s="36">
        <v>0</v>
      </c>
      <c r="D6" s="36"/>
      <c r="E6" s="36"/>
      <c r="F6" s="36"/>
      <c r="G6" s="36"/>
      <c r="H6" s="36"/>
      <c r="I6" s="36">
        <v>0</v>
      </c>
      <c r="J6" s="36"/>
      <c r="K6" s="36"/>
      <c r="L6" s="36"/>
      <c r="M6" s="36"/>
      <c r="N6" s="36"/>
      <c r="O6" s="36"/>
    </row>
    <row r="7" spans="1:21">
      <c r="A7" s="35" t="s">
        <v>414</v>
      </c>
      <c r="B7" s="36">
        <v>26</v>
      </c>
      <c r="C7" s="36">
        <v>8</v>
      </c>
      <c r="D7" s="36"/>
      <c r="E7" s="36">
        <v>5</v>
      </c>
      <c r="F7" s="36">
        <v>7</v>
      </c>
      <c r="G7" s="36">
        <v>3</v>
      </c>
      <c r="H7" s="36"/>
      <c r="I7" s="36">
        <v>0</v>
      </c>
      <c r="J7" s="36">
        <v>11</v>
      </c>
      <c r="K7" s="36"/>
      <c r="L7" s="36"/>
      <c r="M7" s="36"/>
      <c r="N7" s="36"/>
      <c r="O7" s="36"/>
    </row>
    <row r="8" spans="1:21">
      <c r="A8" s="35" t="s">
        <v>415</v>
      </c>
      <c r="B8" s="36">
        <v>0</v>
      </c>
      <c r="C8" s="36">
        <v>0</v>
      </c>
      <c r="D8" s="36"/>
      <c r="E8" s="36">
        <v>16</v>
      </c>
      <c r="F8" s="36">
        <v>20</v>
      </c>
      <c r="G8" s="36">
        <v>14</v>
      </c>
      <c r="H8" s="36"/>
      <c r="I8" s="36">
        <v>23</v>
      </c>
      <c r="J8" s="36">
        <v>42</v>
      </c>
      <c r="K8" s="36"/>
      <c r="L8" s="36">
        <v>5</v>
      </c>
      <c r="M8" s="36">
        <v>28</v>
      </c>
      <c r="N8" s="36"/>
      <c r="O8" s="36"/>
    </row>
    <row r="9" spans="1:21">
      <c r="A9" s="35" t="s">
        <v>416</v>
      </c>
      <c r="B9" s="36">
        <v>43</v>
      </c>
      <c r="C9" s="36">
        <v>23</v>
      </c>
      <c r="D9" s="36"/>
      <c r="E9" s="36">
        <v>32</v>
      </c>
      <c r="F9" s="36">
        <v>30</v>
      </c>
      <c r="G9" s="36">
        <v>23</v>
      </c>
      <c r="H9" s="36"/>
      <c r="I9" s="36">
        <v>50</v>
      </c>
      <c r="J9" s="36">
        <v>47</v>
      </c>
      <c r="K9" s="36"/>
      <c r="L9" s="36">
        <v>7</v>
      </c>
      <c r="M9" s="36">
        <v>0</v>
      </c>
      <c r="N9" s="36"/>
      <c r="O9" s="36"/>
    </row>
    <row r="10" spans="1:21">
      <c r="A10" s="35" t="s">
        <v>417</v>
      </c>
      <c r="B10" s="36">
        <v>209</v>
      </c>
      <c r="C10" s="36">
        <v>224</v>
      </c>
      <c r="D10" s="36"/>
      <c r="E10" s="36">
        <v>210</v>
      </c>
      <c r="F10" s="36">
        <v>225</v>
      </c>
      <c r="G10" s="36">
        <v>196</v>
      </c>
      <c r="H10" s="36"/>
      <c r="I10" s="36">
        <v>163</v>
      </c>
      <c r="J10" s="36">
        <v>86</v>
      </c>
      <c r="K10" s="36"/>
      <c r="L10" s="36">
        <v>83</v>
      </c>
      <c r="M10" s="36"/>
      <c r="N10" s="36"/>
      <c r="O10" s="36"/>
    </row>
    <row r="11" spans="1:21">
      <c r="A11" s="35" t="s">
        <v>418</v>
      </c>
      <c r="B11" s="36">
        <v>31</v>
      </c>
      <c r="C11" s="36">
        <v>0</v>
      </c>
      <c r="D11" s="36"/>
      <c r="E11" s="36">
        <v>21</v>
      </c>
      <c r="F11" s="36">
        <v>5</v>
      </c>
      <c r="G11" s="36">
        <v>4</v>
      </c>
      <c r="H11" s="36"/>
      <c r="I11" s="36">
        <v>0</v>
      </c>
      <c r="J11" s="36">
        <v>0</v>
      </c>
      <c r="K11" s="36"/>
      <c r="L11" s="36">
        <v>50</v>
      </c>
      <c r="M11" s="36"/>
      <c r="N11" s="36"/>
      <c r="O11" s="36"/>
    </row>
    <row r="12" spans="1:21">
      <c r="A12" s="35" t="s">
        <v>419</v>
      </c>
      <c r="B12" s="36">
        <v>114</v>
      </c>
      <c r="C12" s="36">
        <v>65</v>
      </c>
      <c r="D12" s="36"/>
      <c r="E12" s="36">
        <v>170</v>
      </c>
      <c r="F12" s="36">
        <v>66</v>
      </c>
      <c r="G12" s="36">
        <v>73</v>
      </c>
      <c r="H12" s="36"/>
      <c r="I12" s="36">
        <v>64</v>
      </c>
      <c r="J12" s="36">
        <v>99</v>
      </c>
      <c r="K12" s="36"/>
      <c r="L12" s="36">
        <v>53</v>
      </c>
      <c r="M12" s="36"/>
      <c r="N12" s="36"/>
      <c r="O12" s="36"/>
    </row>
    <row r="13" spans="1:21">
      <c r="A13" s="35" t="s">
        <v>420</v>
      </c>
      <c r="B13" s="36">
        <v>2</v>
      </c>
      <c r="C13" s="36" t="s">
        <v>59</v>
      </c>
      <c r="D13" s="36"/>
      <c r="E13" s="36" t="s">
        <v>59</v>
      </c>
      <c r="F13" s="36" t="s">
        <v>59</v>
      </c>
      <c r="G13" s="36" t="s">
        <v>59</v>
      </c>
      <c r="H13" s="36"/>
      <c r="I13" s="36" t="s">
        <v>59</v>
      </c>
      <c r="J13" s="36" t="s">
        <v>59</v>
      </c>
      <c r="K13" s="36"/>
      <c r="L13" s="36" t="s">
        <v>59</v>
      </c>
      <c r="M13" s="36" t="s">
        <v>59</v>
      </c>
      <c r="N13" s="36"/>
      <c r="O13" s="36" t="s">
        <v>59</v>
      </c>
    </row>
    <row r="14" spans="1:21">
      <c r="A14" s="35" t="s">
        <v>421</v>
      </c>
      <c r="B14" s="36" t="s">
        <v>59</v>
      </c>
      <c r="C14" s="36" t="s">
        <v>59</v>
      </c>
      <c r="D14" s="36"/>
      <c r="E14" s="36" t="s">
        <v>59</v>
      </c>
      <c r="F14" s="36" t="s">
        <v>59</v>
      </c>
      <c r="G14" s="36" t="s">
        <v>59</v>
      </c>
      <c r="H14" s="36"/>
      <c r="I14" s="36" t="s">
        <v>59</v>
      </c>
      <c r="J14" s="36" t="s">
        <v>59</v>
      </c>
      <c r="K14" s="36"/>
      <c r="L14" s="36" t="s">
        <v>59</v>
      </c>
      <c r="M14" s="36" t="s">
        <v>59</v>
      </c>
      <c r="N14" s="36"/>
      <c r="O14" s="36" t="s">
        <v>59</v>
      </c>
    </row>
    <row r="15" spans="1:21">
      <c r="A15" s="35" t="s">
        <v>422</v>
      </c>
      <c r="B15" s="36" t="s">
        <v>59</v>
      </c>
      <c r="C15" s="36" t="s">
        <v>59</v>
      </c>
      <c r="D15" s="36"/>
      <c r="E15" s="36" t="s">
        <v>59</v>
      </c>
      <c r="F15" s="36" t="s">
        <v>59</v>
      </c>
      <c r="G15" s="36" t="s">
        <v>59</v>
      </c>
      <c r="H15" s="36"/>
      <c r="I15" s="36" t="s">
        <v>59</v>
      </c>
      <c r="J15" s="36" t="s">
        <v>59</v>
      </c>
      <c r="K15" s="36"/>
      <c r="L15" s="36" t="s">
        <v>59</v>
      </c>
      <c r="M15" s="36" t="s">
        <v>59</v>
      </c>
      <c r="N15" s="36"/>
      <c r="O15" s="36" t="s">
        <v>59</v>
      </c>
    </row>
    <row r="16" spans="1:21">
      <c r="A16" s="35" t="s">
        <v>423</v>
      </c>
      <c r="B16" s="36" t="s">
        <v>59</v>
      </c>
      <c r="C16" s="36" t="s">
        <v>59</v>
      </c>
      <c r="D16" s="36"/>
      <c r="E16" s="36" t="s">
        <v>59</v>
      </c>
      <c r="F16" s="36" t="s">
        <v>59</v>
      </c>
      <c r="G16" s="36" t="s">
        <v>59</v>
      </c>
      <c r="H16" s="36"/>
      <c r="I16" s="36" t="s">
        <v>59</v>
      </c>
      <c r="J16" s="36" t="s">
        <v>59</v>
      </c>
      <c r="K16" s="36"/>
      <c r="L16" s="36" t="s">
        <v>59</v>
      </c>
      <c r="M16" s="36" t="s">
        <v>59</v>
      </c>
      <c r="N16" s="36"/>
      <c r="O16" s="36" t="s">
        <v>59</v>
      </c>
    </row>
    <row r="17" spans="1:15">
      <c r="A17" s="35" t="s">
        <v>424</v>
      </c>
      <c r="B17" s="36" t="s">
        <v>59</v>
      </c>
      <c r="C17" s="36" t="s">
        <v>59</v>
      </c>
      <c r="D17" s="36"/>
      <c r="E17" s="36" t="s">
        <v>59</v>
      </c>
      <c r="F17" s="36" t="s">
        <v>59</v>
      </c>
      <c r="G17" s="36" t="s">
        <v>59</v>
      </c>
      <c r="H17" s="36"/>
      <c r="I17" s="36" t="s">
        <v>59</v>
      </c>
      <c r="J17" s="36" t="s">
        <v>59</v>
      </c>
      <c r="K17" s="36"/>
      <c r="L17" s="36" t="s">
        <v>59</v>
      </c>
      <c r="M17" s="36" t="s">
        <v>59</v>
      </c>
      <c r="N17" s="36"/>
      <c r="O17" s="36" t="s">
        <v>59</v>
      </c>
    </row>
    <row r="18" spans="1:15">
      <c r="A18" s="35" t="s">
        <v>425</v>
      </c>
      <c r="B18" s="36" t="s">
        <v>59</v>
      </c>
      <c r="C18" s="36" t="s">
        <v>59</v>
      </c>
      <c r="D18" s="36"/>
      <c r="E18" s="36" t="s">
        <v>59</v>
      </c>
      <c r="F18" s="36" t="s">
        <v>59</v>
      </c>
      <c r="G18" s="36" t="s">
        <v>59</v>
      </c>
      <c r="H18" s="36"/>
      <c r="I18" s="36" t="s">
        <v>59</v>
      </c>
      <c r="J18" s="36" t="s">
        <v>59</v>
      </c>
      <c r="K18" s="36"/>
      <c r="L18" s="36" t="s">
        <v>59</v>
      </c>
      <c r="M18" s="36" t="s">
        <v>59</v>
      </c>
      <c r="N18" s="36"/>
      <c r="O18" s="36" t="s">
        <v>59</v>
      </c>
    </row>
    <row r="19" spans="1:15">
      <c r="A19" s="35" t="s">
        <v>426</v>
      </c>
      <c r="B19" s="36" t="s">
        <v>59</v>
      </c>
      <c r="C19" s="36" t="s">
        <v>59</v>
      </c>
      <c r="D19" s="36"/>
      <c r="E19" s="36" t="s">
        <v>59</v>
      </c>
      <c r="F19" s="36" t="s">
        <v>59</v>
      </c>
      <c r="G19" s="36" t="s">
        <v>59</v>
      </c>
      <c r="H19" s="36"/>
      <c r="I19" s="36" t="s">
        <v>59</v>
      </c>
      <c r="J19" s="36" t="s">
        <v>59</v>
      </c>
      <c r="K19" s="36"/>
      <c r="L19" s="36" t="s">
        <v>59</v>
      </c>
      <c r="M19" s="36" t="s">
        <v>59</v>
      </c>
      <c r="N19" s="36"/>
      <c r="O19" s="36" t="s">
        <v>59</v>
      </c>
    </row>
    <row r="20" spans="1:15">
      <c r="A20" s="35" t="s">
        <v>427</v>
      </c>
      <c r="B20" s="36" t="s">
        <v>59</v>
      </c>
      <c r="C20" s="36" t="s">
        <v>59</v>
      </c>
      <c r="D20" s="36"/>
      <c r="E20" s="36" t="s">
        <v>59</v>
      </c>
      <c r="F20" s="36" t="s">
        <v>59</v>
      </c>
      <c r="G20" s="36" t="s">
        <v>59</v>
      </c>
      <c r="H20" s="36"/>
      <c r="I20" s="36" t="s">
        <v>59</v>
      </c>
      <c r="J20" s="36" t="s">
        <v>59</v>
      </c>
      <c r="K20" s="36"/>
      <c r="L20" s="36" t="s">
        <v>59</v>
      </c>
      <c r="M20" s="36" t="s">
        <v>59</v>
      </c>
      <c r="N20" s="36"/>
      <c r="O20" s="36" t="s">
        <v>59</v>
      </c>
    </row>
    <row r="21" spans="1:15">
      <c r="A21" s="35" t="s">
        <v>428</v>
      </c>
      <c r="B21" s="36" t="s">
        <v>59</v>
      </c>
      <c r="C21" s="36" t="s">
        <v>59</v>
      </c>
      <c r="D21" s="36"/>
      <c r="E21" s="36" t="s">
        <v>59</v>
      </c>
      <c r="F21" s="36" t="s">
        <v>59</v>
      </c>
      <c r="G21" s="36" t="s">
        <v>59</v>
      </c>
      <c r="H21" s="36"/>
      <c r="I21" s="36" t="s">
        <v>59</v>
      </c>
      <c r="J21" s="36" t="s">
        <v>59</v>
      </c>
      <c r="K21" s="36"/>
      <c r="L21" s="36" t="s">
        <v>59</v>
      </c>
      <c r="M21" s="36" t="s">
        <v>59</v>
      </c>
      <c r="N21" s="36"/>
      <c r="O21" s="36" t="s">
        <v>59</v>
      </c>
    </row>
    <row r="22" spans="1:15">
      <c r="A22" s="35" t="s">
        <v>429</v>
      </c>
      <c r="B22" s="36" t="s">
        <v>59</v>
      </c>
      <c r="C22" s="36" t="s">
        <v>59</v>
      </c>
      <c r="D22" s="36"/>
      <c r="E22" s="36" t="s">
        <v>59</v>
      </c>
      <c r="F22" s="36" t="s">
        <v>59</v>
      </c>
      <c r="G22" s="36" t="s">
        <v>59</v>
      </c>
      <c r="H22" s="36"/>
      <c r="I22" s="36" t="s">
        <v>59</v>
      </c>
      <c r="J22" s="36" t="s">
        <v>59</v>
      </c>
      <c r="K22" s="36"/>
      <c r="L22" s="36" t="s">
        <v>59</v>
      </c>
      <c r="M22" s="36" t="s">
        <v>59</v>
      </c>
      <c r="N22" s="36"/>
      <c r="O22" s="36" t="s">
        <v>59</v>
      </c>
    </row>
    <row r="23" spans="1:15">
      <c r="A23" s="35" t="s">
        <v>430</v>
      </c>
      <c r="B23" s="36" t="s">
        <v>59</v>
      </c>
      <c r="C23" s="36" t="s">
        <v>59</v>
      </c>
      <c r="D23" s="36"/>
      <c r="E23" s="36" t="s">
        <v>59</v>
      </c>
      <c r="F23" s="36" t="s">
        <v>59</v>
      </c>
      <c r="G23" s="36" t="s">
        <v>59</v>
      </c>
      <c r="H23" s="36"/>
      <c r="I23" s="36" t="s">
        <v>59</v>
      </c>
      <c r="J23" s="36" t="s">
        <v>59</v>
      </c>
      <c r="K23" s="36"/>
      <c r="L23" s="36" t="s">
        <v>59</v>
      </c>
      <c r="M23" s="36" t="s">
        <v>59</v>
      </c>
      <c r="N23" s="36"/>
      <c r="O23" s="36" t="s">
        <v>59</v>
      </c>
    </row>
    <row r="24" spans="1:15">
      <c r="A24" s="35" t="s">
        <v>431</v>
      </c>
      <c r="B24" s="36" t="s">
        <v>59</v>
      </c>
      <c r="C24" s="36" t="s">
        <v>59</v>
      </c>
      <c r="D24" s="36"/>
      <c r="E24" s="36" t="s">
        <v>59</v>
      </c>
      <c r="F24" s="36" t="s">
        <v>59</v>
      </c>
      <c r="G24" s="36" t="s">
        <v>59</v>
      </c>
      <c r="H24" s="36"/>
      <c r="I24" s="36" t="s">
        <v>59</v>
      </c>
      <c r="J24" s="36" t="s">
        <v>59</v>
      </c>
      <c r="K24" s="36"/>
      <c r="L24" s="36" t="s">
        <v>59</v>
      </c>
      <c r="M24" s="36" t="s">
        <v>59</v>
      </c>
      <c r="N24" s="36"/>
      <c r="O24" s="36" t="s">
        <v>59</v>
      </c>
    </row>
    <row r="25" spans="1:15">
      <c r="A25" s="35" t="s">
        <v>432</v>
      </c>
      <c r="B25" s="36" t="s">
        <v>59</v>
      </c>
      <c r="C25" s="36" t="s">
        <v>59</v>
      </c>
      <c r="D25" s="36"/>
      <c r="E25" s="36" t="s">
        <v>59</v>
      </c>
      <c r="F25" s="36" t="s">
        <v>59</v>
      </c>
      <c r="G25" s="36" t="s">
        <v>59</v>
      </c>
      <c r="H25" s="36"/>
      <c r="I25" s="36" t="s">
        <v>59</v>
      </c>
      <c r="J25" s="36" t="s">
        <v>59</v>
      </c>
      <c r="K25" s="36"/>
      <c r="L25" s="36" t="s">
        <v>59</v>
      </c>
      <c r="M25" s="36" t="s">
        <v>59</v>
      </c>
      <c r="N25" s="36"/>
      <c r="O25" s="36" t="s">
        <v>59</v>
      </c>
    </row>
    <row r="26" spans="1:15">
      <c r="A26" s="35" t="s">
        <v>433</v>
      </c>
      <c r="B26" s="36" t="s">
        <v>59</v>
      </c>
      <c r="C26" s="36" t="s">
        <v>59</v>
      </c>
      <c r="D26" s="36"/>
      <c r="E26" s="36" t="s">
        <v>59</v>
      </c>
      <c r="F26" s="36" t="s">
        <v>59</v>
      </c>
      <c r="G26" s="36" t="s">
        <v>59</v>
      </c>
      <c r="H26" s="36"/>
      <c r="I26" s="36" t="s">
        <v>59</v>
      </c>
      <c r="J26" s="36" t="s">
        <v>59</v>
      </c>
      <c r="K26" s="36"/>
      <c r="L26" s="36" t="s">
        <v>59</v>
      </c>
      <c r="M26" s="36" t="s">
        <v>59</v>
      </c>
      <c r="N26" s="36"/>
      <c r="O26" s="36" t="s">
        <v>59</v>
      </c>
    </row>
    <row r="27" spans="1:15">
      <c r="A27" s="35" t="s">
        <v>434</v>
      </c>
      <c r="B27" s="36" t="s">
        <v>59</v>
      </c>
      <c r="C27" s="36" t="s">
        <v>59</v>
      </c>
      <c r="D27" s="36"/>
      <c r="E27" s="36" t="s">
        <v>59</v>
      </c>
      <c r="F27" s="36" t="s">
        <v>59</v>
      </c>
      <c r="G27" s="36" t="s">
        <v>59</v>
      </c>
      <c r="H27" s="36"/>
      <c r="I27" s="36" t="s">
        <v>59</v>
      </c>
      <c r="J27" s="36" t="s">
        <v>59</v>
      </c>
      <c r="K27" s="36"/>
      <c r="L27" s="36" t="s">
        <v>59</v>
      </c>
      <c r="M27" s="36" t="s">
        <v>59</v>
      </c>
      <c r="N27" s="36"/>
      <c r="O27" s="36" t="s">
        <v>59</v>
      </c>
    </row>
    <row r="28" spans="1:15">
      <c r="A28" s="35" t="s">
        <v>435</v>
      </c>
      <c r="B28" s="36">
        <v>97</v>
      </c>
      <c r="C28" s="36">
        <v>83</v>
      </c>
      <c r="D28" s="36"/>
      <c r="E28" s="36">
        <v>19</v>
      </c>
      <c r="F28" s="36">
        <v>48</v>
      </c>
      <c r="G28" s="36">
        <v>60</v>
      </c>
      <c r="H28" s="36"/>
      <c r="I28" s="36">
        <v>0</v>
      </c>
      <c r="J28" s="36">
        <v>36</v>
      </c>
      <c r="K28" s="36"/>
      <c r="L28" s="36">
        <v>61</v>
      </c>
      <c r="M28" s="36">
        <v>19</v>
      </c>
      <c r="N28" s="36"/>
      <c r="O28" s="36">
        <v>78</v>
      </c>
    </row>
    <row r="29" spans="1:15">
      <c r="A29" s="35" t="s">
        <v>436</v>
      </c>
      <c r="B29" s="36">
        <v>67</v>
      </c>
      <c r="C29" s="36">
        <v>45</v>
      </c>
      <c r="D29" s="36"/>
      <c r="E29" s="36">
        <v>31</v>
      </c>
      <c r="F29" s="36">
        <v>37</v>
      </c>
      <c r="G29" s="36">
        <v>0</v>
      </c>
      <c r="H29" s="36"/>
      <c r="I29" s="36">
        <v>0</v>
      </c>
      <c r="J29" s="36">
        <v>13</v>
      </c>
      <c r="K29" s="36"/>
      <c r="L29" s="36">
        <v>40</v>
      </c>
      <c r="M29" s="36">
        <v>41</v>
      </c>
      <c r="N29" s="36"/>
      <c r="O29" s="36">
        <v>66</v>
      </c>
    </row>
    <row r="30" spans="1:15">
      <c r="A30" s="37" t="s">
        <v>101</v>
      </c>
      <c r="B30" s="38">
        <f>SUM(B6:B29)</f>
        <v>595</v>
      </c>
      <c r="C30" s="38">
        <f t="shared" ref="C30:I30" si="0">SUM(C6:C29)</f>
        <v>448</v>
      </c>
      <c r="D30" s="38"/>
      <c r="E30" s="38">
        <f t="shared" si="0"/>
        <v>504</v>
      </c>
      <c r="F30" s="38">
        <f t="shared" si="0"/>
        <v>438</v>
      </c>
      <c r="G30" s="38">
        <f t="shared" si="0"/>
        <v>373</v>
      </c>
      <c r="H30" s="38"/>
      <c r="I30" s="38">
        <f t="shared" si="0"/>
        <v>300</v>
      </c>
      <c r="J30" s="38">
        <f t="shared" ref="J30:O30" si="1">SUM(J6:J29)</f>
        <v>334</v>
      </c>
      <c r="K30" s="38"/>
      <c r="L30" s="38">
        <f t="shared" si="1"/>
        <v>299</v>
      </c>
      <c r="M30" s="38">
        <f t="shared" si="1"/>
        <v>88</v>
      </c>
      <c r="N30" s="38"/>
      <c r="O30" s="38">
        <f t="shared" si="1"/>
        <v>144</v>
      </c>
    </row>
    <row r="32" spans="1:15" ht="15">
      <c r="A32" s="39"/>
    </row>
    <row r="33" spans="1:13">
      <c r="A33" s="40"/>
      <c r="L33" s="41"/>
      <c r="M33" s="41"/>
    </row>
    <row r="34" spans="1:13">
      <c r="A34" s="40"/>
      <c r="B34" s="40"/>
      <c r="C34" s="40"/>
      <c r="D34" s="40"/>
      <c r="E34" s="40"/>
      <c r="F34" s="40"/>
      <c r="G34" s="40"/>
      <c r="H34" s="40"/>
      <c r="I34" s="40"/>
      <c r="J34" s="40"/>
      <c r="K34" s="40"/>
      <c r="L34" s="42"/>
      <c r="M34" s="42"/>
    </row>
    <row r="35" spans="1:13">
      <c r="A35" s="40"/>
      <c r="B35" s="40"/>
      <c r="C35" s="40"/>
      <c r="D35" s="40"/>
      <c r="E35" s="40"/>
      <c r="F35" s="40"/>
      <c r="G35" s="40"/>
      <c r="H35" s="40"/>
      <c r="I35" s="40"/>
      <c r="J35" s="40"/>
      <c r="K35" s="40"/>
      <c r="L35" s="42"/>
      <c r="M35" s="42"/>
    </row>
    <row r="36" spans="1:13">
      <c r="A36" s="40"/>
      <c r="B36" s="40"/>
      <c r="C36" s="40"/>
      <c r="D36" s="40"/>
      <c r="E36" s="40"/>
      <c r="F36" s="40"/>
      <c r="G36" s="40"/>
      <c r="H36" s="40"/>
      <c r="I36" s="40"/>
      <c r="J36" s="40"/>
      <c r="K36" s="40"/>
      <c r="L36" s="40"/>
      <c r="M36" s="40"/>
    </row>
    <row r="37" spans="1:13">
      <c r="A37" s="40"/>
      <c r="B37" s="40"/>
      <c r="C37" s="40"/>
      <c r="D37" s="40"/>
      <c r="E37" s="40"/>
      <c r="F37" s="40"/>
      <c r="G37" s="40"/>
      <c r="H37" s="40"/>
      <c r="I37" s="40"/>
      <c r="J37" s="40"/>
      <c r="K37" s="40"/>
      <c r="L37" s="40"/>
      <c r="M37" s="40"/>
    </row>
    <row r="38" spans="1:13">
      <c r="A38" s="40"/>
    </row>
    <row r="39" spans="1:13">
      <c r="A39" s="40"/>
    </row>
  </sheetData>
  <phoneticPr fontId="0" type="noConversion"/>
  <printOptions horizontalCentered="1"/>
  <pageMargins left="0.5" right="0.5" top="0.5" bottom="0.5" header="0.5" footer="0.5"/>
  <pageSetup paperSize="9" orientation="landscape" horizontalDpi="4294967295" verticalDpi="180" r:id="rId1"/>
  <headerFooter alignWithMargins="0"/>
</worksheet>
</file>

<file path=xl/worksheets/sheet9.xml><?xml version="1.0" encoding="utf-8"?>
<worksheet xmlns="http://schemas.openxmlformats.org/spreadsheetml/2006/main" xmlns:r="http://schemas.openxmlformats.org/officeDocument/2006/relationships">
  <sheetPr>
    <tabColor rgb="FF00B050"/>
  </sheetPr>
  <dimension ref="A1:O31"/>
  <sheetViews>
    <sheetView workbookViewId="0">
      <selection activeCell="O31" sqref="O31"/>
    </sheetView>
  </sheetViews>
  <sheetFormatPr defaultRowHeight="15"/>
  <cols>
    <col min="1" max="1" width="4.7109375" style="234" customWidth="1"/>
    <col min="2" max="2" width="14.28515625" style="234" customWidth="1"/>
    <col min="3" max="3" width="13.5703125" style="234" customWidth="1"/>
    <col min="4" max="4" width="10.85546875" style="234" customWidth="1"/>
    <col min="5" max="5" width="9.7109375" style="234" customWidth="1"/>
    <col min="6" max="6" width="9.140625" style="234"/>
    <col min="7" max="7" width="11" style="234" customWidth="1"/>
    <col min="8" max="8" width="13.140625" style="234" customWidth="1"/>
    <col min="9" max="9" width="11.140625" style="234" customWidth="1"/>
    <col min="10" max="10" width="9.85546875" style="234" customWidth="1"/>
    <col min="11" max="11" width="10.28515625" style="234" customWidth="1"/>
    <col min="12" max="12" width="8.28515625" style="234" customWidth="1"/>
    <col min="13" max="13" width="9.7109375" style="234" customWidth="1"/>
    <col min="14" max="14" width="10.5703125" style="234" customWidth="1"/>
    <col min="15" max="15" width="8.7109375" style="234" customWidth="1"/>
    <col min="16" max="16384" width="9.140625" style="234"/>
  </cols>
  <sheetData>
    <row r="1" spans="1:15" ht="15.75">
      <c r="A1" s="278" t="s">
        <v>399</v>
      </c>
      <c r="B1" s="278"/>
      <c r="C1" s="278"/>
      <c r="D1" s="278"/>
      <c r="E1" s="278"/>
      <c r="F1" s="278"/>
      <c r="G1" s="278"/>
      <c r="H1" s="278"/>
      <c r="I1" s="278"/>
      <c r="J1" s="278"/>
      <c r="K1" s="278"/>
      <c r="L1" s="278"/>
      <c r="M1" s="278"/>
      <c r="N1" s="278"/>
      <c r="O1" s="278"/>
    </row>
    <row r="2" spans="1:15" ht="15.75">
      <c r="A2" s="278" t="s">
        <v>412</v>
      </c>
      <c r="B2" s="278"/>
      <c r="C2" s="278"/>
      <c r="D2" s="278"/>
      <c r="E2" s="278"/>
      <c r="F2" s="278"/>
      <c r="G2" s="278"/>
      <c r="H2" s="278"/>
      <c r="I2" s="278"/>
      <c r="J2" s="278"/>
      <c r="K2" s="278"/>
      <c r="L2" s="278"/>
      <c r="M2" s="278"/>
      <c r="N2" s="278"/>
      <c r="O2" s="278"/>
    </row>
    <row r="4" spans="1:15" s="236" customFormat="1">
      <c r="A4" s="279" t="s">
        <v>124</v>
      </c>
      <c r="B4" s="279" t="s">
        <v>90</v>
      </c>
      <c r="C4" s="279"/>
      <c r="D4" s="235"/>
      <c r="E4" s="235"/>
      <c r="F4" s="279" t="s">
        <v>400</v>
      </c>
      <c r="G4" s="279"/>
      <c r="H4" s="279"/>
      <c r="I4" s="279"/>
      <c r="J4" s="279"/>
      <c r="K4" s="279"/>
      <c r="L4" s="279"/>
      <c r="M4" s="279"/>
      <c r="N4" s="279"/>
      <c r="O4" s="279"/>
    </row>
    <row r="5" spans="1:15" s="236" customFormat="1" ht="33.75" customHeight="1">
      <c r="A5" s="279" t="s">
        <v>114</v>
      </c>
      <c r="B5" s="235" t="s">
        <v>401</v>
      </c>
      <c r="C5" s="235" t="s">
        <v>402</v>
      </c>
      <c r="D5" s="237" t="s">
        <v>55</v>
      </c>
      <c r="E5" s="237" t="s">
        <v>348</v>
      </c>
      <c r="F5" s="237" t="s">
        <v>383</v>
      </c>
      <c r="G5" s="237" t="s">
        <v>386</v>
      </c>
      <c r="H5" s="237" t="s">
        <v>387</v>
      </c>
      <c r="I5" s="237" t="s">
        <v>385</v>
      </c>
      <c r="J5" s="237" t="s">
        <v>384</v>
      </c>
      <c r="K5" s="237" t="s">
        <v>102</v>
      </c>
      <c r="L5" s="237" t="s">
        <v>103</v>
      </c>
      <c r="M5" s="237" t="s">
        <v>104</v>
      </c>
      <c r="N5" s="237" t="s">
        <v>388</v>
      </c>
      <c r="O5" s="237" t="s">
        <v>389</v>
      </c>
    </row>
    <row r="6" spans="1:15">
      <c r="A6" s="238">
        <v>1</v>
      </c>
      <c r="B6" s="238">
        <v>2</v>
      </c>
      <c r="C6" s="238">
        <f>B6+1</f>
        <v>3</v>
      </c>
      <c r="D6" s="238">
        <f>C6+1</f>
        <v>4</v>
      </c>
      <c r="E6" s="238">
        <f>D6+1</f>
        <v>5</v>
      </c>
      <c r="F6" s="238">
        <f t="shared" ref="F6:O6" si="0">E6+1</f>
        <v>6</v>
      </c>
      <c r="G6" s="238">
        <f t="shared" si="0"/>
        <v>7</v>
      </c>
      <c r="H6" s="238">
        <f t="shared" si="0"/>
        <v>8</v>
      </c>
      <c r="I6" s="238">
        <f t="shared" si="0"/>
        <v>9</v>
      </c>
      <c r="J6" s="238">
        <f t="shared" si="0"/>
        <v>10</v>
      </c>
      <c r="K6" s="238">
        <f t="shared" si="0"/>
        <v>11</v>
      </c>
      <c r="L6" s="238">
        <f t="shared" si="0"/>
        <v>12</v>
      </c>
      <c r="M6" s="238">
        <f t="shared" si="0"/>
        <v>13</v>
      </c>
      <c r="N6" s="238">
        <f t="shared" si="0"/>
        <v>14</v>
      </c>
      <c r="O6" s="238">
        <f t="shared" si="0"/>
        <v>15</v>
      </c>
    </row>
    <row r="7" spans="1:15">
      <c r="A7" s="238">
        <v>1</v>
      </c>
      <c r="B7" s="239">
        <v>42917</v>
      </c>
      <c r="C7" s="239">
        <v>42931</v>
      </c>
      <c r="D7" s="238">
        <v>115</v>
      </c>
      <c r="E7" s="238">
        <v>355</v>
      </c>
      <c r="F7" s="238">
        <v>5</v>
      </c>
      <c r="G7" s="238">
        <v>0</v>
      </c>
      <c r="H7" s="238">
        <v>16</v>
      </c>
      <c r="I7" s="238">
        <v>30</v>
      </c>
      <c r="J7" s="238">
        <v>44</v>
      </c>
      <c r="K7" s="238">
        <v>12</v>
      </c>
      <c r="L7" s="238">
        <v>3</v>
      </c>
      <c r="M7" s="238">
        <v>0</v>
      </c>
      <c r="N7" s="238">
        <v>0</v>
      </c>
      <c r="O7" s="238">
        <v>3</v>
      </c>
    </row>
    <row r="8" spans="1:15">
      <c r="A8" s="238">
        <v>2</v>
      </c>
      <c r="B8" s="239">
        <v>42932</v>
      </c>
      <c r="C8" s="239">
        <v>42947</v>
      </c>
      <c r="D8" s="238">
        <v>193</v>
      </c>
      <c r="E8" s="238">
        <v>810</v>
      </c>
      <c r="F8" s="238">
        <v>25</v>
      </c>
      <c r="G8" s="238">
        <v>28</v>
      </c>
      <c r="H8" s="238">
        <v>21</v>
      </c>
      <c r="I8" s="238">
        <v>16</v>
      </c>
      <c r="J8" s="238">
        <v>25</v>
      </c>
      <c r="K8" s="238">
        <v>25</v>
      </c>
      <c r="L8" s="238">
        <v>14</v>
      </c>
      <c r="M8" s="238">
        <v>46</v>
      </c>
      <c r="N8" s="238">
        <v>20</v>
      </c>
      <c r="O8" s="238">
        <v>8</v>
      </c>
    </row>
    <row r="9" spans="1:15">
      <c r="A9" s="238">
        <f>A8+1</f>
        <v>3</v>
      </c>
      <c r="B9" s="239">
        <v>42948</v>
      </c>
      <c r="C9" s="239">
        <v>42962</v>
      </c>
      <c r="D9" s="238">
        <v>23</v>
      </c>
      <c r="E9" s="238">
        <v>140</v>
      </c>
      <c r="F9" s="238">
        <v>2</v>
      </c>
      <c r="G9" s="238">
        <v>0</v>
      </c>
      <c r="H9" s="238">
        <v>0</v>
      </c>
      <c r="I9" s="238">
        <v>0</v>
      </c>
      <c r="J9" s="238">
        <v>0</v>
      </c>
      <c r="K9" s="238">
        <v>6</v>
      </c>
      <c r="L9" s="238">
        <v>15</v>
      </c>
      <c r="M9" s="238">
        <v>11</v>
      </c>
      <c r="N9" s="238">
        <v>46</v>
      </c>
      <c r="O9" s="238">
        <v>5</v>
      </c>
    </row>
    <row r="10" spans="1:15">
      <c r="A10" s="238">
        <f t="shared" ref="A10:A30" si="1">A9+1</f>
        <v>4</v>
      </c>
      <c r="B10" s="239">
        <v>42963</v>
      </c>
      <c r="C10" s="239">
        <v>42978</v>
      </c>
      <c r="D10" s="238">
        <v>65</v>
      </c>
      <c r="E10" s="238">
        <v>263</v>
      </c>
      <c r="F10" s="238">
        <v>66</v>
      </c>
      <c r="G10" s="238">
        <v>65</v>
      </c>
      <c r="H10" s="238">
        <v>54</v>
      </c>
      <c r="I10" s="238">
        <v>101</v>
      </c>
      <c r="J10" s="238">
        <v>91</v>
      </c>
      <c r="K10" s="238">
        <v>112</v>
      </c>
      <c r="L10" s="238">
        <v>94</v>
      </c>
      <c r="M10" s="238">
        <v>77</v>
      </c>
      <c r="N10" s="238">
        <v>148</v>
      </c>
      <c r="O10" s="238">
        <v>111</v>
      </c>
    </row>
    <row r="11" spans="1:15">
      <c r="A11" s="238">
        <f t="shared" si="1"/>
        <v>5</v>
      </c>
      <c r="B11" s="239">
        <v>42979</v>
      </c>
      <c r="C11" s="239">
        <v>42993</v>
      </c>
      <c r="D11" s="238">
        <v>95</v>
      </c>
      <c r="E11" s="238">
        <v>78</v>
      </c>
      <c r="F11" s="238">
        <v>188</v>
      </c>
      <c r="G11" s="238">
        <v>188</v>
      </c>
      <c r="H11" s="238">
        <v>291</v>
      </c>
      <c r="I11" s="238">
        <v>255</v>
      </c>
      <c r="J11" s="238">
        <v>270</v>
      </c>
      <c r="K11" s="238">
        <v>285</v>
      </c>
      <c r="L11" s="238">
        <v>218</v>
      </c>
      <c r="M11" s="238">
        <v>147</v>
      </c>
      <c r="N11" s="238">
        <v>103</v>
      </c>
      <c r="O11" s="238">
        <v>153</v>
      </c>
    </row>
    <row r="12" spans="1:15">
      <c r="A12" s="238">
        <f t="shared" si="1"/>
        <v>6</v>
      </c>
      <c r="B12" s="239">
        <v>42994</v>
      </c>
      <c r="C12" s="239">
        <v>43008</v>
      </c>
      <c r="D12" s="238">
        <v>69</v>
      </c>
      <c r="E12" s="238">
        <v>175</v>
      </c>
      <c r="F12" s="238">
        <v>63</v>
      </c>
      <c r="G12" s="238">
        <v>65</v>
      </c>
      <c r="H12" s="238">
        <v>17</v>
      </c>
      <c r="I12" s="238">
        <v>22</v>
      </c>
      <c r="J12" s="238">
        <v>25</v>
      </c>
      <c r="K12" s="238">
        <v>50</v>
      </c>
      <c r="L12" s="238">
        <v>49</v>
      </c>
      <c r="M12" s="238">
        <v>63</v>
      </c>
      <c r="N12" s="238">
        <v>101</v>
      </c>
      <c r="O12" s="238">
        <v>56</v>
      </c>
    </row>
    <row r="13" spans="1:15">
      <c r="A13" s="238">
        <f t="shared" si="1"/>
        <v>7</v>
      </c>
      <c r="B13" s="239">
        <v>43009</v>
      </c>
      <c r="C13" s="239">
        <v>43023</v>
      </c>
      <c r="D13" s="238">
        <v>64</v>
      </c>
      <c r="E13" s="238">
        <v>64</v>
      </c>
      <c r="F13" s="238">
        <v>56</v>
      </c>
      <c r="G13" s="238">
        <v>138</v>
      </c>
      <c r="H13" s="238">
        <v>103</v>
      </c>
      <c r="I13" s="238">
        <v>97</v>
      </c>
      <c r="J13" s="238">
        <v>137</v>
      </c>
      <c r="K13" s="238">
        <v>78</v>
      </c>
      <c r="L13" s="238">
        <v>66</v>
      </c>
      <c r="M13" s="238">
        <v>98</v>
      </c>
      <c r="N13" s="238">
        <v>45</v>
      </c>
      <c r="O13" s="238">
        <v>85</v>
      </c>
    </row>
    <row r="14" spans="1:15">
      <c r="A14" s="238">
        <f t="shared" si="1"/>
        <v>8</v>
      </c>
      <c r="B14" s="239">
        <v>43024</v>
      </c>
      <c r="C14" s="239">
        <v>43039</v>
      </c>
      <c r="D14" s="238">
        <v>15</v>
      </c>
      <c r="E14" s="238">
        <v>6</v>
      </c>
      <c r="F14" s="238">
        <v>25</v>
      </c>
      <c r="G14" s="238">
        <v>0</v>
      </c>
      <c r="H14" s="238">
        <v>0</v>
      </c>
      <c r="I14" s="238">
        <v>0</v>
      </c>
      <c r="J14" s="238">
        <v>0</v>
      </c>
      <c r="K14" s="238">
        <v>0</v>
      </c>
      <c r="L14" s="238">
        <v>1</v>
      </c>
      <c r="M14" s="238">
        <v>5</v>
      </c>
      <c r="N14" s="238">
        <v>1</v>
      </c>
      <c r="O14" s="238">
        <v>20</v>
      </c>
    </row>
    <row r="15" spans="1:15">
      <c r="A15" s="238">
        <f t="shared" si="1"/>
        <v>9</v>
      </c>
      <c r="B15" s="239">
        <v>43040</v>
      </c>
      <c r="C15" s="239">
        <v>43054</v>
      </c>
      <c r="D15" s="238">
        <v>0</v>
      </c>
      <c r="E15" s="240">
        <v>0</v>
      </c>
      <c r="F15" s="238">
        <v>0</v>
      </c>
      <c r="G15" s="238">
        <v>0</v>
      </c>
      <c r="H15" s="238">
        <v>0</v>
      </c>
      <c r="I15" s="238">
        <v>0</v>
      </c>
      <c r="J15" s="238">
        <v>0</v>
      </c>
      <c r="K15" s="238">
        <v>0</v>
      </c>
      <c r="L15" s="238">
        <v>0</v>
      </c>
      <c r="M15" s="238">
        <v>0</v>
      </c>
      <c r="N15" s="238">
        <v>0</v>
      </c>
      <c r="O15" s="238">
        <v>0</v>
      </c>
    </row>
    <row r="16" spans="1:15">
      <c r="A16" s="238">
        <f t="shared" si="1"/>
        <v>10</v>
      </c>
      <c r="B16" s="239">
        <v>43055</v>
      </c>
      <c r="C16" s="239">
        <v>43069</v>
      </c>
      <c r="D16" s="238">
        <v>14</v>
      </c>
      <c r="E16" s="238">
        <v>1</v>
      </c>
      <c r="F16" s="238">
        <v>11</v>
      </c>
      <c r="G16" s="238">
        <v>29</v>
      </c>
      <c r="H16" s="238">
        <v>0</v>
      </c>
      <c r="I16" s="238">
        <v>2</v>
      </c>
      <c r="J16" s="238">
        <v>6</v>
      </c>
      <c r="K16" s="238">
        <v>0</v>
      </c>
      <c r="L16" s="238">
        <v>3</v>
      </c>
      <c r="M16" s="238">
        <v>0</v>
      </c>
      <c r="N16" s="238">
        <v>0</v>
      </c>
      <c r="O16" s="238">
        <v>0</v>
      </c>
    </row>
    <row r="17" spans="1:15">
      <c r="A17" s="238">
        <f t="shared" si="1"/>
        <v>11</v>
      </c>
      <c r="B17" s="239">
        <v>43070</v>
      </c>
      <c r="C17" s="239">
        <v>43084</v>
      </c>
      <c r="D17" s="238">
        <v>5</v>
      </c>
      <c r="E17" s="238">
        <v>12</v>
      </c>
      <c r="F17" s="238">
        <v>0</v>
      </c>
      <c r="G17" s="238">
        <v>0</v>
      </c>
      <c r="H17" s="238">
        <v>0</v>
      </c>
      <c r="I17" s="238">
        <v>0</v>
      </c>
      <c r="J17" s="238">
        <v>0</v>
      </c>
      <c r="K17" s="238">
        <v>0</v>
      </c>
      <c r="L17" s="238">
        <v>0</v>
      </c>
      <c r="M17" s="238">
        <v>0</v>
      </c>
      <c r="N17" s="238">
        <v>0</v>
      </c>
      <c r="O17" s="238">
        <v>0</v>
      </c>
    </row>
    <row r="18" spans="1:15">
      <c r="A18" s="238">
        <f t="shared" si="1"/>
        <v>12</v>
      </c>
      <c r="B18" s="239">
        <v>43085</v>
      </c>
      <c r="C18" s="239">
        <v>43100</v>
      </c>
      <c r="D18" s="238">
        <v>0</v>
      </c>
      <c r="E18" s="238">
        <v>0</v>
      </c>
      <c r="F18" s="238">
        <v>0</v>
      </c>
      <c r="G18" s="238">
        <v>0</v>
      </c>
      <c r="H18" s="238">
        <v>0</v>
      </c>
      <c r="I18" s="238">
        <v>0</v>
      </c>
      <c r="J18" s="238">
        <v>0</v>
      </c>
      <c r="K18" s="238">
        <v>0</v>
      </c>
      <c r="L18" s="238">
        <v>0</v>
      </c>
      <c r="M18" s="238">
        <v>0</v>
      </c>
      <c r="N18" s="238">
        <v>0</v>
      </c>
      <c r="O18" s="238">
        <v>0</v>
      </c>
    </row>
    <row r="19" spans="1:15">
      <c r="A19" s="238">
        <f t="shared" si="1"/>
        <v>13</v>
      </c>
      <c r="B19" s="239">
        <v>43101</v>
      </c>
      <c r="C19" s="239">
        <v>43115</v>
      </c>
      <c r="D19" s="238">
        <v>0</v>
      </c>
      <c r="E19" s="238">
        <v>0</v>
      </c>
      <c r="F19" s="238">
        <v>0</v>
      </c>
      <c r="G19" s="238">
        <v>0</v>
      </c>
      <c r="H19" s="238">
        <v>0</v>
      </c>
      <c r="I19" s="238">
        <v>0</v>
      </c>
      <c r="J19" s="238">
        <v>0</v>
      </c>
      <c r="K19" s="238">
        <v>0</v>
      </c>
      <c r="L19" s="238">
        <v>0</v>
      </c>
      <c r="M19" s="238">
        <v>0</v>
      </c>
      <c r="N19" s="238">
        <v>0</v>
      </c>
      <c r="O19" s="238">
        <v>0</v>
      </c>
    </row>
    <row r="20" spans="1:15">
      <c r="A20" s="238">
        <f t="shared" si="1"/>
        <v>14</v>
      </c>
      <c r="B20" s="239">
        <v>43116</v>
      </c>
      <c r="C20" s="239">
        <v>43131</v>
      </c>
      <c r="D20" s="238">
        <v>0</v>
      </c>
      <c r="E20" s="238">
        <v>0</v>
      </c>
      <c r="F20" s="238">
        <v>0</v>
      </c>
      <c r="G20" s="238">
        <v>0</v>
      </c>
      <c r="H20" s="238">
        <v>0</v>
      </c>
      <c r="I20" s="238">
        <v>0</v>
      </c>
      <c r="J20" s="238">
        <v>0</v>
      </c>
      <c r="K20" s="238">
        <v>0</v>
      </c>
      <c r="L20" s="238">
        <v>0</v>
      </c>
      <c r="M20" s="238">
        <v>0</v>
      </c>
      <c r="N20" s="238">
        <v>0</v>
      </c>
      <c r="O20" s="238">
        <v>0</v>
      </c>
    </row>
    <row r="21" spans="1:15">
      <c r="A21" s="238">
        <f t="shared" si="1"/>
        <v>15</v>
      </c>
      <c r="B21" s="239">
        <v>43132</v>
      </c>
      <c r="C21" s="239">
        <v>43146</v>
      </c>
      <c r="D21" s="238">
        <v>0</v>
      </c>
      <c r="E21" s="238">
        <v>0</v>
      </c>
      <c r="F21" s="238">
        <v>0</v>
      </c>
      <c r="G21" s="238">
        <v>0</v>
      </c>
      <c r="H21" s="238">
        <v>0</v>
      </c>
      <c r="I21" s="238">
        <v>0</v>
      </c>
      <c r="J21" s="238">
        <v>0</v>
      </c>
      <c r="K21" s="238">
        <v>0</v>
      </c>
      <c r="L21" s="238">
        <v>0</v>
      </c>
      <c r="M21" s="238">
        <v>0</v>
      </c>
      <c r="N21" s="238">
        <v>0</v>
      </c>
      <c r="O21" s="238">
        <v>0</v>
      </c>
    </row>
    <row r="22" spans="1:15">
      <c r="A22" s="238">
        <f t="shared" si="1"/>
        <v>16</v>
      </c>
      <c r="B22" s="239">
        <v>43147</v>
      </c>
      <c r="C22" s="239">
        <v>43159</v>
      </c>
      <c r="D22" s="238">
        <v>0</v>
      </c>
      <c r="E22" s="238">
        <v>0</v>
      </c>
      <c r="F22" s="238">
        <v>0</v>
      </c>
      <c r="G22" s="238">
        <v>0</v>
      </c>
      <c r="H22" s="238">
        <v>0</v>
      </c>
      <c r="I22" s="238">
        <v>0</v>
      </c>
      <c r="J22" s="238">
        <v>0</v>
      </c>
      <c r="K22" s="238">
        <v>0</v>
      </c>
      <c r="L22" s="238">
        <v>0</v>
      </c>
      <c r="M22" s="238">
        <v>0</v>
      </c>
      <c r="N22" s="238">
        <v>0</v>
      </c>
      <c r="O22" s="238">
        <v>0</v>
      </c>
    </row>
    <row r="23" spans="1:15">
      <c r="A23" s="238">
        <f t="shared" si="1"/>
        <v>17</v>
      </c>
      <c r="B23" s="239">
        <v>43160</v>
      </c>
      <c r="C23" s="239">
        <v>43174</v>
      </c>
      <c r="D23" s="238">
        <v>0</v>
      </c>
      <c r="E23" s="238">
        <v>0</v>
      </c>
      <c r="F23" s="238">
        <v>0</v>
      </c>
      <c r="G23" s="238">
        <v>0</v>
      </c>
      <c r="H23" s="238">
        <v>0</v>
      </c>
      <c r="I23" s="238">
        <v>0</v>
      </c>
      <c r="J23" s="238">
        <v>0</v>
      </c>
      <c r="K23" s="238">
        <v>0</v>
      </c>
      <c r="L23" s="238">
        <v>0</v>
      </c>
      <c r="M23" s="238">
        <v>0</v>
      </c>
      <c r="N23" s="238">
        <v>0</v>
      </c>
      <c r="O23" s="238">
        <v>0</v>
      </c>
    </row>
    <row r="24" spans="1:15">
      <c r="A24" s="238">
        <f t="shared" si="1"/>
        <v>18</v>
      </c>
      <c r="B24" s="239">
        <v>43175</v>
      </c>
      <c r="C24" s="239">
        <v>43190</v>
      </c>
      <c r="D24" s="238">
        <v>0</v>
      </c>
      <c r="E24" s="238">
        <v>0</v>
      </c>
      <c r="F24" s="238">
        <v>0</v>
      </c>
      <c r="G24" s="238">
        <v>0</v>
      </c>
      <c r="H24" s="238">
        <v>0</v>
      </c>
      <c r="I24" s="238">
        <v>0</v>
      </c>
      <c r="J24" s="238">
        <v>0</v>
      </c>
      <c r="K24" s="238">
        <v>0</v>
      </c>
      <c r="L24" s="238">
        <v>0</v>
      </c>
      <c r="M24" s="238">
        <v>0</v>
      </c>
      <c r="N24" s="238">
        <v>0</v>
      </c>
      <c r="O24" s="238">
        <v>0</v>
      </c>
    </row>
    <row r="25" spans="1:15">
      <c r="A25" s="238">
        <f t="shared" si="1"/>
        <v>19</v>
      </c>
      <c r="B25" s="239">
        <v>43191</v>
      </c>
      <c r="C25" s="239">
        <v>43205</v>
      </c>
      <c r="D25" s="238">
        <v>13</v>
      </c>
      <c r="E25" s="238">
        <v>0</v>
      </c>
      <c r="F25" s="238">
        <v>0</v>
      </c>
      <c r="G25" s="238">
        <v>0</v>
      </c>
      <c r="H25" s="238">
        <v>0</v>
      </c>
      <c r="I25" s="238">
        <v>0</v>
      </c>
      <c r="J25" s="238">
        <v>0</v>
      </c>
      <c r="K25" s="238">
        <v>0</v>
      </c>
      <c r="L25" s="238">
        <v>0</v>
      </c>
      <c r="M25" s="238">
        <v>0</v>
      </c>
      <c r="N25" s="238">
        <v>0</v>
      </c>
      <c r="O25" s="238">
        <v>0</v>
      </c>
    </row>
    <row r="26" spans="1:15">
      <c r="A26" s="238">
        <f t="shared" si="1"/>
        <v>20</v>
      </c>
      <c r="B26" s="239">
        <v>43206</v>
      </c>
      <c r="C26" s="239">
        <v>43220</v>
      </c>
      <c r="D26" s="238">
        <v>9</v>
      </c>
      <c r="E26" s="238">
        <v>39</v>
      </c>
      <c r="F26" s="238">
        <v>1</v>
      </c>
      <c r="G26" s="238">
        <v>0</v>
      </c>
      <c r="H26" s="238">
        <v>0</v>
      </c>
      <c r="I26" s="238">
        <v>16</v>
      </c>
      <c r="J26" s="238">
        <v>0</v>
      </c>
      <c r="K26" s="238">
        <v>42</v>
      </c>
      <c r="L26" s="238">
        <v>14</v>
      </c>
      <c r="M26" s="238">
        <v>5</v>
      </c>
      <c r="N26" s="238">
        <v>7</v>
      </c>
      <c r="O26" s="238">
        <v>0</v>
      </c>
    </row>
    <row r="27" spans="1:15">
      <c r="A27" s="238">
        <f t="shared" si="1"/>
        <v>21</v>
      </c>
      <c r="B27" s="239">
        <v>43221</v>
      </c>
      <c r="C27" s="239">
        <v>43235</v>
      </c>
      <c r="D27" s="238">
        <v>0</v>
      </c>
      <c r="E27" s="238">
        <v>0</v>
      </c>
      <c r="F27" s="238">
        <v>0</v>
      </c>
      <c r="G27" s="238">
        <v>0</v>
      </c>
      <c r="H27" s="238">
        <v>0</v>
      </c>
      <c r="I27" s="238">
        <v>0</v>
      </c>
      <c r="J27" s="238">
        <v>0</v>
      </c>
      <c r="K27" s="238">
        <v>0</v>
      </c>
      <c r="L27" s="238">
        <v>0</v>
      </c>
      <c r="M27" s="238">
        <v>0</v>
      </c>
      <c r="N27" s="238">
        <v>0</v>
      </c>
      <c r="O27" s="238">
        <v>0</v>
      </c>
    </row>
    <row r="28" spans="1:15">
      <c r="A28" s="238">
        <f t="shared" si="1"/>
        <v>22</v>
      </c>
      <c r="B28" s="239">
        <v>43236</v>
      </c>
      <c r="C28" s="239">
        <v>43251</v>
      </c>
      <c r="D28" s="238">
        <v>6</v>
      </c>
      <c r="E28" s="238">
        <v>13</v>
      </c>
      <c r="F28" s="238">
        <v>8</v>
      </c>
      <c r="G28" s="238">
        <v>0</v>
      </c>
      <c r="H28" s="238">
        <v>0</v>
      </c>
      <c r="I28" s="238">
        <v>0</v>
      </c>
      <c r="J28" s="238">
        <v>0</v>
      </c>
      <c r="K28" s="238">
        <v>29</v>
      </c>
      <c r="L28" s="238">
        <v>45</v>
      </c>
      <c r="M28" s="238">
        <v>10</v>
      </c>
      <c r="N28" s="238">
        <v>21</v>
      </c>
      <c r="O28" s="238">
        <v>13</v>
      </c>
    </row>
    <row r="29" spans="1:15">
      <c r="A29" s="238">
        <f t="shared" si="1"/>
        <v>23</v>
      </c>
      <c r="B29" s="239">
        <v>43252</v>
      </c>
      <c r="C29" s="239">
        <v>43266</v>
      </c>
      <c r="D29" s="238">
        <v>34</v>
      </c>
      <c r="E29" s="238">
        <v>57</v>
      </c>
      <c r="F29" s="238">
        <v>87</v>
      </c>
      <c r="G29" s="238">
        <v>82</v>
      </c>
      <c r="H29" s="238">
        <v>7</v>
      </c>
      <c r="I29" s="238">
        <v>21</v>
      </c>
      <c r="J29" s="238">
        <v>29</v>
      </c>
      <c r="K29" s="238">
        <v>47</v>
      </c>
      <c r="L29" s="238">
        <v>44</v>
      </c>
      <c r="M29" s="238">
        <v>27</v>
      </c>
      <c r="N29" s="238">
        <v>20</v>
      </c>
      <c r="O29" s="238">
        <v>16</v>
      </c>
    </row>
    <row r="30" spans="1:15">
      <c r="A30" s="238">
        <f t="shared" si="1"/>
        <v>24</v>
      </c>
      <c r="B30" s="239">
        <v>43267</v>
      </c>
      <c r="C30" s="239">
        <v>43281</v>
      </c>
      <c r="D30" s="241">
        <v>66</v>
      </c>
      <c r="E30" s="241">
        <v>214</v>
      </c>
      <c r="F30" s="238">
        <v>60</v>
      </c>
      <c r="G30" s="238">
        <v>84</v>
      </c>
      <c r="H30" s="238">
        <v>52</v>
      </c>
      <c r="I30" s="238">
        <v>93</v>
      </c>
      <c r="J30" s="238">
        <v>101</v>
      </c>
      <c r="K30" s="238">
        <v>61</v>
      </c>
      <c r="L30" s="238">
        <v>36</v>
      </c>
      <c r="M30" s="238">
        <v>58</v>
      </c>
      <c r="N30" s="238">
        <v>60</v>
      </c>
      <c r="O30" s="238">
        <v>41</v>
      </c>
    </row>
    <row r="31" spans="1:15" s="244" customFormat="1" ht="15.75">
      <c r="A31" s="242">
        <v>25</v>
      </c>
      <c r="B31" s="276" t="s">
        <v>101</v>
      </c>
      <c r="C31" s="277" t="s">
        <v>403</v>
      </c>
      <c r="D31" s="243">
        <f>SUM(D7:D30)</f>
        <v>786</v>
      </c>
      <c r="E31" s="252">
        <f t="shared" ref="E31:O31" si="2">SUM(E7:E30)</f>
        <v>2227</v>
      </c>
      <c r="F31" s="252">
        <f t="shared" si="2"/>
        <v>597</v>
      </c>
      <c r="G31" s="252">
        <f t="shared" si="2"/>
        <v>679</v>
      </c>
      <c r="H31" s="252">
        <f t="shared" si="2"/>
        <v>561</v>
      </c>
      <c r="I31" s="252">
        <f t="shared" si="2"/>
        <v>653</v>
      </c>
      <c r="J31" s="252">
        <f t="shared" si="2"/>
        <v>728</v>
      </c>
      <c r="K31" s="252">
        <f t="shared" si="2"/>
        <v>747</v>
      </c>
      <c r="L31" s="252">
        <f t="shared" si="2"/>
        <v>602</v>
      </c>
      <c r="M31" s="252">
        <f t="shared" si="2"/>
        <v>547</v>
      </c>
      <c r="N31" s="252">
        <f t="shared" si="2"/>
        <v>572</v>
      </c>
      <c r="O31" s="252">
        <f t="shared" si="2"/>
        <v>511</v>
      </c>
    </row>
  </sheetData>
  <mergeCells count="6">
    <mergeCell ref="B31:C31"/>
    <mergeCell ref="A1:O1"/>
    <mergeCell ref="A2:O2"/>
    <mergeCell ref="A4:A5"/>
    <mergeCell ref="B4:C4"/>
    <mergeCell ref="F4:O4"/>
  </mergeCells>
  <printOptions horizontalCentered="1"/>
  <pageMargins left="0.25" right="0.25" top="0.75" bottom="0.5" header="0.5" footer="0.25"/>
  <pageSetup paperSize="9" scale="90" orientation="landscape" r:id="rId1"/>
  <headerFooter alignWithMargins="0">
    <oddFooter>&amp;F</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11</vt:i4>
      </vt:variant>
    </vt:vector>
  </HeadingPairs>
  <TitlesOfParts>
    <vt:vector size="27" baseType="lpstr">
      <vt:lpstr>OP NRBC</vt:lpstr>
      <vt:lpstr>6(A) Veer</vt:lpstr>
      <vt:lpstr>6(A) BTR</vt:lpstr>
      <vt:lpstr>6(A)Neera Deoghar</vt:lpstr>
      <vt:lpstr>6C NRBC</vt:lpstr>
      <vt:lpstr>6C NLBC</vt:lpstr>
      <vt:lpstr>6C Total</vt:lpstr>
      <vt:lpstr>Rainfall (NRBC)</vt:lpstr>
      <vt:lpstr>Rainfall</vt:lpstr>
      <vt:lpstr>Flow</vt:lpstr>
      <vt:lpstr>reservoir</vt:lpstr>
      <vt:lpstr>reservoir (2)</vt:lpstr>
      <vt:lpstr>area</vt:lpstr>
      <vt:lpstr>area (2)</vt:lpstr>
      <vt:lpstr>Sheet1</vt:lpstr>
      <vt:lpstr>Sheet1 (2)</vt:lpstr>
      <vt:lpstr>'6(A) BTR'!Print_Area</vt:lpstr>
      <vt:lpstr>'6(A) Veer'!Print_Area</vt:lpstr>
      <vt:lpstr>'6(A)Neera Deoghar'!Print_Area</vt:lpstr>
      <vt:lpstr>'6C NRBC'!Print_Area</vt:lpstr>
      <vt:lpstr>'6C Total'!Print_Area</vt:lpstr>
      <vt:lpstr>Rainfall!Print_Area</vt:lpstr>
      <vt:lpstr>Sheet1!Print_Titles</vt:lpstr>
      <vt:lpstr>'Sheet1 (2)'!Print_Titles</vt:lpstr>
      <vt:lpstr>'6(A) BTR'!Reservoir</vt:lpstr>
      <vt:lpstr>'6(A) Veer'!Reservoir</vt:lpstr>
      <vt:lpstr>'6(A)Neera Deoghar'!Reservoir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walmi</dc:creator>
  <cp:lastModifiedBy>Londhe</cp:lastModifiedBy>
  <cp:lastPrinted>2019-01-23T06:00:41Z</cp:lastPrinted>
  <dcterms:created xsi:type="dcterms:W3CDTF">2004-12-22T10:43:49Z</dcterms:created>
  <dcterms:modified xsi:type="dcterms:W3CDTF">2019-02-11T05:45:28Z</dcterms:modified>
</cp:coreProperties>
</file>