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P:\watmodel\CWATM\modelruns\zambezi5min\calcresults\newresults\"/>
    </mc:Choice>
  </mc:AlternateContent>
  <xr:revisionPtr revIDLastSave="0" documentId="13_ncr:1_{279AE7F8-2931-4F26-B891-E39F6C22F68F}" xr6:coauthVersionLast="44" xr6:coauthVersionMax="44" xr10:uidLastSave="{00000000-0000-0000-0000-000000000000}"/>
  <bookViews>
    <workbookView xWindow="22714" yWindow="-109" windowWidth="23040" windowHeight="13898" activeTab="1" xr2:uid="{00000000-000D-0000-FFFF-FFFF00000000}"/>
  </bookViews>
  <sheets>
    <sheet name="Scenario" sheetId="7" r:id="rId1"/>
    <sheet name="analyse" sheetId="2" r:id="rId2"/>
    <sheet name="output" sheetId="3" r:id="rId3"/>
    <sheet name="MAPS" sheetId="6" r:id="rId4"/>
    <sheet name="Choosen" sheetId="5" r:id="rId5"/>
    <sheet name="gdp_SSP1" sheetId="4" r:id="rId6"/>
    <sheet name="gdp_SSP2" sheetId="1" r:id="rId7"/>
    <sheet name="gdp_SSP3" sheetId="8" r:id="rId8"/>
  </sheets>
  <definedNames>
    <definedName name="_CTVK00144674c8dce21444c862af51f827a08c6" localSheetId="0">Scenario!$A$4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 i="4" l="1"/>
  <c r="D8" i="4"/>
  <c r="E7" i="4"/>
  <c r="D7" i="4"/>
  <c r="E6" i="4"/>
  <c r="D6" i="4"/>
  <c r="E5" i="4"/>
  <c r="D5" i="4"/>
  <c r="E4" i="4"/>
  <c r="D4" i="4"/>
  <c r="E8" i="1"/>
  <c r="D8" i="1"/>
  <c r="E7" i="1"/>
  <c r="D7" i="1"/>
  <c r="E6" i="1"/>
  <c r="D6" i="1"/>
  <c r="E5" i="1"/>
  <c r="D5" i="1"/>
  <c r="E4" i="1"/>
  <c r="D4" i="1"/>
  <c r="A1" i="5"/>
  <c r="F6" i="1" l="1"/>
  <c r="F7" i="1"/>
  <c r="F4" i="1"/>
  <c r="F8" i="1"/>
  <c r="F5" i="1"/>
  <c r="F5" i="4"/>
  <c r="F7" i="4"/>
  <c r="F6" i="4"/>
  <c r="F4" i="4"/>
  <c r="F8" i="4"/>
  <c r="E8" i="8" l="1"/>
  <c r="D8" i="8"/>
  <c r="E7" i="8"/>
  <c r="D7" i="8"/>
  <c r="E6" i="8"/>
  <c r="D6" i="8"/>
  <c r="E5" i="8"/>
  <c r="D5" i="8"/>
  <c r="E4" i="8"/>
  <c r="D4" i="8"/>
  <c r="B3" i="8"/>
  <c r="F5" i="8" l="1"/>
  <c r="F7" i="8"/>
  <c r="F6" i="8"/>
  <c r="F4" i="8"/>
  <c r="F8" i="8"/>
  <c r="D8" i="2"/>
  <c r="B3" i="4"/>
  <c r="G13" i="5"/>
  <c r="C23" i="5"/>
  <c r="F17" i="5"/>
  <c r="N19" i="5"/>
  <c r="E4" i="5"/>
  <c r="K14" i="5"/>
  <c r="E5" i="5"/>
  <c r="K25" i="5"/>
  <c r="G33" i="5"/>
  <c r="C32" i="5"/>
  <c r="N31" i="5"/>
  <c r="G28" i="5"/>
  <c r="C29" i="5"/>
  <c r="K29" i="5"/>
  <c r="F26" i="5"/>
  <c r="L19" i="5"/>
  <c r="J33" i="5"/>
  <c r="L27" i="5"/>
  <c r="J13" i="5"/>
  <c r="G15" i="5"/>
  <c r="L22" i="5"/>
  <c r="C19" i="5"/>
  <c r="L14" i="5"/>
  <c r="K24" i="5"/>
  <c r="C33" i="5"/>
  <c r="F16" i="5"/>
  <c r="K31" i="5"/>
  <c r="E22" i="5"/>
  <c r="J26" i="5"/>
  <c r="K28" i="5"/>
  <c r="D13" i="5"/>
  <c r="C18" i="5"/>
  <c r="C30" i="5"/>
  <c r="D20" i="5"/>
  <c r="J16" i="5"/>
  <c r="M31" i="5"/>
  <c r="D15" i="5"/>
  <c r="J17" i="5"/>
  <c r="F18" i="5"/>
  <c r="K33" i="5"/>
  <c r="D24" i="5"/>
  <c r="F33" i="5"/>
  <c r="G18" i="5"/>
  <c r="G14" i="5"/>
  <c r="F21" i="5"/>
  <c r="N29" i="5"/>
  <c r="K16" i="5"/>
  <c r="C27" i="5"/>
  <c r="M16" i="5"/>
  <c r="F22" i="5"/>
  <c r="L17" i="5"/>
  <c r="C15" i="5"/>
  <c r="K17" i="5"/>
  <c r="M26" i="5"/>
  <c r="M29" i="5"/>
  <c r="G17" i="5"/>
  <c r="L23" i="5"/>
  <c r="L29" i="5"/>
  <c r="L33" i="5"/>
  <c r="J21" i="5"/>
  <c r="E24" i="5"/>
  <c r="J27" i="5"/>
  <c r="M23" i="5"/>
  <c r="N23" i="5"/>
  <c r="G30" i="5"/>
  <c r="M13" i="5"/>
  <c r="J28" i="5"/>
  <c r="G21" i="5"/>
  <c r="M15" i="5"/>
  <c r="F23" i="5"/>
  <c r="D16" i="5"/>
  <c r="N16" i="5"/>
  <c r="J31" i="5"/>
  <c r="K23" i="5"/>
  <c r="E20" i="5"/>
  <c r="C22" i="5"/>
  <c r="K32" i="5"/>
  <c r="L31" i="5"/>
  <c r="F20" i="5"/>
  <c r="M19" i="5"/>
  <c r="C25" i="5"/>
  <c r="K18" i="5"/>
  <c r="F27" i="5"/>
  <c r="E31" i="5"/>
  <c r="L25" i="5"/>
  <c r="G29" i="5"/>
  <c r="D27" i="5"/>
  <c r="K13" i="5"/>
  <c r="G32" i="5"/>
  <c r="L15" i="5"/>
  <c r="N27" i="5"/>
  <c r="M25" i="5"/>
  <c r="J18" i="5"/>
  <c r="D18" i="5"/>
  <c r="E21" i="5"/>
  <c r="N20" i="5"/>
  <c r="G22" i="5"/>
  <c r="N17" i="5"/>
  <c r="C20" i="5"/>
  <c r="K26" i="5"/>
  <c r="N32" i="5"/>
  <c r="G19" i="5"/>
  <c r="E25" i="5"/>
  <c r="L30" i="5"/>
  <c r="C16" i="5"/>
  <c r="J29" i="5"/>
  <c r="D23" i="5"/>
  <c r="M14" i="5"/>
  <c r="E32" i="5"/>
  <c r="L13" i="5"/>
  <c r="N28" i="5"/>
  <c r="J23" i="5"/>
  <c r="N18" i="5"/>
  <c r="D14" i="5"/>
  <c r="D25" i="5"/>
  <c r="M18" i="5"/>
  <c r="F14" i="5"/>
  <c r="D28" i="5"/>
  <c r="G27" i="5"/>
  <c r="M32" i="5"/>
  <c r="F29" i="5"/>
  <c r="E28" i="5"/>
  <c r="E29" i="5"/>
  <c r="K27" i="5"/>
  <c r="G16" i="5"/>
  <c r="M27" i="5"/>
  <c r="E13" i="5"/>
  <c r="E6" i="5"/>
  <c r="F13" i="5"/>
  <c r="L32" i="5"/>
  <c r="N26" i="5"/>
  <c r="J20" i="5"/>
  <c r="J30" i="5"/>
  <c r="J25" i="5"/>
  <c r="N14" i="5"/>
  <c r="G31" i="5"/>
  <c r="K19" i="5"/>
  <c r="N21" i="5"/>
  <c r="J14" i="5"/>
  <c r="N24" i="5"/>
  <c r="F15" i="5"/>
  <c r="E33" i="5"/>
  <c r="L28" i="5"/>
  <c r="E30" i="5"/>
  <c r="E16" i="5"/>
  <c r="N15" i="5"/>
  <c r="F31" i="5"/>
  <c r="D17" i="5"/>
  <c r="G24" i="5"/>
  <c r="G20" i="5"/>
  <c r="D29" i="5"/>
  <c r="K21" i="5"/>
  <c r="B11" i="5"/>
  <c r="F30" i="5"/>
  <c r="N13" i="5"/>
  <c r="E19" i="5"/>
  <c r="K20" i="5"/>
  <c r="L24" i="5"/>
  <c r="N33" i="5"/>
  <c r="C21" i="5"/>
  <c r="D30" i="5"/>
  <c r="E14" i="5"/>
  <c r="G25" i="5"/>
  <c r="G23" i="5"/>
  <c r="C17" i="5"/>
  <c r="M33" i="5"/>
  <c r="M24" i="5"/>
  <c r="E7" i="5"/>
  <c r="N30" i="5"/>
  <c r="C26" i="5"/>
  <c r="L20" i="5"/>
  <c r="E27" i="5"/>
  <c r="L21" i="5"/>
  <c r="C31" i="5"/>
  <c r="K15" i="5"/>
  <c r="F32" i="5"/>
  <c r="D33" i="5"/>
  <c r="D19" i="5"/>
  <c r="K30" i="5"/>
  <c r="C13" i="5"/>
  <c r="E15" i="5"/>
  <c r="M22" i="5"/>
  <c r="M17" i="5"/>
  <c r="E18" i="5"/>
  <c r="J32" i="5"/>
  <c r="F25" i="5"/>
  <c r="M20" i="5"/>
  <c r="D21" i="5"/>
  <c r="G26" i="5"/>
  <c r="L16" i="5"/>
  <c r="D31" i="5"/>
  <c r="J19" i="5"/>
  <c r="J24" i="5"/>
  <c r="C14" i="5"/>
  <c r="N22" i="5"/>
  <c r="D26" i="5"/>
  <c r="C28" i="5"/>
  <c r="E17" i="5"/>
  <c r="N25" i="5"/>
  <c r="J22" i="5"/>
  <c r="D32" i="5"/>
  <c r="E26" i="5"/>
  <c r="E23" i="5"/>
  <c r="M21" i="5"/>
  <c r="L18" i="5"/>
  <c r="F28" i="5"/>
  <c r="J15" i="5"/>
  <c r="L26" i="5"/>
  <c r="D22" i="5"/>
  <c r="C24" i="5"/>
  <c r="M28" i="5"/>
  <c r="K22" i="5"/>
  <c r="F24" i="5"/>
  <c r="F19" i="5"/>
  <c r="E8" i="5"/>
  <c r="M30" i="5"/>
  <c r="G5" i="2" l="1"/>
  <c r="G4" i="2"/>
  <c r="G3" i="2"/>
  <c r="H52" i="2"/>
  <c r="P9" i="3" s="1"/>
  <c r="F68" i="2"/>
  <c r="H49" i="2"/>
  <c r="P8" i="3" s="1"/>
  <c r="F69" i="2"/>
  <c r="F78" i="2"/>
  <c r="H31" i="2"/>
  <c r="P2" i="3" s="1"/>
  <c r="H62" i="2"/>
  <c r="F48" i="2"/>
  <c r="H32" i="2"/>
  <c r="F73" i="2"/>
  <c r="H67" i="2"/>
  <c r="P14" i="3" s="1"/>
  <c r="F53" i="2"/>
  <c r="F54" i="2"/>
  <c r="H64" i="2"/>
  <c r="P13" i="3" s="1"/>
  <c r="F44" i="2"/>
  <c r="H90" i="2"/>
  <c r="F42" i="2"/>
  <c r="H84" i="2"/>
  <c r="H33" i="2"/>
  <c r="F87" i="2"/>
  <c r="F60" i="2"/>
  <c r="H80" i="2"/>
  <c r="H82" i="2"/>
  <c r="P19" i="3" s="1"/>
  <c r="H56" i="2"/>
  <c r="H78" i="2"/>
  <c r="H34" i="2"/>
  <c r="P3" i="3" s="1"/>
  <c r="F37" i="2"/>
  <c r="H58" i="2"/>
  <c r="P11" i="3" s="1"/>
  <c r="F51" i="2"/>
  <c r="H60" i="2"/>
  <c r="H53" i="2"/>
  <c r="H48" i="2"/>
  <c r="F34" i="2"/>
  <c r="H59" i="2"/>
  <c r="F49" i="2"/>
  <c r="H72" i="2"/>
  <c r="F32" i="2"/>
  <c r="H51" i="2"/>
  <c r="F72" i="2"/>
  <c r="H35" i="2"/>
  <c r="F85" i="2"/>
  <c r="H77" i="2"/>
  <c r="H81" i="2"/>
  <c r="F35" i="2"/>
  <c r="F55" i="2"/>
  <c r="F56" i="2"/>
  <c r="H70" i="2"/>
  <c r="P15" i="3" s="1"/>
  <c r="H85" i="2"/>
  <c r="F66" i="2"/>
  <c r="F52" i="2"/>
  <c r="E1" i="2"/>
  <c r="H57" i="2"/>
  <c r="F30" i="2"/>
  <c r="F63" i="2"/>
  <c r="H76" i="2"/>
  <c r="P17" i="3" s="1"/>
  <c r="H88" i="2"/>
  <c r="P21" i="3" s="1"/>
  <c r="F65" i="2"/>
  <c r="F29" i="2"/>
  <c r="H73" i="2"/>
  <c r="P16" i="3" s="1"/>
  <c r="H41" i="2"/>
  <c r="H89" i="2"/>
  <c r="H87" i="2"/>
  <c r="F75" i="2"/>
  <c r="H66" i="2"/>
  <c r="F45" i="2"/>
  <c r="H39" i="2"/>
  <c r="H46" i="2"/>
  <c r="P7" i="3" s="1"/>
  <c r="F38" i="2"/>
  <c r="H54" i="2"/>
  <c r="H30" i="2"/>
  <c r="F84" i="2"/>
  <c r="H79" i="2"/>
  <c r="P18" i="3" s="1"/>
  <c r="H65" i="2"/>
  <c r="F82" i="2"/>
  <c r="H38" i="2"/>
  <c r="F80" i="2"/>
  <c r="H86" i="2"/>
  <c r="F71" i="2"/>
  <c r="F83" i="2"/>
  <c r="F33" i="2"/>
  <c r="F76" i="2"/>
  <c r="H29" i="2"/>
  <c r="I31" i="2" s="1"/>
  <c r="F36" i="2"/>
  <c r="F90" i="2"/>
  <c r="H47" i="2"/>
  <c r="F91" i="2"/>
  <c r="H74" i="2"/>
  <c r="H71" i="2"/>
  <c r="F77" i="2"/>
  <c r="F46" i="2"/>
  <c r="F58" i="2"/>
  <c r="F39" i="2"/>
  <c r="F81" i="2"/>
  <c r="F70" i="2"/>
  <c r="F67" i="2"/>
  <c r="H55" i="2"/>
  <c r="P10" i="3" s="1"/>
  <c r="F89" i="2"/>
  <c r="H42" i="2"/>
  <c r="H83" i="2"/>
  <c r="H40" i="2"/>
  <c r="P5" i="3" s="1"/>
  <c r="H44" i="2"/>
  <c r="F62" i="2"/>
  <c r="F47" i="2"/>
  <c r="H50" i="2"/>
  <c r="F41" i="2"/>
  <c r="F74" i="2"/>
  <c r="F40" i="2"/>
  <c r="F79" i="2"/>
  <c r="F57" i="2"/>
  <c r="H91" i="2"/>
  <c r="P22" i="3" s="1"/>
  <c r="H75" i="2"/>
  <c r="H61" i="2"/>
  <c r="H68" i="2"/>
  <c r="H45" i="2"/>
  <c r="H37" i="2"/>
  <c r="P4" i="3" s="1"/>
  <c r="H36" i="2"/>
  <c r="F88" i="2"/>
  <c r="F50" i="2"/>
  <c r="F31" i="2"/>
  <c r="F86" i="2"/>
  <c r="F59" i="2"/>
  <c r="H63" i="2"/>
  <c r="F43" i="2"/>
  <c r="H69" i="2"/>
  <c r="F61" i="2"/>
  <c r="H43" i="2"/>
  <c r="P6" i="3" s="1"/>
  <c r="F64" i="2"/>
  <c r="F11" i="2" l="1"/>
  <c r="G9" i="2"/>
  <c r="F9" i="2"/>
  <c r="F10" i="2"/>
  <c r="G10" i="2"/>
  <c r="P12" i="3"/>
  <c r="G11" i="2"/>
  <c r="I85" i="2"/>
  <c r="I88" i="2"/>
  <c r="I82" i="2"/>
  <c r="O22" i="3"/>
  <c r="I91" i="2"/>
  <c r="O20" i="3"/>
  <c r="O21" i="3"/>
  <c r="O19" i="3"/>
  <c r="O18" i="3"/>
  <c r="I79" i="2"/>
  <c r="O14" i="3"/>
  <c r="I67" i="2"/>
  <c r="O15" i="3"/>
  <c r="I70" i="2"/>
  <c r="O16" i="3"/>
  <c r="I73" i="2"/>
  <c r="O17" i="3"/>
  <c r="I76" i="2"/>
  <c r="O13" i="3"/>
  <c r="I64" i="2"/>
  <c r="O10" i="3"/>
  <c r="I55" i="2"/>
  <c r="O12" i="3"/>
  <c r="I61" i="2"/>
  <c r="O11" i="3"/>
  <c r="I58" i="2"/>
  <c r="O6" i="3"/>
  <c r="I43" i="2"/>
  <c r="O7" i="3"/>
  <c r="I46" i="2"/>
  <c r="O9" i="3"/>
  <c r="I52" i="2"/>
  <c r="O8" i="3"/>
  <c r="I49" i="2"/>
  <c r="O5" i="3"/>
  <c r="I40" i="2"/>
  <c r="O4" i="3"/>
  <c r="I37" i="2"/>
  <c r="O3" i="3"/>
  <c r="I34" i="2"/>
  <c r="O1" i="2"/>
  <c r="N1" i="2"/>
  <c r="G6" i="2"/>
  <c r="O2" i="3"/>
  <c r="P20" i="3"/>
  <c r="M3" i="3"/>
  <c r="Q3" i="3" s="1"/>
  <c r="N3" i="3"/>
  <c r="R3" i="3" s="1"/>
  <c r="M4" i="3"/>
  <c r="Q4" i="3" s="1"/>
  <c r="N4" i="3"/>
  <c r="U4" i="3" s="1"/>
  <c r="M5" i="3"/>
  <c r="Q5" i="3" s="1"/>
  <c r="N5" i="3"/>
  <c r="R5" i="3" s="1"/>
  <c r="M6" i="3"/>
  <c r="Q6" i="3" s="1"/>
  <c r="N6" i="3"/>
  <c r="R6" i="3" s="1"/>
  <c r="M7" i="3"/>
  <c r="Q7" i="3" s="1"/>
  <c r="N7" i="3"/>
  <c r="R7" i="3" s="1"/>
  <c r="M8" i="3"/>
  <c r="Q8" i="3" s="1"/>
  <c r="N8" i="3"/>
  <c r="R8" i="3" s="1"/>
  <c r="M9" i="3"/>
  <c r="Q9" i="3" s="1"/>
  <c r="N9" i="3"/>
  <c r="R9" i="3" s="1"/>
  <c r="M10" i="3"/>
  <c r="Q10" i="3" s="1"/>
  <c r="N10" i="3"/>
  <c r="R10" i="3" s="1"/>
  <c r="M11" i="3"/>
  <c r="Q11" i="3" s="1"/>
  <c r="N11" i="3"/>
  <c r="R11" i="3" s="1"/>
  <c r="M12" i="3"/>
  <c r="Q12" i="3" s="1"/>
  <c r="N12" i="3"/>
  <c r="R12" i="3" s="1"/>
  <c r="M13" i="3"/>
  <c r="Q13" i="3" s="1"/>
  <c r="N13" i="3"/>
  <c r="R13" i="3" s="1"/>
  <c r="M14" i="3"/>
  <c r="Q14" i="3" s="1"/>
  <c r="N14" i="3"/>
  <c r="R14" i="3" s="1"/>
  <c r="M15" i="3"/>
  <c r="Q15" i="3" s="1"/>
  <c r="N15" i="3"/>
  <c r="R15" i="3" s="1"/>
  <c r="M16" i="3"/>
  <c r="Q16" i="3" s="1"/>
  <c r="N16" i="3"/>
  <c r="R16" i="3" s="1"/>
  <c r="M17" i="3"/>
  <c r="Q17" i="3" s="1"/>
  <c r="N17" i="3"/>
  <c r="R17" i="3" s="1"/>
  <c r="M18" i="3"/>
  <c r="Q18" i="3" s="1"/>
  <c r="N18" i="3"/>
  <c r="R18" i="3" s="1"/>
  <c r="M19" i="3"/>
  <c r="Q19" i="3" s="1"/>
  <c r="N19" i="3"/>
  <c r="R19" i="3" s="1"/>
  <c r="M20" i="3"/>
  <c r="Q20" i="3" s="1"/>
  <c r="N20" i="3"/>
  <c r="R20" i="3" s="1"/>
  <c r="M21" i="3"/>
  <c r="Q21" i="3" s="1"/>
  <c r="N21" i="3"/>
  <c r="R21" i="3" s="1"/>
  <c r="M22" i="3"/>
  <c r="Q22" i="3" s="1"/>
  <c r="N22" i="3"/>
  <c r="R22" i="3" s="1"/>
  <c r="D7" i="5"/>
  <c r="D6" i="5"/>
  <c r="D8" i="5"/>
  <c r="D4" i="5"/>
  <c r="D5" i="5"/>
  <c r="T12" i="3" l="1"/>
  <c r="T16" i="3"/>
  <c r="T4" i="3"/>
  <c r="T10" i="3"/>
  <c r="T20" i="3"/>
  <c r="T5" i="3"/>
  <c r="T8" i="3"/>
  <c r="T18" i="3"/>
  <c r="U10" i="3"/>
  <c r="U7" i="3"/>
  <c r="T9" i="3"/>
  <c r="U3" i="3"/>
  <c r="T3" i="3"/>
  <c r="T21" i="3"/>
  <c r="U12" i="3"/>
  <c r="U6" i="3"/>
  <c r="U9" i="3"/>
  <c r="U19" i="3"/>
  <c r="U20" i="3"/>
  <c r="T7" i="3"/>
  <c r="T15" i="3"/>
  <c r="T22" i="3"/>
  <c r="U15" i="3"/>
  <c r="U16" i="3"/>
  <c r="T6" i="3"/>
  <c r="T13" i="3"/>
  <c r="T14" i="3"/>
  <c r="U17" i="3"/>
  <c r="U8" i="3"/>
  <c r="U11" i="3"/>
  <c r="U14" i="3"/>
  <c r="T11" i="3"/>
  <c r="T17" i="3"/>
  <c r="U13" i="3"/>
  <c r="U21" i="3"/>
  <c r="U5" i="3"/>
  <c r="T19" i="3"/>
  <c r="U22" i="3"/>
  <c r="U18" i="3"/>
  <c r="S22" i="3"/>
  <c r="S18" i="3"/>
  <c r="S14" i="3"/>
  <c r="S10" i="3"/>
  <c r="S6" i="3"/>
  <c r="S20" i="3"/>
  <c r="S16" i="3"/>
  <c r="S12" i="3"/>
  <c r="S8" i="3"/>
  <c r="S19" i="3"/>
  <c r="S15" i="3"/>
  <c r="S11" i="3"/>
  <c r="S7" i="3"/>
  <c r="S21" i="3"/>
  <c r="S17" i="3"/>
  <c r="S13" i="3"/>
  <c r="S9" i="3"/>
  <c r="S5" i="3"/>
  <c r="S3" i="3"/>
  <c r="R4" i="3"/>
  <c r="S4" i="3" s="1"/>
  <c r="F5" i="2"/>
  <c r="H5" i="2" s="1"/>
  <c r="F4" i="2"/>
  <c r="H4" i="2" s="1"/>
  <c r="F3" i="2"/>
  <c r="H3" i="2" s="1"/>
  <c r="N2" i="3"/>
  <c r="M2" i="3"/>
  <c r="Q2" i="3" s="1"/>
  <c r="D30" i="2"/>
  <c r="D31" i="2"/>
  <c r="D32" i="2"/>
  <c r="D33" i="2"/>
  <c r="D34" i="2"/>
  <c r="D35" i="2"/>
  <c r="D36" i="2"/>
  <c r="D37" i="2"/>
  <c r="D38" i="2"/>
  <c r="D39" i="2"/>
  <c r="D40" i="2"/>
  <c r="D41" i="2"/>
  <c r="D42" i="2"/>
  <c r="F7" i="5"/>
  <c r="F6" i="5"/>
  <c r="F8" i="5"/>
  <c r="F4" i="5"/>
  <c r="F5" i="5"/>
  <c r="R2" i="3" l="1"/>
  <c r="S2" i="3" s="1"/>
  <c r="U2" i="3"/>
  <c r="T2" i="3"/>
  <c r="G37" i="2"/>
  <c r="G40" i="2"/>
  <c r="G34" i="2"/>
  <c r="H9" i="2" l="1"/>
  <c r="G12" i="2"/>
  <c r="H11" i="2"/>
  <c r="H10" i="2"/>
  <c r="B3" i="1" l="1"/>
  <c r="B3" i="5"/>
  <c r="D43" i="2" l="1"/>
  <c r="G43" i="2" s="1"/>
  <c r="D44" i="2"/>
  <c r="D45" i="2"/>
  <c r="D46" i="2"/>
  <c r="D47" i="2"/>
  <c r="D48" i="2"/>
  <c r="D49" i="2"/>
  <c r="G49" i="2" s="1"/>
  <c r="D50" i="2"/>
  <c r="D51" i="2"/>
  <c r="D52" i="2"/>
  <c r="D53" i="2"/>
  <c r="D54" i="2"/>
  <c r="D55" i="2"/>
  <c r="D56" i="2"/>
  <c r="D57" i="2"/>
  <c r="D58" i="2"/>
  <c r="D59" i="2"/>
  <c r="D60" i="2"/>
  <c r="D61" i="2"/>
  <c r="G61" i="2" s="1"/>
  <c r="D62" i="2"/>
  <c r="D63" i="2"/>
  <c r="D64" i="2"/>
  <c r="G64" i="2" s="1"/>
  <c r="D77" i="2"/>
  <c r="D78" i="2"/>
  <c r="D79" i="2"/>
  <c r="D80" i="2"/>
  <c r="D81" i="2"/>
  <c r="D82" i="2"/>
  <c r="D83" i="2"/>
  <c r="D84" i="2"/>
  <c r="D85" i="2"/>
  <c r="G85" i="2" s="1"/>
  <c r="D86" i="2"/>
  <c r="D87" i="2"/>
  <c r="D88" i="2"/>
  <c r="D89" i="2"/>
  <c r="D90" i="2"/>
  <c r="D91" i="2"/>
  <c r="D29" i="2"/>
  <c r="G31" i="2" s="1"/>
  <c r="G58" i="2" l="1"/>
  <c r="G91" i="2"/>
  <c r="G55" i="2"/>
  <c r="G82" i="2"/>
  <c r="G46" i="2"/>
  <c r="G88" i="2"/>
  <c r="G52" i="2"/>
  <c r="G79" i="2"/>
  <c r="D9" i="2"/>
  <c r="F12" i="2" l="1"/>
  <c r="F6" i="2" l="1"/>
  <c r="D76" i="2" l="1"/>
  <c r="D68" i="2"/>
  <c r="D74" i="2"/>
  <c r="D65" i="2"/>
  <c r="D71" i="2"/>
  <c r="D66" i="2"/>
  <c r="D73" i="2"/>
  <c r="D69" i="2"/>
  <c r="D67" i="2"/>
  <c r="D70" i="2"/>
  <c r="G70" i="2" s="1"/>
  <c r="D75" i="2"/>
  <c r="D72" i="2"/>
  <c r="G73" i="2" l="1"/>
  <c r="G67" i="2"/>
  <c r="G76" i="2"/>
</calcChain>
</file>

<file path=xl/sharedStrings.xml><?xml version="1.0" encoding="utf-8"?>
<sst xmlns="http://schemas.openxmlformats.org/spreadsheetml/2006/main" count="185" uniqueCount="84">
  <si>
    <t>Subbasin</t>
  </si>
  <si>
    <t>All</t>
  </si>
  <si>
    <t>Year</t>
  </si>
  <si>
    <t xml:space="preserve">  2006-2015 Average</t>
  </si>
  <si>
    <t xml:space="preserve">  2026-2035 Average</t>
  </si>
  <si>
    <t xml:space="preserve">  2046-2055 Average</t>
  </si>
  <si>
    <t>pct [%] average</t>
  </si>
  <si>
    <t>ID</t>
  </si>
  <si>
    <t>X</t>
  </si>
  <si>
    <t>Y</t>
  </si>
  <si>
    <t>Area</t>
  </si>
  <si>
    <t>Upstream_area</t>
  </si>
  <si>
    <t>pct [%]</t>
  </si>
  <si>
    <t>Urban pct</t>
  </si>
  <si>
    <t>pct_urban_2010</t>
  </si>
  <si>
    <t>pct_urban_2050</t>
  </si>
  <si>
    <t>Population</t>
  </si>
  <si>
    <t>Scenario: EA-RVS</t>
  </si>
  <si>
    <t>Scenario: REF</t>
  </si>
  <si>
    <t>Report p. 12</t>
  </si>
  <si>
    <t>Gao, J.: Downscaling Global Spatial Population Projections from 1/8-degree to 1-km Grid Cells, National Center for Atmospheric Research, Boulder, CO, USA, 2017.</t>
  </si>
  <si>
    <t>Gidden, M. J., Fujimori, S., van den Berg, M., Klein, D., Smith, S. J., van Vuuren, D. P., and Riahi, K.: A methodology and implementation of automated emissions harmonization for use in Integrated Assessment Models, Environmental Modelling and Software, 105, 187-200, 10.1016/j.envsoft.2018.04.002, 2018.</t>
  </si>
  <si>
    <t>Jones, B., and O’Neill, B. C.: Spatially explicit global population scenarios consistent with the Shared Socioeconomic Pathways, Environmental Research Letters, 11, 084003, 2016.</t>
  </si>
  <si>
    <t>Kummu, M., Taka, M., and Guillaume, J. H. A.: Gridded global datasets for Gross Domestic Product and Human Development Index over 1990-2015, Scientific Data, 5, 10.1038/sdata.2018.4, 2018.</t>
  </si>
  <si>
    <t>Riahi, K., van Vuuren, D. P., Kriegler, E., Edmonds, J., O’Neill, B. C., Fujimori, S., Bauer, N., Calvin, K., Dellink, R., Fricko, O., Lutz, W., Popp, A., Cuaresma, J. C., Kc, S., Leimbach, M., Jiang, L., Kram, T., Rao, S., Emmerling, J., Ebi, K., Hasegawa, T., Havlik, P., Humpenöder, F., Da Silva, L. A., Smith, S., Stehfest, E., Bosetti, V., Eom, J., Gernaat, D., Masui, T., Rogelj, J., Strefler, J., Drouet, L., Krey, V., Luderer, G., Harmsen, M., Takahashi, K., Baumstark, L., Doelman, J. C., Kainuma, M., Klimont, Z., Marangoni, G., Lotze-Campen, H., Obersteiner, M., Tabeau, A., and Tavoni, M.: The Shared Socioeconomic Pathways and their energy, land use, and greenhouse gas emissions implications: An overview, Global Environmental Change, 42, 153-168, 10.1016/j.gloenvcha.2016.05.009, 2017.</t>
  </si>
  <si>
    <t>References</t>
  </si>
  <si>
    <t>Scenarios</t>
  </si>
  <si>
    <t>BAU -scenario</t>
  </si>
  <si>
    <t xml:space="preserve">The reference scenario BAU is based on a widely used scenarios developed by a key constituency at the global scale, the IPCC. Specifically, we use the ‘Middle of the Road’ scenario from the Shared Socioeconomic Pathways (SSP2) combined with a model ensemble representing medium climate change (RCP4.5). </t>
  </si>
  <si>
    <t>SSP1</t>
  </si>
  <si>
    <t>SSP3</t>
  </si>
  <si>
    <t>An application of the IPCC ‘Sustainability’ scenario SSP1</t>
  </si>
  <si>
    <t>SSP1 scenario</t>
  </si>
  <si>
    <t>SSP2 - BAU scenario</t>
  </si>
  <si>
    <t>SSP2-BAU</t>
  </si>
  <si>
    <t>SSP3 scenario</t>
  </si>
  <si>
    <t>% of 2010</t>
  </si>
  <si>
    <t>Urban % of 2010</t>
  </si>
  <si>
    <t>Kabompo</t>
  </si>
  <si>
    <t>Upper Zambezi</t>
  </si>
  <si>
    <t>Lungue Bungo</t>
  </si>
  <si>
    <t>Luanginga</t>
  </si>
  <si>
    <t>Barotse</t>
  </si>
  <si>
    <t>Cuando/Chobe</t>
  </si>
  <si>
    <t>ZambeziVictoriaFalls</t>
  </si>
  <si>
    <t>Gwai</t>
  </si>
  <si>
    <t>Sanyati</t>
  </si>
  <si>
    <t>Kariba</t>
  </si>
  <si>
    <t>Kafue_Hook</t>
  </si>
  <si>
    <t>Kafue</t>
  </si>
  <si>
    <t>Mupata</t>
  </si>
  <si>
    <t>Luangwa</t>
  </si>
  <si>
    <t>Angwa</t>
  </si>
  <si>
    <t>Zambezi_after_CahoraBassa</t>
  </si>
  <si>
    <t>Zambezi_Matundo</t>
  </si>
  <si>
    <t>Luenya</t>
  </si>
  <si>
    <t>Tete</t>
  </si>
  <si>
    <t>Shire River</t>
  </si>
  <si>
    <t>Zambezi Delta</t>
  </si>
  <si>
    <t>GDP</t>
  </si>
  <si>
    <t>GDP data for 21 sub-basins</t>
  </si>
  <si>
    <t>Country-level quantifications of socio-economic development, notably demography, economic growth (GDP) were downscaled to the 5x5 minute resolution Zambezi basin (about 10x10 km). This was achieved by allocating country-level data to available global high-resolution grid-level data of population including urbanization (Jones and O’Neill, 2016) and GDP (Gidden et al., 2018). The resulting rural and urban population and GDP throughout the Zambezi basin were fed into the CWatM-ECHO modelling system to calculate the water demand of the domestic and industrial sector. (see report page 61f )</t>
  </si>
  <si>
    <t>Total GDP [PPP  [in billion US$2005]</t>
  </si>
  <si>
    <t>Urban GDP [PPP  [in billion US$2005]</t>
  </si>
  <si>
    <t>[%] urban GDP</t>
  </si>
  <si>
    <t>Urban GDP</t>
  </si>
  <si>
    <t>GDP SSP3</t>
  </si>
  <si>
    <t>Total GDP</t>
  </si>
  <si>
    <t>GDP SSP1</t>
  </si>
  <si>
    <t>GDP SSP2-BAU</t>
  </si>
  <si>
    <t>Urban PGDP</t>
  </si>
  <si>
    <t>TotalPop_year_2010_ssp1</t>
  </si>
  <si>
    <t>TotalPop_2050_ssp1</t>
  </si>
  <si>
    <t>TotalPop_year_2010_ssp2</t>
  </si>
  <si>
    <t>TotalPop_2050_ssp2</t>
  </si>
  <si>
    <t>TotalPop_year_2010_ssp3</t>
  </si>
  <si>
    <t>TotalPop_2050_ssp3</t>
  </si>
  <si>
    <t>TotalGDP_year_2010</t>
  </si>
  <si>
    <t>TotalGDP_2050</t>
  </si>
  <si>
    <t>UrbanGDP_year_2010</t>
  </si>
  <si>
    <t>UrbanGDP_2050</t>
  </si>
  <si>
    <t>GDPpCap_2010</t>
  </si>
  <si>
    <t>GDPpCap_2050</t>
  </si>
  <si>
    <t>pct_gdppc_2050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</si>
</sst>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7" x14ac:knownFonts="1">
    <font>
      <sz val="11"/>
      <color theme="1"/>
      <name val="Calibri"/>
      <family val="2"/>
      <scheme val="minor"/>
    </font>
    <font>
      <sz val="11"/>
      <color rgb="FF006100"/>
      <name val="Calibri"/>
      <family val="2"/>
      <scheme val="minor"/>
    </font>
    <font>
      <b/>
      <sz val="11"/>
      <color theme="1"/>
      <name val="Calibri"/>
      <family val="2"/>
      <scheme val="minor"/>
    </font>
    <font>
      <b/>
      <sz val="16"/>
      <color theme="1"/>
      <name val="Calibri"/>
      <family val="2"/>
      <scheme val="minor"/>
    </font>
    <font>
      <sz val="9"/>
      <color theme="1"/>
      <name val="Calibri"/>
      <family val="2"/>
      <scheme val="minor"/>
    </font>
    <font>
      <sz val="9"/>
      <color rgb="FF006100"/>
      <name val="Calibri"/>
      <family val="2"/>
      <scheme val="minor"/>
    </font>
    <font>
      <sz val="8"/>
      <color rgb="FF000000"/>
      <name val="Segoe UI"/>
      <family val="2"/>
    </font>
    <font>
      <sz val="10"/>
      <color theme="1"/>
      <name val="Calibri"/>
      <family val="2"/>
      <scheme val="minor"/>
    </font>
    <font>
      <sz val="11"/>
      <color theme="7" tint="0.79998168889431442"/>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b/>
      <sz val="10"/>
      <color rgb="FF000000"/>
      <name val="Calibri"/>
      <family val="2"/>
      <scheme val="minor"/>
    </font>
    <font>
      <sz val="10"/>
      <color rgb="FF000000"/>
      <name val="Calibri"/>
      <family val="2"/>
      <scheme val="minor"/>
    </font>
    <font>
      <sz val="11"/>
      <color theme="5"/>
      <name val="Calibri"/>
      <family val="2"/>
      <scheme val="minor"/>
    </font>
    <font>
      <b/>
      <sz val="11"/>
      <color theme="5" tint="0.79998168889431442"/>
      <name val="Calibri"/>
      <family val="2"/>
      <scheme val="minor"/>
    </font>
    <font>
      <sz val="11"/>
      <color theme="5" tint="0.79998168889431442"/>
      <name val="Calibri"/>
      <family val="2"/>
      <scheme val="minor"/>
    </font>
  </fonts>
  <fills count="4">
    <fill>
      <patternFill patternType="none"/>
    </fill>
    <fill>
      <patternFill patternType="gray125"/>
    </fill>
    <fill>
      <patternFill patternType="solid">
        <fgColor rgb="FFC6EFCE"/>
      </patternFill>
    </fill>
    <fill>
      <patternFill patternType="solid">
        <fgColor rgb="FFF2F2F2"/>
        <bgColor indexed="64"/>
      </patternFill>
    </fill>
  </fills>
  <borders count="3">
    <border>
      <left/>
      <right/>
      <top/>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s>
  <cellStyleXfs count="2">
    <xf numFmtId="0" fontId="0" fillId="0" borderId="0"/>
    <xf numFmtId="0" fontId="1" fillId="2" borderId="0" applyNumberFormat="0" applyBorder="0" applyAlignment="0" applyProtection="0"/>
  </cellStyleXfs>
  <cellXfs count="37">
    <xf numFmtId="0" fontId="0" fillId="0" borderId="0" xfId="0"/>
    <xf numFmtId="0" fontId="2" fillId="0" borderId="0" xfId="0" applyFont="1"/>
    <xf numFmtId="164" fontId="0" fillId="0" borderId="0" xfId="0" applyNumberFormat="1"/>
    <xf numFmtId="2" fontId="0" fillId="0" borderId="0" xfId="0" applyNumberFormat="1"/>
    <xf numFmtId="165" fontId="0" fillId="0" borderId="0" xfId="0" applyNumberFormat="1"/>
    <xf numFmtId="1" fontId="0" fillId="0" borderId="0" xfId="0" applyNumberFormat="1"/>
    <xf numFmtId="1" fontId="2" fillId="0" borderId="0" xfId="0" applyNumberFormat="1" applyFont="1"/>
    <xf numFmtId="1" fontId="3" fillId="0" borderId="0" xfId="0" applyNumberFormat="1" applyFont="1"/>
    <xf numFmtId="0" fontId="4" fillId="0" borderId="0" xfId="0" applyFont="1"/>
    <xf numFmtId="1" fontId="4" fillId="0" borderId="0" xfId="0" applyNumberFormat="1" applyFont="1"/>
    <xf numFmtId="1" fontId="5" fillId="2" borderId="0" xfId="1" applyNumberFormat="1" applyFont="1"/>
    <xf numFmtId="1" fontId="1" fillId="2" borderId="0" xfId="1" applyNumberFormat="1"/>
    <xf numFmtId="0" fontId="3" fillId="0" borderId="0" xfId="0" applyFont="1"/>
    <xf numFmtId="0" fontId="7" fillId="0" borderId="0" xfId="0" applyFont="1" applyAlignment="1">
      <alignment horizontal="right"/>
    </xf>
    <xf numFmtId="0" fontId="7" fillId="0" borderId="0" xfId="0" applyFont="1"/>
    <xf numFmtId="1" fontId="8" fillId="0" borderId="0" xfId="0" applyNumberFormat="1" applyFont="1"/>
    <xf numFmtId="0" fontId="9" fillId="0" borderId="0" xfId="0" applyFont="1"/>
    <xf numFmtId="0" fontId="10" fillId="0" borderId="0" xfId="0" applyFont="1"/>
    <xf numFmtId="0" fontId="0" fillId="0" borderId="0" xfId="0" applyAlignment="1">
      <alignment vertical="center"/>
    </xf>
    <xf numFmtId="0" fontId="9" fillId="0" borderId="0" xfId="0" applyFont="1" applyAlignment="1">
      <alignment horizontal="left" vertical="top" wrapText="1"/>
    </xf>
    <xf numFmtId="0" fontId="0" fillId="0" borderId="0" xfId="0" applyAlignment="1">
      <alignment horizontal="left" vertical="top"/>
    </xf>
    <xf numFmtId="0" fontId="11" fillId="0" borderId="0" xfId="0" applyFont="1"/>
    <xf numFmtId="164" fontId="11" fillId="0" borderId="0" xfId="0" applyNumberFormat="1" applyFont="1"/>
    <xf numFmtId="0" fontId="12" fillId="3" borderId="1" xfId="0" applyFont="1" applyFill="1" applyBorder="1" applyAlignment="1">
      <alignment horizontal="right" vertical="center"/>
    </xf>
    <xf numFmtId="0" fontId="13" fillId="3" borderId="2" xfId="0" applyFont="1" applyFill="1" applyBorder="1" applyAlignment="1">
      <alignment vertical="center"/>
    </xf>
    <xf numFmtId="0" fontId="12" fillId="0" borderId="1" xfId="0" applyFont="1" applyBorder="1" applyAlignment="1">
      <alignment horizontal="right" vertical="center"/>
    </xf>
    <xf numFmtId="0" fontId="13" fillId="0" borderId="2" xfId="0" applyFont="1" applyBorder="1" applyAlignment="1">
      <alignment vertical="center"/>
    </xf>
    <xf numFmtId="2" fontId="13" fillId="3" borderId="2" xfId="0" applyNumberFormat="1" applyFont="1" applyFill="1" applyBorder="1" applyAlignment="1">
      <alignment horizontal="right" vertical="center"/>
    </xf>
    <xf numFmtId="1" fontId="13" fillId="3" borderId="2" xfId="0" applyNumberFormat="1" applyFont="1" applyFill="1" applyBorder="1" applyAlignment="1">
      <alignment horizontal="right" vertical="center"/>
    </xf>
    <xf numFmtId="2" fontId="13" fillId="0" borderId="2" xfId="0" applyNumberFormat="1" applyFont="1" applyBorder="1" applyAlignment="1">
      <alignment horizontal="right" vertical="center"/>
    </xf>
    <xf numFmtId="1" fontId="13" fillId="0" borderId="2" xfId="0" applyNumberFormat="1" applyFont="1" applyBorder="1" applyAlignment="1">
      <alignment horizontal="right" vertical="center"/>
    </xf>
    <xf numFmtId="0" fontId="14" fillId="0" borderId="0" xfId="0" applyFont="1"/>
    <xf numFmtId="1" fontId="13" fillId="3" borderId="0" xfId="0" applyNumberFormat="1" applyFont="1" applyFill="1" applyBorder="1" applyAlignment="1">
      <alignment horizontal="right" vertical="center"/>
    </xf>
    <xf numFmtId="1" fontId="13" fillId="0" borderId="0" xfId="0" applyNumberFormat="1" applyFont="1" applyBorder="1" applyAlignment="1">
      <alignment horizontal="right" vertical="center"/>
    </xf>
    <xf numFmtId="0" fontId="15" fillId="0" borderId="0" xfId="0" applyFont="1"/>
    <xf numFmtId="0" fontId="16" fillId="0" borderId="0" xfId="0" applyFont="1"/>
    <xf numFmtId="0" fontId="0" fillId="0" borderId="0" xfId="0" applyAlignment="1">
      <alignment horizontal="left" vertical="top"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analyse!$N$1</c:f>
          <c:strCache>
            <c:ptCount val="1"/>
            <c:pt idx="0">
              <c:v>GDP SSP2-BAU Zambezi</c:v>
            </c:pt>
          </c:strCache>
        </c:strRef>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2"/>
          <c:order val="2"/>
          <c:tx>
            <c:strRef>
              <c:f>analyse!$H$2</c:f>
              <c:strCache>
                <c:ptCount val="1"/>
                <c:pt idx="0">
                  <c:v>[%] urban GDP</c:v>
                </c:pt>
              </c:strCache>
            </c:strRef>
          </c:tx>
          <c:spPr>
            <a:solidFill>
              <a:schemeClr val="accent2">
                <a:lumMod val="60000"/>
                <a:lumOff val="40000"/>
              </a:schemeClr>
            </a:solidFill>
            <a:ln>
              <a:noFill/>
            </a:ln>
            <a:effectLst/>
          </c:spPr>
          <c:invertIfNegative val="0"/>
          <c:val>
            <c:numRef>
              <c:f>analyse!$H$3:$H$5</c:f>
              <c:numCache>
                <c:formatCode>0</c:formatCode>
                <c:ptCount val="3"/>
                <c:pt idx="0">
                  <c:v>49.747787139166661</c:v>
                </c:pt>
                <c:pt idx="1">
                  <c:v>60.649710722650504</c:v>
                </c:pt>
                <c:pt idx="2">
                  <c:v>69.537199982884104</c:v>
                </c:pt>
              </c:numCache>
            </c:numRef>
          </c:val>
          <c:extLst>
            <c:ext xmlns:c16="http://schemas.microsoft.com/office/drawing/2014/chart" uri="{C3380CC4-5D6E-409C-BE32-E72D297353CC}">
              <c16:uniqueId val="{00000000-83E5-4983-A8DB-90AD59498334}"/>
            </c:ext>
          </c:extLst>
        </c:ser>
        <c:dLbls>
          <c:showLegendKey val="0"/>
          <c:showVal val="0"/>
          <c:showCatName val="0"/>
          <c:showSerName val="0"/>
          <c:showPercent val="0"/>
          <c:showBubbleSize val="0"/>
        </c:dLbls>
        <c:gapWidth val="150"/>
        <c:axId val="270979080"/>
        <c:axId val="270978688"/>
      </c:barChart>
      <c:lineChart>
        <c:grouping val="standard"/>
        <c:varyColors val="0"/>
        <c:ser>
          <c:idx val="0"/>
          <c:order val="0"/>
          <c:tx>
            <c:strRef>
              <c:f>analyse!$F$2</c:f>
              <c:strCache>
                <c:ptCount val="1"/>
                <c:pt idx="0">
                  <c:v>Total GDP [PPP  [in billion US$2005]</c:v>
                </c:pt>
              </c:strCache>
            </c:strRef>
          </c:tx>
          <c:spPr>
            <a:ln w="28575" cap="rnd">
              <a:solidFill>
                <a:schemeClr val="accent1"/>
              </a:solidFill>
              <a:round/>
            </a:ln>
            <a:effectLst/>
          </c:spPr>
          <c:marker>
            <c:symbol val="none"/>
          </c:marker>
          <c:cat>
            <c:numRef>
              <c:f>analyse!$E$3:$E$5</c:f>
              <c:numCache>
                <c:formatCode>General</c:formatCode>
                <c:ptCount val="3"/>
                <c:pt idx="0">
                  <c:v>2010</c:v>
                </c:pt>
                <c:pt idx="1">
                  <c:v>2030</c:v>
                </c:pt>
                <c:pt idx="2">
                  <c:v>2050</c:v>
                </c:pt>
              </c:numCache>
            </c:numRef>
          </c:cat>
          <c:val>
            <c:numRef>
              <c:f>analyse!$F$3:$F$5</c:f>
              <c:numCache>
                <c:formatCode>0</c:formatCode>
                <c:ptCount val="3"/>
                <c:pt idx="0">
                  <c:v>37.823210000000003</c:v>
                </c:pt>
                <c:pt idx="1">
                  <c:v>128.94199999999998</c:v>
                </c:pt>
                <c:pt idx="2">
                  <c:v>434.21605999999997</c:v>
                </c:pt>
              </c:numCache>
            </c:numRef>
          </c:val>
          <c:smooth val="0"/>
          <c:extLst>
            <c:ext xmlns:c16="http://schemas.microsoft.com/office/drawing/2014/chart" uri="{C3380CC4-5D6E-409C-BE32-E72D297353CC}">
              <c16:uniqueId val="{00000001-83E5-4983-A8DB-90AD59498334}"/>
            </c:ext>
          </c:extLst>
        </c:ser>
        <c:ser>
          <c:idx val="1"/>
          <c:order val="1"/>
          <c:tx>
            <c:strRef>
              <c:f>analyse!$G$2</c:f>
              <c:strCache>
                <c:ptCount val="1"/>
                <c:pt idx="0">
                  <c:v>Urban GDP [PPP  [in billion US$2005]</c:v>
                </c:pt>
              </c:strCache>
            </c:strRef>
          </c:tx>
          <c:spPr>
            <a:ln w="28575" cap="rnd">
              <a:solidFill>
                <a:schemeClr val="accent2"/>
              </a:solidFill>
              <a:round/>
            </a:ln>
            <a:effectLst/>
          </c:spPr>
          <c:marker>
            <c:symbol val="none"/>
          </c:marker>
          <c:cat>
            <c:numRef>
              <c:f>analyse!$E$3:$E$5</c:f>
              <c:numCache>
                <c:formatCode>General</c:formatCode>
                <c:ptCount val="3"/>
                <c:pt idx="0">
                  <c:v>2010</c:v>
                </c:pt>
                <c:pt idx="1">
                  <c:v>2030</c:v>
                </c:pt>
                <c:pt idx="2">
                  <c:v>2050</c:v>
                </c:pt>
              </c:numCache>
            </c:numRef>
          </c:cat>
          <c:val>
            <c:numRef>
              <c:f>analyse!$G$3:$G$5</c:f>
              <c:numCache>
                <c:formatCode>0</c:formatCode>
                <c:ptCount val="3"/>
                <c:pt idx="0">
                  <c:v>18.816209999999998</c:v>
                </c:pt>
                <c:pt idx="1">
                  <c:v>78.202950000000001</c:v>
                </c:pt>
                <c:pt idx="2">
                  <c:v>301.94168999999999</c:v>
                </c:pt>
              </c:numCache>
            </c:numRef>
          </c:val>
          <c:smooth val="0"/>
          <c:extLst>
            <c:ext xmlns:c16="http://schemas.microsoft.com/office/drawing/2014/chart" uri="{C3380CC4-5D6E-409C-BE32-E72D297353CC}">
              <c16:uniqueId val="{00000002-83E5-4983-A8DB-90AD59498334}"/>
            </c:ext>
          </c:extLst>
        </c:ser>
        <c:dLbls>
          <c:showLegendKey val="0"/>
          <c:showVal val="0"/>
          <c:showCatName val="0"/>
          <c:showSerName val="0"/>
          <c:showPercent val="0"/>
          <c:showBubbleSize val="0"/>
        </c:dLbls>
        <c:marker val="1"/>
        <c:smooth val="0"/>
        <c:axId val="136086984"/>
        <c:axId val="270978296"/>
      </c:lineChart>
      <c:catAx>
        <c:axId val="136086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270978296"/>
        <c:crosses val="autoZero"/>
        <c:auto val="1"/>
        <c:lblAlgn val="ctr"/>
        <c:lblOffset val="100"/>
        <c:noMultiLvlLbl val="0"/>
      </c:catAx>
      <c:valAx>
        <c:axId val="270978296"/>
        <c:scaling>
          <c:orientation val="minMax"/>
          <c:max val="700"/>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136086984"/>
        <c:crosses val="autoZero"/>
        <c:crossBetween val="between"/>
        <c:majorUnit val="500"/>
      </c:valAx>
      <c:valAx>
        <c:axId val="270978688"/>
        <c:scaling>
          <c:orientation val="minMax"/>
          <c:max val="10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270979080"/>
        <c:crosses val="max"/>
        <c:crossBetween val="between"/>
      </c:valAx>
      <c:catAx>
        <c:axId val="270979080"/>
        <c:scaling>
          <c:orientation val="minMax"/>
        </c:scaling>
        <c:delete val="1"/>
        <c:axPos val="b"/>
        <c:majorTickMark val="out"/>
        <c:minorTickMark val="none"/>
        <c:tickLblPos val="nextTo"/>
        <c:crossAx val="2709786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analyse!$O$1</c:f>
          <c:strCache>
            <c:ptCount val="1"/>
            <c:pt idx="0">
              <c:v>GDP SSP2-BAU Sub-basin: 10</c:v>
            </c:pt>
          </c:strCache>
        </c:strRef>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2"/>
          <c:order val="2"/>
          <c:tx>
            <c:strRef>
              <c:f>analyse!$H$2</c:f>
              <c:strCache>
                <c:ptCount val="1"/>
                <c:pt idx="0">
                  <c:v>[%] urban GDP</c:v>
                </c:pt>
              </c:strCache>
            </c:strRef>
          </c:tx>
          <c:spPr>
            <a:solidFill>
              <a:schemeClr val="accent2">
                <a:lumMod val="60000"/>
                <a:lumOff val="40000"/>
              </a:schemeClr>
            </a:solidFill>
            <a:ln>
              <a:noFill/>
            </a:ln>
            <a:effectLst/>
          </c:spPr>
          <c:invertIfNegative val="0"/>
          <c:val>
            <c:numRef>
              <c:f>analyse!$H$9:$H$11</c:f>
              <c:numCache>
                <c:formatCode>0</c:formatCode>
                <c:ptCount val="3"/>
                <c:pt idx="0">
                  <c:v>11.83234081539166</c:v>
                </c:pt>
                <c:pt idx="1">
                  <c:v>78.083886156269202</c:v>
                </c:pt>
                <c:pt idx="2">
                  <c:v>78.322362150856577</c:v>
                </c:pt>
              </c:numCache>
            </c:numRef>
          </c:val>
          <c:extLst>
            <c:ext xmlns:c16="http://schemas.microsoft.com/office/drawing/2014/chart" uri="{C3380CC4-5D6E-409C-BE32-E72D297353CC}">
              <c16:uniqueId val="{00000000-66AD-425E-95AE-02981A1B2F54}"/>
            </c:ext>
          </c:extLst>
        </c:ser>
        <c:dLbls>
          <c:showLegendKey val="0"/>
          <c:showVal val="0"/>
          <c:showCatName val="0"/>
          <c:showSerName val="0"/>
          <c:showPercent val="0"/>
          <c:showBubbleSize val="0"/>
        </c:dLbls>
        <c:gapWidth val="150"/>
        <c:axId val="274064768"/>
        <c:axId val="274064376"/>
      </c:barChart>
      <c:lineChart>
        <c:grouping val="standard"/>
        <c:varyColors val="0"/>
        <c:ser>
          <c:idx val="0"/>
          <c:order val="0"/>
          <c:tx>
            <c:strRef>
              <c:f>analyse!$F$2</c:f>
              <c:strCache>
                <c:ptCount val="1"/>
                <c:pt idx="0">
                  <c:v>Total GDP [PPP  [in billion US$2005]</c:v>
                </c:pt>
              </c:strCache>
            </c:strRef>
          </c:tx>
          <c:spPr>
            <a:ln w="28575" cap="rnd">
              <a:solidFill>
                <a:schemeClr val="accent1"/>
              </a:solidFill>
              <a:round/>
            </a:ln>
            <a:effectLst/>
          </c:spPr>
          <c:marker>
            <c:symbol val="none"/>
          </c:marker>
          <c:cat>
            <c:numRef>
              <c:f>analyse!$E$3:$E$5</c:f>
              <c:numCache>
                <c:formatCode>General</c:formatCode>
                <c:ptCount val="3"/>
                <c:pt idx="0">
                  <c:v>2010</c:v>
                </c:pt>
                <c:pt idx="1">
                  <c:v>2030</c:v>
                </c:pt>
                <c:pt idx="2">
                  <c:v>2050</c:v>
                </c:pt>
              </c:numCache>
            </c:numRef>
          </c:cat>
          <c:val>
            <c:numRef>
              <c:f>analyse!$F$9:$F$11</c:f>
              <c:numCache>
                <c:formatCode>0.00</c:formatCode>
                <c:ptCount val="3"/>
                <c:pt idx="0">
                  <c:v>0.43660000000000004</c:v>
                </c:pt>
                <c:pt idx="1">
                  <c:v>2.42543</c:v>
                </c:pt>
                <c:pt idx="2">
                  <c:v>7.6594600000000002</c:v>
                </c:pt>
              </c:numCache>
            </c:numRef>
          </c:val>
          <c:smooth val="0"/>
          <c:extLst>
            <c:ext xmlns:c16="http://schemas.microsoft.com/office/drawing/2014/chart" uri="{C3380CC4-5D6E-409C-BE32-E72D297353CC}">
              <c16:uniqueId val="{00000001-66AD-425E-95AE-02981A1B2F54}"/>
            </c:ext>
          </c:extLst>
        </c:ser>
        <c:ser>
          <c:idx val="1"/>
          <c:order val="1"/>
          <c:tx>
            <c:strRef>
              <c:f>analyse!$G$2</c:f>
              <c:strCache>
                <c:ptCount val="1"/>
                <c:pt idx="0">
                  <c:v>Urban GDP [PPP  [in billion US$2005]</c:v>
                </c:pt>
              </c:strCache>
            </c:strRef>
          </c:tx>
          <c:spPr>
            <a:ln w="28575" cap="rnd">
              <a:solidFill>
                <a:schemeClr val="accent2"/>
              </a:solidFill>
              <a:round/>
            </a:ln>
            <a:effectLst/>
          </c:spPr>
          <c:marker>
            <c:symbol val="none"/>
          </c:marker>
          <c:cat>
            <c:numRef>
              <c:f>analyse!$E$3:$E$5</c:f>
              <c:numCache>
                <c:formatCode>General</c:formatCode>
                <c:ptCount val="3"/>
                <c:pt idx="0">
                  <c:v>2010</c:v>
                </c:pt>
                <c:pt idx="1">
                  <c:v>2030</c:v>
                </c:pt>
                <c:pt idx="2">
                  <c:v>2050</c:v>
                </c:pt>
              </c:numCache>
            </c:numRef>
          </c:cat>
          <c:val>
            <c:numRef>
              <c:f>analyse!$G$9:$G$11</c:f>
              <c:numCache>
                <c:formatCode>0.00</c:formatCode>
                <c:ptCount val="3"/>
                <c:pt idx="0">
                  <c:v>5.1659999999999998E-2</c:v>
                </c:pt>
                <c:pt idx="1">
                  <c:v>1.8938699999999999</c:v>
                </c:pt>
                <c:pt idx="2">
                  <c:v>5.9990699999999997</c:v>
                </c:pt>
              </c:numCache>
            </c:numRef>
          </c:val>
          <c:smooth val="0"/>
          <c:extLst>
            <c:ext xmlns:c16="http://schemas.microsoft.com/office/drawing/2014/chart" uri="{C3380CC4-5D6E-409C-BE32-E72D297353CC}">
              <c16:uniqueId val="{00000002-66AD-425E-95AE-02981A1B2F54}"/>
            </c:ext>
          </c:extLst>
        </c:ser>
        <c:dLbls>
          <c:showLegendKey val="0"/>
          <c:showVal val="0"/>
          <c:showCatName val="0"/>
          <c:showSerName val="0"/>
          <c:showPercent val="0"/>
          <c:showBubbleSize val="0"/>
        </c:dLbls>
        <c:marker val="1"/>
        <c:smooth val="0"/>
        <c:axId val="270979864"/>
        <c:axId val="274063984"/>
      </c:lineChart>
      <c:catAx>
        <c:axId val="270979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274063984"/>
        <c:crosses val="autoZero"/>
        <c:auto val="1"/>
        <c:lblAlgn val="ctr"/>
        <c:lblOffset val="100"/>
        <c:noMultiLvlLbl val="0"/>
      </c:catAx>
      <c:valAx>
        <c:axId val="2740639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270979864"/>
        <c:crosses val="autoZero"/>
        <c:crossBetween val="between"/>
      </c:valAx>
      <c:valAx>
        <c:axId val="274064376"/>
        <c:scaling>
          <c:orientation val="minMax"/>
          <c:max val="10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274064768"/>
        <c:crosses val="max"/>
        <c:crossBetween val="between"/>
      </c:valAx>
      <c:catAx>
        <c:axId val="274064768"/>
        <c:scaling>
          <c:orientation val="minMax"/>
        </c:scaling>
        <c:delete val="1"/>
        <c:axPos val="b"/>
        <c:majorTickMark val="out"/>
        <c:minorTickMark val="none"/>
        <c:tickLblPos val="nextTo"/>
        <c:crossAx val="2740643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ctrlProps/ctrlProp2.xml><?xml version="1.0" encoding="utf-8"?>
<formControlPr xmlns="http://schemas.microsoft.com/office/spreadsheetml/2009/9/main" objectType="Radio" firstButton="1" fmlaLink="$M$1" lockText="1" noThreeD="1"/>
</file>

<file path=xl/ctrlProps/ctrlProp3.xml><?xml version="1.0" encoding="utf-8"?>
<formControlPr xmlns="http://schemas.microsoft.com/office/spreadsheetml/2009/9/main" objectType="Radio" checked="Checked" lockText="1" noThreeD="1"/>
</file>

<file path=xl/ctrlProps/ctrlProp4.xml><?xml version="1.0" encoding="utf-8"?>
<formControlPr xmlns="http://schemas.microsoft.com/office/spreadsheetml/2009/9/main" objectType="Spin" dx="22" fmlaLink="$C$7" max="21" min="1" page="10" val="10"/>
</file>

<file path=xl/ctrlProps/ctrlProp5.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8627</xdr:colOff>
      <xdr:row>0</xdr:row>
      <xdr:rowOff>25881</xdr:rowOff>
    </xdr:from>
    <xdr:to>
      <xdr:col>4</xdr:col>
      <xdr:colOff>0</xdr:colOff>
      <xdr:row>9</xdr:row>
      <xdr:rowOff>94892</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8627" y="25881"/>
          <a:ext cx="2475781" cy="1820173"/>
        </a:xfrm>
        <a:prstGeom prst="rect">
          <a:avLst/>
        </a:prstGeom>
        <a:solidFill>
          <a:schemeClr val="accent1">
            <a:alpha val="37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509318</xdr:colOff>
      <xdr:row>12</xdr:row>
      <xdr:rowOff>51221</xdr:rowOff>
    </xdr:from>
    <xdr:to>
      <xdr:col>10</xdr:col>
      <xdr:colOff>50141</xdr:colOff>
      <xdr:row>25</xdr:row>
      <xdr:rowOff>46458</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25879</xdr:colOff>
          <xdr:row>0</xdr:row>
          <xdr:rowOff>94891</xdr:rowOff>
        </xdr:from>
        <xdr:to>
          <xdr:col>3</xdr:col>
          <xdr:colOff>552091</xdr:colOff>
          <xdr:row>4</xdr:row>
          <xdr:rowOff>77638</xdr:rowOff>
        </xdr:to>
        <xdr:sp macro="" textlink="">
          <xdr:nvSpPr>
            <xdr:cNvPr id="1025" name="Group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US" sz="800" b="0" i="0" u="none" strike="noStrike" baseline="0">
                  <a:solidFill>
                    <a:srgbClr val="000000"/>
                  </a:solidFill>
                  <a:latin typeface="Segoe UI"/>
                  <a:cs typeface="Segoe UI"/>
                </a:rPr>
                <a:t>Socio-Eco Scenario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120770</xdr:colOff>
          <xdr:row>1</xdr:row>
          <xdr:rowOff>103517</xdr:rowOff>
        </xdr:from>
        <xdr:to>
          <xdr:col>1</xdr:col>
          <xdr:colOff>284672</xdr:colOff>
          <xdr:row>2</xdr:row>
          <xdr:rowOff>138023</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SSP1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129396</xdr:colOff>
          <xdr:row>1</xdr:row>
          <xdr:rowOff>103517</xdr:rowOff>
        </xdr:from>
        <xdr:to>
          <xdr:col>2</xdr:col>
          <xdr:colOff>586596</xdr:colOff>
          <xdr:row>2</xdr:row>
          <xdr:rowOff>138023</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SSP2-BAU</a:t>
              </a:r>
            </a:p>
          </xdr:txBody>
        </xdr:sp>
        <xdr:clientData/>
      </xdr:twoCellAnchor>
    </mc:Choice>
    <mc:Fallback/>
  </mc:AlternateContent>
  <mc:AlternateContent xmlns:mc="http://schemas.openxmlformats.org/markup-compatibility/2006">
    <mc:Choice xmlns:a14="http://schemas.microsoft.com/office/drawing/2010/main" Requires="a14">
      <xdr:twoCellAnchor>
        <xdr:from>
          <xdr:col>0</xdr:col>
          <xdr:colOff>276045</xdr:colOff>
          <xdr:row>5</xdr:row>
          <xdr:rowOff>86264</xdr:rowOff>
        </xdr:from>
        <xdr:to>
          <xdr:col>1</xdr:col>
          <xdr:colOff>431321</xdr:colOff>
          <xdr:row>8</xdr:row>
          <xdr:rowOff>112143</xdr:rowOff>
        </xdr:to>
        <xdr:sp macro="" textlink="">
          <xdr:nvSpPr>
            <xdr:cNvPr id="1028" name="Spinner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10</xdr:col>
      <xdr:colOff>279281</xdr:colOff>
      <xdr:row>12</xdr:row>
      <xdr:rowOff>43490</xdr:rowOff>
    </xdr:from>
    <xdr:to>
      <xdr:col>16</xdr:col>
      <xdr:colOff>528908</xdr:colOff>
      <xdr:row>25</xdr:row>
      <xdr:rowOff>38728</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258792</xdr:colOff>
          <xdr:row>1</xdr:row>
          <xdr:rowOff>103515</xdr:rowOff>
        </xdr:from>
        <xdr:to>
          <xdr:col>3</xdr:col>
          <xdr:colOff>301925</xdr:colOff>
          <xdr:row>2</xdr:row>
          <xdr:rowOff>146649</xdr:rowOff>
        </xdr:to>
        <xdr:sp macro="" textlink="">
          <xdr:nvSpPr>
            <xdr:cNvPr id="1038" name="Option Button 14" hidden="1">
              <a:extLst>
                <a:ext uri="{63B3BB69-23CF-44E3-9099-C40C66FF867C}">
                  <a14:compatExt spid="_x0000_s1038"/>
                </a:ext>
                <a:ext uri="{FF2B5EF4-FFF2-40B4-BE49-F238E27FC236}">
                  <a16:creationId xmlns:a16="http://schemas.microsoft.com/office/drawing/2014/main" id="{1EDA1310-57EA-4F4E-9DA1-BE25CBD4D7B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SSP3</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6BECB-9D79-4206-BAD3-A2271B531F71}">
  <dimension ref="A1:J18"/>
  <sheetViews>
    <sheetView workbookViewId="0">
      <selection activeCell="A7" sqref="A7:I7"/>
    </sheetView>
  </sheetViews>
  <sheetFormatPr defaultRowHeight="14.3" x14ac:dyDescent="0.25"/>
  <cols>
    <col min="1" max="1" width="16.875" customWidth="1"/>
  </cols>
  <sheetData>
    <row r="1" spans="1:10" ht="21.1" x14ac:dyDescent="0.35">
      <c r="A1" s="12" t="s">
        <v>59</v>
      </c>
    </row>
    <row r="3" spans="1:10" x14ac:dyDescent="0.25">
      <c r="A3" s="1" t="s">
        <v>19</v>
      </c>
    </row>
    <row r="4" spans="1:10" ht="100.55" customHeight="1" x14ac:dyDescent="0.25">
      <c r="A4" s="36"/>
      <c r="B4" s="36"/>
      <c r="C4" s="36"/>
      <c r="D4" s="36"/>
      <c r="E4" s="36"/>
      <c r="F4" s="36"/>
      <c r="G4" s="36"/>
      <c r="H4" s="36"/>
      <c r="I4" s="36"/>
    </row>
    <row r="6" spans="1:10" x14ac:dyDescent="0.25">
      <c r="A6" s="1" t="s">
        <v>60</v>
      </c>
    </row>
    <row r="7" spans="1:10" ht="103.95" customHeight="1" x14ac:dyDescent="0.25">
      <c r="A7" s="36" t="s">
        <v>61</v>
      </c>
      <c r="B7" s="36"/>
      <c r="C7" s="36"/>
      <c r="D7" s="36"/>
      <c r="E7" s="36"/>
      <c r="F7" s="36"/>
      <c r="G7" s="36"/>
      <c r="H7" s="36"/>
      <c r="I7" s="36"/>
      <c r="J7" s="18"/>
    </row>
    <row r="9" spans="1:10" ht="16.3" x14ac:dyDescent="0.3">
      <c r="A9" s="16" t="s">
        <v>26</v>
      </c>
    </row>
    <row r="10" spans="1:10" ht="70.650000000000006" customHeight="1" x14ac:dyDescent="0.25">
      <c r="A10" s="20" t="s">
        <v>27</v>
      </c>
      <c r="B10" s="36" t="s">
        <v>28</v>
      </c>
      <c r="C10" s="36"/>
      <c r="D10" s="36"/>
      <c r="E10" s="36"/>
      <c r="F10" s="36"/>
      <c r="G10" s="36"/>
      <c r="H10" s="36"/>
      <c r="I10" s="36"/>
    </row>
    <row r="11" spans="1:10" ht="112.1" customHeight="1" x14ac:dyDescent="0.25">
      <c r="A11" s="20" t="s">
        <v>29</v>
      </c>
      <c r="B11" s="36" t="s">
        <v>31</v>
      </c>
      <c r="C11" s="36"/>
      <c r="D11" s="36"/>
      <c r="E11" s="36"/>
      <c r="F11" s="36"/>
      <c r="G11" s="36"/>
      <c r="H11" s="36"/>
      <c r="I11" s="36"/>
    </row>
    <row r="12" spans="1:10" ht="112.1" customHeight="1" x14ac:dyDescent="0.25">
      <c r="A12" s="20" t="s">
        <v>30</v>
      </c>
      <c r="B12" s="36"/>
      <c r="C12" s="36"/>
      <c r="D12" s="36"/>
      <c r="E12" s="36"/>
      <c r="F12" s="36"/>
      <c r="G12" s="36"/>
      <c r="H12" s="36"/>
      <c r="I12" s="36"/>
    </row>
    <row r="13" spans="1:10" ht="16.3" x14ac:dyDescent="0.25">
      <c r="A13" s="19" t="s">
        <v>25</v>
      </c>
    </row>
    <row r="14" spans="1:10" x14ac:dyDescent="0.25">
      <c r="A14" t="s">
        <v>20</v>
      </c>
    </row>
    <row r="15" spans="1:10" x14ac:dyDescent="0.25">
      <c r="A15" t="s">
        <v>21</v>
      </c>
    </row>
    <row r="16" spans="1:10" x14ac:dyDescent="0.25">
      <c r="A16" t="s">
        <v>22</v>
      </c>
    </row>
    <row r="17" spans="1:1" x14ac:dyDescent="0.25">
      <c r="A17" t="s">
        <v>23</v>
      </c>
    </row>
    <row r="18" spans="1:1" x14ac:dyDescent="0.25">
      <c r="A18" t="s">
        <v>24</v>
      </c>
    </row>
  </sheetData>
  <mergeCells count="5">
    <mergeCell ref="A4:I4"/>
    <mergeCell ref="A7:I7"/>
    <mergeCell ref="B10:I10"/>
    <mergeCell ref="B11:I11"/>
    <mergeCell ref="B12:I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593"/>
  <sheetViews>
    <sheetView tabSelected="1" workbookViewId="0">
      <selection activeCell="N7" sqref="N7"/>
    </sheetView>
  </sheetViews>
  <sheetFormatPr defaultRowHeight="14.3" x14ac:dyDescent="0.25"/>
  <cols>
    <col min="6" max="6" width="13.75" bestFit="1" customWidth="1"/>
    <col min="13" max="13" width="12.625" bestFit="1" customWidth="1"/>
  </cols>
  <sheetData>
    <row r="1" spans="1:41" x14ac:dyDescent="0.25">
      <c r="E1" s="34" t="str">
        <f ca="1">Choosen!B11</f>
        <v>GDP SSP2-BAU</v>
      </c>
      <c r="F1" s="35"/>
      <c r="G1" s="35"/>
      <c r="H1" s="35"/>
      <c r="I1" s="35"/>
      <c r="J1" s="35"/>
      <c r="K1" s="35"/>
      <c r="L1" s="35"/>
      <c r="M1" s="35">
        <v>2</v>
      </c>
      <c r="N1" s="35" t="str">
        <f ca="1">CONCATENATE(E1, " Zambezi")</f>
        <v>GDP SSP2-BAU Zambezi</v>
      </c>
      <c r="O1" s="35" t="str">
        <f ca="1">CONCATENATE(E1, " Sub-basin: ",C7)</f>
        <v>GDP SSP2-BAU Sub-basin: 10</v>
      </c>
      <c r="P1" s="35"/>
      <c r="Q1" s="35"/>
      <c r="R1" s="31"/>
      <c r="S1" s="31"/>
      <c r="T1" s="21"/>
      <c r="U1" s="21"/>
      <c r="V1" s="21"/>
      <c r="W1" s="21"/>
      <c r="X1" s="21"/>
      <c r="Y1" s="21"/>
      <c r="Z1" s="21"/>
      <c r="AA1" s="21"/>
      <c r="AB1" s="21"/>
      <c r="AC1" s="21"/>
      <c r="AD1" s="21"/>
      <c r="AE1" s="21"/>
      <c r="AF1" s="21"/>
      <c r="AG1" s="21"/>
      <c r="AH1" s="21"/>
      <c r="AI1" s="21"/>
      <c r="AJ1" s="21"/>
      <c r="AK1" s="21"/>
      <c r="AL1" s="21"/>
      <c r="AM1" s="21"/>
      <c r="AN1" s="21"/>
      <c r="AO1" s="21"/>
    </row>
    <row r="2" spans="1:41" x14ac:dyDescent="0.25">
      <c r="F2" t="s">
        <v>62</v>
      </c>
      <c r="G2" t="s">
        <v>63</v>
      </c>
      <c r="H2" t="s">
        <v>64</v>
      </c>
    </row>
    <row r="3" spans="1:41" ht="14.95" x14ac:dyDescent="0.25">
      <c r="E3">
        <v>2010</v>
      </c>
      <c r="F3" s="5">
        <f ca="1">Choosen!D4/1000</f>
        <v>37.823210000000003</v>
      </c>
      <c r="G3" s="5">
        <f ca="1">Choosen!E4/1000</f>
        <v>18.816209999999998</v>
      </c>
      <c r="H3" s="11">
        <f ca="1">100*G3/F3</f>
        <v>49.747787139166661</v>
      </c>
    </row>
    <row r="4" spans="1:41" ht="14.95" x14ac:dyDescent="0.25">
      <c r="E4">
        <v>2030</v>
      </c>
      <c r="F4" s="5">
        <f ca="1">Choosen!D6/1000</f>
        <v>128.94199999999998</v>
      </c>
      <c r="G4" s="5">
        <f ca="1">Choosen!E6/1000</f>
        <v>78.202950000000001</v>
      </c>
      <c r="H4" s="11">
        <f t="shared" ref="H4:H5" ca="1" si="0">100*G4/F4</f>
        <v>60.649710722650504</v>
      </c>
    </row>
    <row r="5" spans="1:41" ht="14.95" x14ac:dyDescent="0.25">
      <c r="E5">
        <v>2050</v>
      </c>
      <c r="F5" s="5">
        <f ca="1">Choosen!D8/1000</f>
        <v>434.21605999999997</v>
      </c>
      <c r="G5" s="5">
        <f ca="1">Choosen!E8/1000</f>
        <v>301.94168999999999</v>
      </c>
      <c r="H5" s="11">
        <f t="shared" ca="1" si="0"/>
        <v>69.537199982884104</v>
      </c>
      <c r="I5" s="5"/>
    </row>
    <row r="6" spans="1:41" ht="14.95" x14ac:dyDescent="0.25">
      <c r="E6" s="8" t="s">
        <v>6</v>
      </c>
      <c r="F6" s="10">
        <f t="shared" ref="F6:G6" ca="1" si="1">100*F5/F3</f>
        <v>1148.0148300474762</v>
      </c>
      <c r="G6" s="10">
        <f t="shared" ca="1" si="1"/>
        <v>1604.6892014916925</v>
      </c>
    </row>
    <row r="7" spans="1:41" ht="21.1" x14ac:dyDescent="0.35">
      <c r="C7" s="12">
        <v>10</v>
      </c>
      <c r="E7" s="8"/>
    </row>
    <row r="8" spans="1:41" x14ac:dyDescent="0.25">
      <c r="D8" s="15">
        <f>C7*3</f>
        <v>30</v>
      </c>
      <c r="F8" t="s">
        <v>62</v>
      </c>
      <c r="G8" t="s">
        <v>63</v>
      </c>
      <c r="H8" t="s">
        <v>64</v>
      </c>
    </row>
    <row r="9" spans="1:41" x14ac:dyDescent="0.25">
      <c r="D9" s="15">
        <f>INDEX(B29:B576,D8,1)</f>
        <v>10</v>
      </c>
      <c r="E9">
        <v>2010</v>
      </c>
      <c r="F9" s="3">
        <f ca="1">INDEX($F$29:$F$211,$D$8-2,1)/1000</f>
        <v>0.43660000000000004</v>
      </c>
      <c r="G9" s="3">
        <f ca="1">INDEX($H$29:$H$211,$D$8-2,1)/1000</f>
        <v>5.1659999999999998E-2</v>
      </c>
      <c r="H9" s="5">
        <f ca="1">100*G9/F9</f>
        <v>11.83234081539166</v>
      </c>
    </row>
    <row r="10" spans="1:41" x14ac:dyDescent="0.25">
      <c r="A10" s="21"/>
      <c r="B10" s="21"/>
      <c r="C10" s="21"/>
      <c r="D10" s="22"/>
      <c r="E10">
        <v>2030</v>
      </c>
      <c r="F10" s="3">
        <f ca="1">INDEX($F$29:$F$211,$D$8-1,1)/1000</f>
        <v>2.42543</v>
      </c>
      <c r="G10" s="3">
        <f ca="1">INDEX($H$29:$H$211,$D$8-1,1)/1000</f>
        <v>1.8938699999999999</v>
      </c>
      <c r="H10" s="5">
        <f t="shared" ref="H10" ca="1" si="2">100*G10/F10</f>
        <v>78.083886156269202</v>
      </c>
    </row>
    <row r="11" spans="1:41" x14ac:dyDescent="0.25">
      <c r="A11" s="21"/>
      <c r="B11" s="21"/>
      <c r="C11" s="21"/>
      <c r="D11" s="22"/>
      <c r="E11">
        <v>2050</v>
      </c>
      <c r="F11" s="3">
        <f ca="1">INDEX($F$29:$F$211,$D$8,1)/1000</f>
        <v>7.6594600000000002</v>
      </c>
      <c r="G11" s="3">
        <f ca="1">INDEX($H$29:$H$211,$D$8,1)/1000</f>
        <v>5.9990699999999997</v>
      </c>
      <c r="H11" s="5">
        <f ca="1">100*G11/F11</f>
        <v>78.322362150856577</v>
      </c>
    </row>
    <row r="12" spans="1:41" x14ac:dyDescent="0.25">
      <c r="A12" s="21"/>
      <c r="B12" s="21"/>
      <c r="C12" s="21"/>
      <c r="D12" s="22"/>
      <c r="E12" s="8" t="s">
        <v>12</v>
      </c>
      <c r="F12" s="9">
        <f t="shared" ref="F12" ca="1" si="3">100*F11/F9</f>
        <v>1754.3426477324781</v>
      </c>
      <c r="G12" s="9">
        <f ca="1">IF(G9&lt;&gt;0,100*G11/G9,"Max")</f>
        <v>11612.60162601626</v>
      </c>
    </row>
    <row r="13" spans="1:41" x14ac:dyDescent="0.25">
      <c r="A13" s="21"/>
      <c r="B13" s="21"/>
      <c r="C13" s="21"/>
      <c r="D13" s="22"/>
      <c r="E13" s="8"/>
      <c r="F13" s="9"/>
      <c r="G13" s="9"/>
    </row>
    <row r="14" spans="1:41" x14ac:dyDescent="0.25">
      <c r="A14" s="21"/>
      <c r="B14" s="21"/>
      <c r="C14" s="21"/>
      <c r="D14" s="22"/>
      <c r="E14" s="8"/>
      <c r="F14" s="9"/>
      <c r="G14" s="9"/>
    </row>
    <row r="15" spans="1:41" x14ac:dyDescent="0.25">
      <c r="A15" s="21"/>
      <c r="B15" s="21"/>
      <c r="C15" s="21"/>
      <c r="D15" s="22"/>
      <c r="E15" s="8"/>
      <c r="F15" s="9"/>
      <c r="G15" s="9"/>
    </row>
    <row r="16" spans="1:41" x14ac:dyDescent="0.25">
      <c r="A16" s="21"/>
      <c r="B16" s="21"/>
      <c r="C16" s="21"/>
      <c r="D16" s="22"/>
      <c r="E16" s="8"/>
      <c r="F16" s="9"/>
      <c r="G16" s="9"/>
    </row>
    <row r="17" spans="1:11" x14ac:dyDescent="0.25">
      <c r="A17" s="21"/>
      <c r="B17" s="21"/>
      <c r="C17" s="21"/>
      <c r="D17" s="22"/>
      <c r="E17" s="8"/>
      <c r="F17" s="9"/>
      <c r="G17" s="9"/>
    </row>
    <row r="18" spans="1:11" x14ac:dyDescent="0.25">
      <c r="A18" s="21"/>
      <c r="B18" s="21"/>
      <c r="C18" s="21"/>
      <c r="D18" s="22"/>
      <c r="E18" s="8"/>
      <c r="F18" s="9"/>
      <c r="G18" s="9"/>
    </row>
    <row r="19" spans="1:11" x14ac:dyDescent="0.25">
      <c r="A19" s="21"/>
      <c r="B19" s="21"/>
      <c r="C19" s="21"/>
      <c r="D19" s="22"/>
      <c r="E19" s="8"/>
      <c r="F19" s="9"/>
      <c r="G19" s="9"/>
    </row>
    <row r="20" spans="1:11" x14ac:dyDescent="0.25">
      <c r="A20" s="21"/>
      <c r="B20" s="21"/>
      <c r="C20" s="21"/>
      <c r="D20" s="22"/>
      <c r="E20" s="8"/>
      <c r="F20" s="9"/>
      <c r="G20" s="9"/>
    </row>
    <row r="21" spans="1:11" x14ac:dyDescent="0.25">
      <c r="A21" s="21"/>
      <c r="B21" s="21"/>
      <c r="C21" s="21"/>
      <c r="D21" s="22"/>
      <c r="E21" s="8"/>
      <c r="F21" s="9"/>
      <c r="G21" s="9"/>
    </row>
    <row r="22" spans="1:11" ht="14.95" x14ac:dyDescent="0.25">
      <c r="D22" s="2"/>
      <c r="E22" s="8"/>
      <c r="F22" s="9"/>
      <c r="G22" s="9"/>
    </row>
    <row r="23" spans="1:11" ht="14.95" x14ac:dyDescent="0.25">
      <c r="D23" s="2"/>
      <c r="E23" s="8"/>
      <c r="F23" s="9"/>
      <c r="G23" s="9"/>
    </row>
    <row r="24" spans="1:11" ht="14.95" x14ac:dyDescent="0.25">
      <c r="D24" s="2"/>
      <c r="E24" s="8"/>
      <c r="F24" s="9"/>
      <c r="G24" s="9"/>
    </row>
    <row r="25" spans="1:11" ht="14.95" x14ac:dyDescent="0.25">
      <c r="D25" s="2"/>
      <c r="E25" s="8"/>
      <c r="F25" s="9"/>
      <c r="G25" s="9"/>
    </row>
    <row r="26" spans="1:11" ht="14.95" x14ac:dyDescent="0.25">
      <c r="E26" s="8"/>
    </row>
    <row r="28" spans="1:11" ht="14.95" x14ac:dyDescent="0.25">
      <c r="B28" t="s">
        <v>0</v>
      </c>
      <c r="C28">
        <v>1</v>
      </c>
      <c r="F28" t="s">
        <v>2</v>
      </c>
      <c r="G28" t="s">
        <v>36</v>
      </c>
      <c r="I28" t="s">
        <v>37</v>
      </c>
    </row>
    <row r="29" spans="1:11" ht="14.95" x14ac:dyDescent="0.25">
      <c r="B29">
        <v>1</v>
      </c>
      <c r="C29">
        <v>1</v>
      </c>
      <c r="D29">
        <f t="shared" ref="D29:D91" si="4">(B29-1)*5+C29</f>
        <v>1</v>
      </c>
      <c r="E29" t="s">
        <v>3</v>
      </c>
      <c r="F29" s="5">
        <f ca="1">INDEX(Choosen!C$13:G$73,B29,C29)</f>
        <v>437.26</v>
      </c>
      <c r="G29" s="5"/>
      <c r="H29" s="5">
        <f ca="1">INDEX(Choosen!J$13:N$73,B29,C29)</f>
        <v>0</v>
      </c>
      <c r="I29" s="5"/>
      <c r="J29" s="5"/>
      <c r="K29" s="2"/>
    </row>
    <row r="30" spans="1:11" ht="21.1" x14ac:dyDescent="0.35">
      <c r="B30">
        <v>1</v>
      </c>
      <c r="C30">
        <v>3</v>
      </c>
      <c r="D30">
        <f t="shared" si="4"/>
        <v>3</v>
      </c>
      <c r="E30" t="s">
        <v>4</v>
      </c>
      <c r="F30" s="5">
        <f ca="1">INDEX(Choosen!C$13:G$73,B30,C30)</f>
        <v>1486.76</v>
      </c>
      <c r="G30" s="5"/>
      <c r="H30" s="5">
        <f ca="1">INDEX(Choosen!J$13:N$73,B30,C30)</f>
        <v>0</v>
      </c>
      <c r="I30" s="5"/>
      <c r="J30" s="5"/>
      <c r="K30" s="7"/>
    </row>
    <row r="31" spans="1:11" ht="14.95" x14ac:dyDescent="0.25">
      <c r="B31">
        <v>1</v>
      </c>
      <c r="C31">
        <v>5</v>
      </c>
      <c r="D31">
        <f t="shared" si="4"/>
        <v>5</v>
      </c>
      <c r="E31" t="s">
        <v>5</v>
      </c>
      <c r="F31" s="5">
        <f ca="1">INDEX(Choosen!C$13:G$73,B31,C31)</f>
        <v>4534.92</v>
      </c>
      <c r="G31" s="5">
        <f ca="1">100*F31/F29</f>
        <v>1037.1220783972922</v>
      </c>
      <c r="H31" s="5">
        <f ca="1">INDEX(Choosen!J$13:N$73,B31,C31)</f>
        <v>0</v>
      </c>
      <c r="I31" s="5" t="str">
        <f ca="1">IF(H29&lt;&gt;0,100*H31/H29,"Max")</f>
        <v>Max</v>
      </c>
      <c r="J31" s="5"/>
    </row>
    <row r="32" spans="1:11" ht="14.95" x14ac:dyDescent="0.25">
      <c r="B32">
        <v>2</v>
      </c>
      <c r="C32">
        <v>1</v>
      </c>
      <c r="D32">
        <f t="shared" si="4"/>
        <v>6</v>
      </c>
      <c r="E32" t="s">
        <v>3</v>
      </c>
      <c r="F32" s="5">
        <f ca="1">INDEX(Choosen!C$13:G$73,B32,C32)</f>
        <v>1350.06</v>
      </c>
      <c r="G32" s="5"/>
      <c r="H32" s="5">
        <f ca="1">INDEX(Choosen!J$13:N$73,B32,C32)</f>
        <v>1.04</v>
      </c>
      <c r="I32" s="5"/>
      <c r="J32" s="5"/>
    </row>
    <row r="33" spans="2:12" x14ac:dyDescent="0.25">
      <c r="B33">
        <v>2</v>
      </c>
      <c r="C33">
        <v>3</v>
      </c>
      <c r="D33">
        <f t="shared" si="4"/>
        <v>8</v>
      </c>
      <c r="E33" t="s">
        <v>4</v>
      </c>
      <c r="F33" s="5">
        <f ca="1">INDEX(Choosen!C$13:G$73,B33,C33)</f>
        <v>2678.58</v>
      </c>
      <c r="G33" s="5"/>
      <c r="H33" s="5">
        <f ca="1">INDEX(Choosen!J$13:N$73,B33,C33)</f>
        <v>3.08</v>
      </c>
      <c r="I33" s="5"/>
      <c r="J33" s="5"/>
    </row>
    <row r="34" spans="2:12" x14ac:dyDescent="0.25">
      <c r="B34">
        <v>2</v>
      </c>
      <c r="C34">
        <v>5</v>
      </c>
      <c r="D34">
        <f t="shared" si="4"/>
        <v>10</v>
      </c>
      <c r="E34" t="s">
        <v>5</v>
      </c>
      <c r="F34" s="5">
        <f ca="1">INDEX(Choosen!C$13:G$73,B34,C34)</f>
        <v>4034.16</v>
      </c>
      <c r="G34" s="5">
        <f ca="1">100*F34/F32</f>
        <v>298.81338607173018</v>
      </c>
      <c r="H34" s="5">
        <f ca="1">INDEX(Choosen!J$13:N$73,B34,C34)</f>
        <v>8.9700000000000006</v>
      </c>
      <c r="I34" s="5">
        <f ca="1">IF(H32&lt;&gt;0,100*H34/H32,"Max")</f>
        <v>862.50000000000011</v>
      </c>
      <c r="J34" s="5"/>
    </row>
    <row r="35" spans="2:12" x14ac:dyDescent="0.25">
      <c r="B35">
        <v>3</v>
      </c>
      <c r="C35">
        <v>1</v>
      </c>
      <c r="D35">
        <f t="shared" si="4"/>
        <v>11</v>
      </c>
      <c r="E35" t="s">
        <v>3</v>
      </c>
      <c r="F35" s="5">
        <f ca="1">INDEX(Choosen!C$13:G$73,B35,C35)</f>
        <v>715.62</v>
      </c>
      <c r="G35" s="6"/>
      <c r="H35" s="5">
        <f ca="1">INDEX(Choosen!J$13:N$73,B35,C35)</f>
        <v>23.11</v>
      </c>
      <c r="I35" s="6"/>
      <c r="J35" s="5"/>
    </row>
    <row r="36" spans="2:12" x14ac:dyDescent="0.25">
      <c r="B36">
        <v>3</v>
      </c>
      <c r="C36">
        <v>3</v>
      </c>
      <c r="D36">
        <f t="shared" si="4"/>
        <v>13</v>
      </c>
      <c r="E36" t="s">
        <v>4</v>
      </c>
      <c r="F36" s="5">
        <f ca="1">INDEX(Choosen!C$13:G$73,B36,C36)</f>
        <v>1490.33</v>
      </c>
      <c r="G36" s="5"/>
      <c r="H36" s="5">
        <f ca="1">INDEX(Choosen!J$13:N$73,B36,C36)</f>
        <v>51.58</v>
      </c>
      <c r="I36" s="5"/>
      <c r="J36" s="5"/>
      <c r="K36" s="2"/>
    </row>
    <row r="37" spans="2:12" x14ac:dyDescent="0.25">
      <c r="B37">
        <v>3</v>
      </c>
      <c r="C37">
        <v>5</v>
      </c>
      <c r="D37">
        <f t="shared" si="4"/>
        <v>15</v>
      </c>
      <c r="E37" t="s">
        <v>5</v>
      </c>
      <c r="F37" s="5">
        <f ca="1">INDEX(Choosen!C$13:G$73,B37,C37)</f>
        <v>2359.84</v>
      </c>
      <c r="G37" s="5">
        <f ca="1">100*F37/F35</f>
        <v>329.76160532125988</v>
      </c>
      <c r="H37" s="5">
        <f ca="1">INDEX(Choosen!J$13:N$73,B37,C37)</f>
        <v>79.63</v>
      </c>
      <c r="I37" s="5">
        <f ca="1">IF(H35&lt;&gt;0,100*H37/H35,"Max")</f>
        <v>344.56945045434878</v>
      </c>
      <c r="J37" s="5"/>
      <c r="K37" s="2"/>
    </row>
    <row r="38" spans="2:12" x14ac:dyDescent="0.25">
      <c r="B38">
        <v>4</v>
      </c>
      <c r="C38">
        <v>1</v>
      </c>
      <c r="D38">
        <f t="shared" si="4"/>
        <v>16</v>
      </c>
      <c r="E38" t="s">
        <v>3</v>
      </c>
      <c r="F38" s="5">
        <f ca="1">INDEX(Choosen!C$13:G$73,B38,C38)</f>
        <v>575.88</v>
      </c>
      <c r="G38" s="5"/>
      <c r="H38" s="5">
        <f ca="1">INDEX(Choosen!J$13:N$73,B38,C38)</f>
        <v>0</v>
      </c>
      <c r="I38" s="5"/>
      <c r="J38" s="5"/>
      <c r="K38" s="2"/>
    </row>
    <row r="39" spans="2:12" x14ac:dyDescent="0.25">
      <c r="B39">
        <v>4</v>
      </c>
      <c r="C39">
        <v>3</v>
      </c>
      <c r="D39">
        <f t="shared" si="4"/>
        <v>18</v>
      </c>
      <c r="E39" t="s">
        <v>4</v>
      </c>
      <c r="F39" s="5">
        <f ca="1">INDEX(Choosen!C$13:G$73,B39,C39)</f>
        <v>1245.27</v>
      </c>
      <c r="G39" s="5"/>
      <c r="H39" s="5">
        <f ca="1">INDEX(Choosen!J$13:N$73,B39,C39)</f>
        <v>0</v>
      </c>
      <c r="I39" s="5"/>
      <c r="J39" s="5"/>
      <c r="K39" s="2"/>
    </row>
    <row r="40" spans="2:12" x14ac:dyDescent="0.25">
      <c r="B40">
        <v>4</v>
      </c>
      <c r="C40">
        <v>5</v>
      </c>
      <c r="D40">
        <f t="shared" si="4"/>
        <v>20</v>
      </c>
      <c r="E40" t="s">
        <v>5</v>
      </c>
      <c r="F40" s="5">
        <f ca="1">INDEX(Choosen!C$13:G$73,B40,C40)</f>
        <v>2176.79</v>
      </c>
      <c r="G40" s="5">
        <f ca="1">100*F40/F38</f>
        <v>377.99367923873029</v>
      </c>
      <c r="H40" s="5">
        <f ca="1">INDEX(Choosen!J$13:N$73,B40,C40)</f>
        <v>1.18</v>
      </c>
      <c r="I40" s="5" t="str">
        <f ca="1">IF(H38&lt;&gt;0,100*H40/H38,"Max")</f>
        <v>Max</v>
      </c>
      <c r="J40" s="5"/>
      <c r="K40" s="2"/>
    </row>
    <row r="41" spans="2:12" x14ac:dyDescent="0.25">
      <c r="B41">
        <v>5</v>
      </c>
      <c r="C41">
        <v>1</v>
      </c>
      <c r="D41">
        <f t="shared" si="4"/>
        <v>21</v>
      </c>
      <c r="E41" t="s">
        <v>3</v>
      </c>
      <c r="F41" s="5">
        <f ca="1">INDEX(Choosen!C$13:G$73,B41,C41)</f>
        <v>889.88</v>
      </c>
      <c r="G41" s="5"/>
      <c r="H41" s="5">
        <f ca="1">INDEX(Choosen!J$13:N$73,B41,C41)</f>
        <v>38.450000000000003</v>
      </c>
      <c r="I41" s="5"/>
      <c r="J41" s="5"/>
      <c r="K41" s="2"/>
      <c r="L41" s="8"/>
    </row>
    <row r="42" spans="2:12" x14ac:dyDescent="0.25">
      <c r="B42">
        <v>5</v>
      </c>
      <c r="C42">
        <v>3</v>
      </c>
      <c r="D42">
        <f t="shared" si="4"/>
        <v>23</v>
      </c>
      <c r="E42" t="s">
        <v>4</v>
      </c>
      <c r="F42" s="5">
        <f ca="1">INDEX(Choosen!C$13:G$73,B42,C42)</f>
        <v>3045.7</v>
      </c>
      <c r="G42" s="5"/>
      <c r="H42" s="5">
        <f ca="1">INDEX(Choosen!J$13:N$73,B42,C42)</f>
        <v>136.82</v>
      </c>
      <c r="I42" s="5"/>
      <c r="J42" s="5"/>
      <c r="K42" s="2"/>
      <c r="L42" s="8"/>
    </row>
    <row r="43" spans="2:12" x14ac:dyDescent="0.25">
      <c r="B43">
        <v>5</v>
      </c>
      <c r="C43">
        <v>5</v>
      </c>
      <c r="D43">
        <f t="shared" si="4"/>
        <v>25</v>
      </c>
      <c r="E43" t="s">
        <v>5</v>
      </c>
      <c r="F43" s="5">
        <f ca="1">INDEX(Choosen!C$13:G$73,B43,C43)</f>
        <v>12413.15</v>
      </c>
      <c r="G43" s="5">
        <f ca="1">100*F43/F41</f>
        <v>1394.9240347013081</v>
      </c>
      <c r="H43" s="5">
        <f ca="1">INDEX(Choosen!J$13:N$73,B43,C43)</f>
        <v>5353.76</v>
      </c>
      <c r="I43" s="5">
        <f ca="1">IF(H41&lt;&gt;0,100*H43/H41,"Max")</f>
        <v>13923.953185955786</v>
      </c>
      <c r="J43" s="5"/>
      <c r="K43" s="2"/>
      <c r="L43" s="8"/>
    </row>
    <row r="44" spans="2:12" x14ac:dyDescent="0.25">
      <c r="B44">
        <v>6</v>
      </c>
      <c r="C44">
        <v>1</v>
      </c>
      <c r="D44">
        <f t="shared" si="4"/>
        <v>26</v>
      </c>
      <c r="E44" t="s">
        <v>3</v>
      </c>
      <c r="F44" s="5">
        <f ca="1">INDEX(Choosen!C$13:G$73,B44,C44)</f>
        <v>1133.54</v>
      </c>
      <c r="G44" s="5"/>
      <c r="H44" s="5">
        <f ca="1">INDEX(Choosen!J$13:N$73,B44,C44)</f>
        <v>139.94999999999999</v>
      </c>
      <c r="I44" s="5"/>
      <c r="J44" s="5"/>
      <c r="K44" s="2"/>
    </row>
    <row r="45" spans="2:12" x14ac:dyDescent="0.25">
      <c r="B45">
        <v>6</v>
      </c>
      <c r="C45">
        <v>3</v>
      </c>
      <c r="D45">
        <f t="shared" si="4"/>
        <v>28</v>
      </c>
      <c r="E45" t="s">
        <v>4</v>
      </c>
      <c r="F45" s="5">
        <f ca="1">INDEX(Choosen!C$13:G$73,B45,C45)</f>
        <v>2373.3000000000002</v>
      </c>
      <c r="G45" s="5"/>
      <c r="H45" s="5">
        <f ca="1">INDEX(Choosen!J$13:N$73,B45,C45)</f>
        <v>303.8</v>
      </c>
      <c r="I45" s="5"/>
      <c r="J45" s="5"/>
      <c r="K45" s="2"/>
    </row>
    <row r="46" spans="2:12" x14ac:dyDescent="0.25">
      <c r="B46">
        <v>6</v>
      </c>
      <c r="C46">
        <v>5</v>
      </c>
      <c r="D46">
        <f t="shared" si="4"/>
        <v>30</v>
      </c>
      <c r="E46" t="s">
        <v>5</v>
      </c>
      <c r="F46" s="5">
        <f ca="1">INDEX(Choosen!C$13:G$73,B46,C46)</f>
        <v>4759.58</v>
      </c>
      <c r="G46" s="5">
        <f ca="1">100*F46/F44</f>
        <v>419.88637366127352</v>
      </c>
      <c r="H46" s="5">
        <f ca="1">INDEX(Choosen!J$13:N$73,B46,C46)</f>
        <v>1559.68</v>
      </c>
      <c r="I46" s="5">
        <f ca="1">IF(H44&lt;&gt;0,100*H46/H44,"Max")</f>
        <v>1114.4551625580566</v>
      </c>
      <c r="J46" s="5"/>
      <c r="K46" s="2"/>
    </row>
    <row r="47" spans="2:12" x14ac:dyDescent="0.25">
      <c r="B47">
        <v>7</v>
      </c>
      <c r="C47">
        <v>1</v>
      </c>
      <c r="D47">
        <f t="shared" si="4"/>
        <v>31</v>
      </c>
      <c r="E47" t="s">
        <v>3</v>
      </c>
      <c r="F47" s="5">
        <f ca="1">INDEX(Choosen!C$13:G$73,B47,C47)</f>
        <v>313.74</v>
      </c>
      <c r="G47" s="6"/>
      <c r="H47" s="5">
        <f ca="1">INDEX(Choosen!J$13:N$73,B47,C47)</f>
        <v>214.41</v>
      </c>
      <c r="I47" s="6"/>
      <c r="J47" s="5"/>
      <c r="K47" s="2"/>
    </row>
    <row r="48" spans="2:12" x14ac:dyDescent="0.25">
      <c r="B48">
        <v>7</v>
      </c>
      <c r="C48">
        <v>3</v>
      </c>
      <c r="D48">
        <f t="shared" si="4"/>
        <v>33</v>
      </c>
      <c r="E48" t="s">
        <v>4</v>
      </c>
      <c r="F48" s="5">
        <f ca="1">INDEX(Choosen!C$13:G$73,B48,C48)</f>
        <v>1179.02</v>
      </c>
      <c r="G48" s="5"/>
      <c r="H48" s="5">
        <f ca="1">INDEX(Choosen!J$13:N$73,B48,C48)</f>
        <v>885.93</v>
      </c>
      <c r="I48" s="5"/>
      <c r="J48" s="5"/>
      <c r="K48" s="2"/>
    </row>
    <row r="49" spans="2:11" x14ac:dyDescent="0.25">
      <c r="B49">
        <v>7</v>
      </c>
      <c r="C49">
        <v>5</v>
      </c>
      <c r="D49">
        <f t="shared" si="4"/>
        <v>35</v>
      </c>
      <c r="E49" t="s">
        <v>5</v>
      </c>
      <c r="F49" s="5">
        <f ca="1">INDEX(Choosen!C$13:G$73,B49,C49)</f>
        <v>3749.96</v>
      </c>
      <c r="G49" s="5">
        <f ca="1">100*F49/F47</f>
        <v>1195.2444699432651</v>
      </c>
      <c r="H49" s="5">
        <f ca="1">INDEX(Choosen!J$13:N$73,B49,C49)</f>
        <v>2826.55</v>
      </c>
      <c r="I49" s="5">
        <f ca="1">IF(H47&lt;&gt;0,100*H49/H47,"Max")</f>
        <v>1318.2920572734481</v>
      </c>
      <c r="J49" s="5"/>
      <c r="K49" s="2"/>
    </row>
    <row r="50" spans="2:11" x14ac:dyDescent="0.25">
      <c r="B50">
        <v>8</v>
      </c>
      <c r="C50">
        <v>1</v>
      </c>
      <c r="D50">
        <f t="shared" si="4"/>
        <v>36</v>
      </c>
      <c r="E50" t="s">
        <v>3</v>
      </c>
      <c r="F50" s="5">
        <f ca="1">INDEX(Choosen!C$13:G$73,B50,C50)</f>
        <v>2137.9699999999998</v>
      </c>
      <c r="G50" s="5"/>
      <c r="H50" s="5">
        <f ca="1">INDEX(Choosen!J$13:N$73,B50,C50)</f>
        <v>1980.79</v>
      </c>
      <c r="I50" s="5"/>
      <c r="J50" s="5"/>
      <c r="K50" s="2"/>
    </row>
    <row r="51" spans="2:11" x14ac:dyDescent="0.25">
      <c r="B51">
        <v>8</v>
      </c>
      <c r="C51">
        <v>3</v>
      </c>
      <c r="D51">
        <f t="shared" si="4"/>
        <v>38</v>
      </c>
      <c r="E51" t="s">
        <v>4</v>
      </c>
      <c r="F51" s="5">
        <f ca="1">INDEX(Choosen!C$13:G$73,B51,C51)</f>
        <v>5003</v>
      </c>
      <c r="G51" s="5"/>
      <c r="H51" s="5">
        <f ca="1">INDEX(Choosen!J$13:N$73,B51,C51)</f>
        <v>4673.68</v>
      </c>
      <c r="I51" s="5"/>
      <c r="J51" s="5"/>
      <c r="K51" s="2"/>
    </row>
    <row r="52" spans="2:11" x14ac:dyDescent="0.25">
      <c r="B52">
        <v>8</v>
      </c>
      <c r="C52">
        <v>5</v>
      </c>
      <c r="D52">
        <f t="shared" si="4"/>
        <v>40</v>
      </c>
      <c r="E52" t="s">
        <v>5</v>
      </c>
      <c r="F52" s="5">
        <f ca="1">INDEX(Choosen!C$13:G$73,B52,C52)</f>
        <v>17871.099999999999</v>
      </c>
      <c r="G52" s="5">
        <f ca="1">100*F52/F50</f>
        <v>835.89105553398781</v>
      </c>
      <c r="H52" s="5">
        <f ca="1">INDEX(Choosen!J$13:N$73,B52,C52)</f>
        <v>16909.11</v>
      </c>
      <c r="I52" s="5">
        <f ca="1">IF(H50&lt;&gt;0,100*H52/H50,"Max")</f>
        <v>853.65485488113325</v>
      </c>
      <c r="J52" s="5"/>
      <c r="K52" s="2"/>
    </row>
    <row r="53" spans="2:11" x14ac:dyDescent="0.25">
      <c r="B53">
        <v>9</v>
      </c>
      <c r="C53">
        <v>1</v>
      </c>
      <c r="D53">
        <f t="shared" si="4"/>
        <v>41</v>
      </c>
      <c r="E53" t="s">
        <v>3</v>
      </c>
      <c r="F53" s="5">
        <f ca="1">INDEX(Choosen!C$13:G$73,B53,C53)</f>
        <v>407.88</v>
      </c>
      <c r="G53" s="6"/>
      <c r="H53" s="5">
        <f ca="1">INDEX(Choosen!J$13:N$73,B53,C53)</f>
        <v>11.87</v>
      </c>
      <c r="I53" s="6"/>
      <c r="J53" s="5"/>
      <c r="K53" s="2"/>
    </row>
    <row r="54" spans="2:11" x14ac:dyDescent="0.25">
      <c r="B54">
        <v>9</v>
      </c>
      <c r="C54">
        <v>3</v>
      </c>
      <c r="D54">
        <f t="shared" si="4"/>
        <v>43</v>
      </c>
      <c r="E54" t="s">
        <v>4</v>
      </c>
      <c r="F54" s="5">
        <f ca="1">INDEX(Choosen!C$13:G$73,B54,C54)</f>
        <v>888.51</v>
      </c>
      <c r="G54" s="5"/>
      <c r="H54" s="5">
        <f ca="1">INDEX(Choosen!J$13:N$73,B54,C54)</f>
        <v>204.34</v>
      </c>
      <c r="I54" s="5"/>
      <c r="J54" s="2"/>
      <c r="K54" s="2"/>
    </row>
    <row r="55" spans="2:11" x14ac:dyDescent="0.25">
      <c r="B55">
        <v>9</v>
      </c>
      <c r="C55">
        <v>5</v>
      </c>
      <c r="D55">
        <f t="shared" si="4"/>
        <v>45</v>
      </c>
      <c r="E55" t="s">
        <v>5</v>
      </c>
      <c r="F55" s="5">
        <f ca="1">INDEX(Choosen!C$13:G$73,B55,C55)</f>
        <v>2859.97</v>
      </c>
      <c r="G55" s="5">
        <f ca="1">100*F55/F53</f>
        <v>701.17926841227813</v>
      </c>
      <c r="H55" s="5">
        <f ca="1">INDEX(Choosen!J$13:N$73,B55,C55)</f>
        <v>848.86</v>
      </c>
      <c r="I55" s="5">
        <f ca="1">IF(H53&lt;&gt;0,100*H55/H53,"Max")</f>
        <v>7151.3058129738838</v>
      </c>
      <c r="J55" s="2"/>
      <c r="K55" s="2"/>
    </row>
    <row r="56" spans="2:11" x14ac:dyDescent="0.25">
      <c r="B56">
        <v>10</v>
      </c>
      <c r="C56">
        <v>1</v>
      </c>
      <c r="D56">
        <f t="shared" si="4"/>
        <v>46</v>
      </c>
      <c r="E56" t="s">
        <v>3</v>
      </c>
      <c r="F56" s="5">
        <f ca="1">INDEX(Choosen!C$13:G$73,B56,C56)</f>
        <v>436.6</v>
      </c>
      <c r="G56" s="5"/>
      <c r="H56" s="5">
        <f ca="1">INDEX(Choosen!J$13:N$73,B56,C56)</f>
        <v>51.66</v>
      </c>
      <c r="I56" s="5"/>
      <c r="J56" s="2"/>
      <c r="K56" s="2"/>
    </row>
    <row r="57" spans="2:11" x14ac:dyDescent="0.25">
      <c r="B57">
        <v>10</v>
      </c>
      <c r="C57">
        <v>3</v>
      </c>
      <c r="D57">
        <f t="shared" si="4"/>
        <v>48</v>
      </c>
      <c r="E57" t="s">
        <v>4</v>
      </c>
      <c r="F57" s="5">
        <f ca="1">INDEX(Choosen!C$13:G$73,B57,C57)</f>
        <v>2425.4299999999998</v>
      </c>
      <c r="G57" s="5"/>
      <c r="H57" s="5">
        <f ca="1">INDEX(Choosen!J$13:N$73,B57,C57)</f>
        <v>1893.87</v>
      </c>
      <c r="I57" s="5"/>
      <c r="J57" s="2"/>
      <c r="K57" s="2"/>
    </row>
    <row r="58" spans="2:11" x14ac:dyDescent="0.25">
      <c r="B58">
        <v>10</v>
      </c>
      <c r="C58">
        <v>5</v>
      </c>
      <c r="D58">
        <f t="shared" si="4"/>
        <v>50</v>
      </c>
      <c r="E58" t="s">
        <v>5</v>
      </c>
      <c r="F58" s="5">
        <f ca="1">INDEX(Choosen!C$13:G$73,B58,C58)</f>
        <v>7659.46</v>
      </c>
      <c r="G58" s="5">
        <f ca="1">100*F58/F56</f>
        <v>1754.3426477324781</v>
      </c>
      <c r="H58" s="5">
        <f ca="1">INDEX(Choosen!J$13:N$73,B58,C58)</f>
        <v>5999.07</v>
      </c>
      <c r="I58" s="5">
        <f ca="1">IF(H56&lt;&gt;0,100*H58/H56,"Max")</f>
        <v>11612.601626016261</v>
      </c>
      <c r="J58" s="2"/>
      <c r="K58" s="2"/>
    </row>
    <row r="59" spans="2:11" x14ac:dyDescent="0.25">
      <c r="B59">
        <v>11</v>
      </c>
      <c r="C59">
        <v>1</v>
      </c>
      <c r="D59">
        <f t="shared" si="4"/>
        <v>51</v>
      </c>
      <c r="E59" t="s">
        <v>3</v>
      </c>
      <c r="F59" s="5">
        <f ca="1">INDEX(Choosen!C$13:G$73,B59,C59)</f>
        <v>4937.1099999999997</v>
      </c>
      <c r="G59" s="6"/>
      <c r="H59" s="5">
        <f ca="1">INDEX(Choosen!J$13:N$73,B59,C59)</f>
        <v>4122.7700000000004</v>
      </c>
      <c r="I59" s="6"/>
      <c r="J59" s="2"/>
      <c r="K59" s="2"/>
    </row>
    <row r="60" spans="2:11" x14ac:dyDescent="0.25">
      <c r="B60">
        <v>11</v>
      </c>
      <c r="C60">
        <v>3</v>
      </c>
      <c r="D60">
        <f t="shared" si="4"/>
        <v>53</v>
      </c>
      <c r="E60" t="s">
        <v>4</v>
      </c>
      <c r="F60" s="5">
        <f ca="1">INDEX(Choosen!C$13:G$73,B60,C60)</f>
        <v>18068.53</v>
      </c>
      <c r="G60" s="5"/>
      <c r="H60" s="5">
        <f ca="1">INDEX(Choosen!J$13:N$73,B60,C60)</f>
        <v>15769.42</v>
      </c>
      <c r="I60" s="5"/>
      <c r="J60" s="2"/>
      <c r="K60" s="2"/>
    </row>
    <row r="61" spans="2:11" x14ac:dyDescent="0.25">
      <c r="B61">
        <v>11</v>
      </c>
      <c r="C61">
        <v>5</v>
      </c>
      <c r="D61">
        <f t="shared" si="4"/>
        <v>55</v>
      </c>
      <c r="E61" t="s">
        <v>5</v>
      </c>
      <c r="F61" s="5">
        <f ca="1">INDEX(Choosen!C$13:G$73,B61,C61)</f>
        <v>58704.37</v>
      </c>
      <c r="G61" s="5">
        <f ca="1">100*F61/F59</f>
        <v>1189.0431851832348</v>
      </c>
      <c r="H61" s="5">
        <f ca="1">INDEX(Choosen!J$13:N$73,B61,C61)</f>
        <v>53086.45</v>
      </c>
      <c r="I61" s="5">
        <f ca="1">IF(H59&lt;&gt;0,100*H61/H59,"Max")</f>
        <v>1287.6403486005768</v>
      </c>
      <c r="J61" s="2"/>
      <c r="K61" s="2"/>
    </row>
    <row r="62" spans="2:11" x14ac:dyDescent="0.25">
      <c r="B62">
        <v>12</v>
      </c>
      <c r="C62">
        <v>1</v>
      </c>
      <c r="D62">
        <f t="shared" si="4"/>
        <v>56</v>
      </c>
      <c r="E62" t="s">
        <v>3</v>
      </c>
      <c r="F62" s="5">
        <f ca="1">INDEX(Choosen!C$13:G$73,B62,C62)</f>
        <v>3195.68</v>
      </c>
      <c r="G62" s="5"/>
      <c r="H62" s="5">
        <f ca="1">INDEX(Choosen!J$13:N$73,B62,C62)</f>
        <v>2469.04</v>
      </c>
      <c r="I62" s="5"/>
      <c r="J62" s="2"/>
      <c r="K62" s="2"/>
    </row>
    <row r="63" spans="2:11" x14ac:dyDescent="0.25">
      <c r="B63">
        <v>12</v>
      </c>
      <c r="C63">
        <v>3</v>
      </c>
      <c r="D63">
        <f t="shared" si="4"/>
        <v>58</v>
      </c>
      <c r="E63" t="s">
        <v>4</v>
      </c>
      <c r="F63" s="5">
        <f ca="1">INDEX(Choosen!C$13:G$73,B63,C63)</f>
        <v>12432.33</v>
      </c>
      <c r="G63" s="5"/>
      <c r="H63" s="5">
        <f ca="1">INDEX(Choosen!J$13:N$73,B63,C63)</f>
        <v>11148.94</v>
      </c>
      <c r="I63" s="5"/>
      <c r="J63" s="2"/>
      <c r="K63" s="2"/>
    </row>
    <row r="64" spans="2:11" x14ac:dyDescent="0.25">
      <c r="B64">
        <v>12</v>
      </c>
      <c r="C64">
        <v>5</v>
      </c>
      <c r="D64">
        <f t="shared" si="4"/>
        <v>60</v>
      </c>
      <c r="E64" t="s">
        <v>5</v>
      </c>
      <c r="F64" s="5">
        <f ca="1">INDEX(Choosen!C$13:G$73,B64,C64)</f>
        <v>39830.29</v>
      </c>
      <c r="G64" s="5">
        <f ca="1">100*F64/F62</f>
        <v>1246.3791743854204</v>
      </c>
      <c r="H64" s="5">
        <f ca="1">INDEX(Choosen!J$13:N$73,B64,C64)</f>
        <v>37172.99</v>
      </c>
      <c r="I64" s="5">
        <f ca="1">IF(H62&lt;&gt;0,100*H64/H62,"Max")</f>
        <v>1505.5645109030231</v>
      </c>
      <c r="J64" s="2"/>
      <c r="K64" s="2"/>
    </row>
    <row r="65" spans="2:11" x14ac:dyDescent="0.25">
      <c r="B65">
        <v>13</v>
      </c>
      <c r="C65">
        <v>1</v>
      </c>
      <c r="D65">
        <f t="shared" si="4"/>
        <v>61</v>
      </c>
      <c r="E65" t="s">
        <v>3</v>
      </c>
      <c r="F65" s="5">
        <f ca="1">INDEX(Choosen!C$13:G$73,B65,C65)</f>
        <v>1856.17</v>
      </c>
      <c r="G65" s="5"/>
      <c r="H65" s="5">
        <f ca="1">INDEX(Choosen!J$13:N$73,B65,C65)</f>
        <v>1593.99</v>
      </c>
      <c r="I65" s="5"/>
      <c r="J65" s="2"/>
      <c r="K65" s="2"/>
    </row>
    <row r="66" spans="2:11" x14ac:dyDescent="0.25">
      <c r="B66">
        <v>13</v>
      </c>
      <c r="C66">
        <v>3</v>
      </c>
      <c r="D66">
        <f t="shared" si="4"/>
        <v>63</v>
      </c>
      <c r="E66" t="s">
        <v>4</v>
      </c>
      <c r="F66" s="5">
        <f ca="1">INDEX(Choosen!C$13:G$73,B66,C66)</f>
        <v>6014.2</v>
      </c>
      <c r="G66" s="5"/>
      <c r="H66" s="5">
        <f ca="1">INDEX(Choosen!J$13:N$73,B66,C66)</f>
        <v>5404.58</v>
      </c>
      <c r="I66" s="5"/>
      <c r="J66" s="2"/>
      <c r="K66" s="2"/>
    </row>
    <row r="67" spans="2:11" x14ac:dyDescent="0.25">
      <c r="B67">
        <v>13</v>
      </c>
      <c r="C67">
        <v>5</v>
      </c>
      <c r="D67">
        <f t="shared" si="4"/>
        <v>65</v>
      </c>
      <c r="E67" t="s">
        <v>5</v>
      </c>
      <c r="F67" s="5">
        <f ca="1">INDEX(Choosen!C$13:G$73,B67,C67)</f>
        <v>20120.87</v>
      </c>
      <c r="G67" s="5">
        <f ca="1">100*F67/F65</f>
        <v>1083.9993104079906</v>
      </c>
      <c r="H67" s="5">
        <f ca="1">INDEX(Choosen!J$13:N$73,B67,C67)</f>
        <v>19529.060000000001</v>
      </c>
      <c r="I67" s="5">
        <f ca="1">IF(H65&lt;&gt;0,100*H67/H65,"Max")</f>
        <v>1225.1682883832398</v>
      </c>
      <c r="J67" s="2"/>
      <c r="K67" s="2"/>
    </row>
    <row r="68" spans="2:11" x14ac:dyDescent="0.25">
      <c r="B68">
        <v>14</v>
      </c>
      <c r="C68">
        <v>1</v>
      </c>
      <c r="D68">
        <f t="shared" si="4"/>
        <v>66</v>
      </c>
      <c r="E68" t="s">
        <v>3</v>
      </c>
      <c r="F68" s="5">
        <f ca="1">INDEX(Choosen!C$13:G$73,B68,C68)</f>
        <v>2995.76</v>
      </c>
      <c r="G68" s="5"/>
      <c r="H68" s="5">
        <f ca="1">INDEX(Choosen!J$13:N$73,B68,C68)</f>
        <v>1487.24</v>
      </c>
      <c r="I68" s="5"/>
      <c r="J68" s="2"/>
      <c r="K68" s="2"/>
    </row>
    <row r="69" spans="2:11" x14ac:dyDescent="0.25">
      <c r="B69">
        <v>14</v>
      </c>
      <c r="C69">
        <v>3</v>
      </c>
      <c r="D69">
        <f t="shared" si="4"/>
        <v>68</v>
      </c>
      <c r="E69" t="s">
        <v>4</v>
      </c>
      <c r="F69" s="5">
        <f ca="1">INDEX(Choosen!C$13:G$73,B69,C69)</f>
        <v>12708.51</v>
      </c>
      <c r="G69" s="5"/>
      <c r="H69" s="5">
        <f ca="1">INDEX(Choosen!J$13:N$73,B69,C69)</f>
        <v>8622.99</v>
      </c>
      <c r="I69" s="5"/>
      <c r="J69" s="2"/>
      <c r="K69" s="2"/>
    </row>
    <row r="70" spans="2:11" x14ac:dyDescent="0.25">
      <c r="B70">
        <v>14</v>
      </c>
      <c r="C70">
        <v>5</v>
      </c>
      <c r="D70">
        <f t="shared" si="4"/>
        <v>70</v>
      </c>
      <c r="E70" t="s">
        <v>5</v>
      </c>
      <c r="F70" s="5">
        <f ca="1">INDEX(Choosen!C$13:G$73,B70,C70)</f>
        <v>47642.720000000001</v>
      </c>
      <c r="G70" s="5">
        <f ca="1">100*F70/F68</f>
        <v>1590.3383448607365</v>
      </c>
      <c r="H70" s="5">
        <f ca="1">INDEX(Choosen!J$13:N$73,B70,C70)</f>
        <v>39500.99</v>
      </c>
      <c r="I70" s="5">
        <f ca="1">IF(H68&lt;&gt;0,100*H70/H68,"Max")</f>
        <v>2655.9929802856295</v>
      </c>
      <c r="J70" s="2"/>
      <c r="K70" s="2"/>
    </row>
    <row r="71" spans="2:11" x14ac:dyDescent="0.25">
      <c r="B71">
        <v>15</v>
      </c>
      <c r="C71">
        <v>1</v>
      </c>
      <c r="D71">
        <f t="shared" si="4"/>
        <v>71</v>
      </c>
      <c r="E71" t="s">
        <v>3</v>
      </c>
      <c r="F71" s="5">
        <f ca="1">INDEX(Choosen!C$13:G$73,B71,C71)</f>
        <v>715.64</v>
      </c>
      <c r="G71" s="6"/>
      <c r="H71" s="5">
        <f ca="1">INDEX(Choosen!J$13:N$73,B71,C71)</f>
        <v>527.6</v>
      </c>
      <c r="I71" s="6"/>
      <c r="J71" s="2"/>
      <c r="K71" s="2"/>
    </row>
    <row r="72" spans="2:11" x14ac:dyDescent="0.25">
      <c r="B72">
        <v>15</v>
      </c>
      <c r="C72">
        <v>3</v>
      </c>
      <c r="D72">
        <f t="shared" si="4"/>
        <v>73</v>
      </c>
      <c r="E72" t="s">
        <v>4</v>
      </c>
      <c r="F72" s="5">
        <f ca="1">INDEX(Choosen!C$13:G$73,B72,C72)</f>
        <v>1671.7</v>
      </c>
      <c r="G72" s="5"/>
      <c r="H72" s="5">
        <f ca="1">INDEX(Choosen!J$13:N$73,B72,C72)</f>
        <v>1309.7</v>
      </c>
      <c r="I72" s="5"/>
      <c r="J72" s="2"/>
      <c r="K72" s="2"/>
    </row>
    <row r="73" spans="2:11" x14ac:dyDescent="0.25">
      <c r="B73">
        <v>15</v>
      </c>
      <c r="C73">
        <v>5</v>
      </c>
      <c r="D73">
        <f t="shared" si="4"/>
        <v>75</v>
      </c>
      <c r="E73" t="s">
        <v>5</v>
      </c>
      <c r="F73" s="5">
        <f ca="1">INDEX(Choosen!C$13:G$73,B73,C73)</f>
        <v>5963.66</v>
      </c>
      <c r="G73" s="5">
        <f ca="1">100*F73/F71</f>
        <v>833.33240176625122</v>
      </c>
      <c r="H73" s="5">
        <f ca="1">INDEX(Choosen!J$13:N$73,B73,C73)</f>
        <v>5226.3</v>
      </c>
      <c r="I73" s="5">
        <f ca="1">IF(H71&lt;&gt;0,100*H73/H71,"Max")</f>
        <v>990.57998483699771</v>
      </c>
      <c r="J73" s="2"/>
      <c r="K73" s="2"/>
    </row>
    <row r="74" spans="2:11" x14ac:dyDescent="0.25">
      <c r="B74">
        <v>16</v>
      </c>
      <c r="C74">
        <v>1</v>
      </c>
      <c r="D74">
        <f t="shared" si="4"/>
        <v>76</v>
      </c>
      <c r="E74" t="s">
        <v>3</v>
      </c>
      <c r="F74" s="5">
        <f ca="1">INDEX(Choosen!C$13:G$73,B74,C74)</f>
        <v>159.93</v>
      </c>
      <c r="G74" s="5"/>
      <c r="H74" s="5">
        <f ca="1">INDEX(Choosen!J$13:N$73,B74,C74)</f>
        <v>8.25</v>
      </c>
      <c r="I74" s="5"/>
      <c r="J74" s="2"/>
      <c r="K74" s="2"/>
    </row>
    <row r="75" spans="2:11" x14ac:dyDescent="0.25">
      <c r="B75">
        <v>16</v>
      </c>
      <c r="C75">
        <v>3</v>
      </c>
      <c r="D75">
        <f t="shared" si="4"/>
        <v>78</v>
      </c>
      <c r="E75" t="s">
        <v>4</v>
      </c>
      <c r="F75" s="5">
        <f ca="1">INDEX(Choosen!C$13:G$73,B75,C75)</f>
        <v>543.28</v>
      </c>
      <c r="G75" s="5"/>
      <c r="H75" s="5">
        <f ca="1">INDEX(Choosen!J$13:N$73,B75,C75)</f>
        <v>115.93</v>
      </c>
      <c r="I75" s="5"/>
      <c r="J75" s="2"/>
      <c r="K75" s="2"/>
    </row>
    <row r="76" spans="2:11" x14ac:dyDescent="0.25">
      <c r="B76">
        <v>16</v>
      </c>
      <c r="C76">
        <v>5</v>
      </c>
      <c r="D76">
        <f t="shared" si="4"/>
        <v>80</v>
      </c>
      <c r="E76" t="s">
        <v>5</v>
      </c>
      <c r="F76" s="5">
        <f ca="1">INDEX(Choosen!C$13:G$73,B76,C76)</f>
        <v>1735.85</v>
      </c>
      <c r="G76" s="5">
        <f ca="1">100*F76/F74</f>
        <v>1085.381104233102</v>
      </c>
      <c r="H76" s="5">
        <f ca="1">INDEX(Choosen!J$13:N$73,B76,C76)</f>
        <v>510.32</v>
      </c>
      <c r="I76" s="5">
        <f ca="1">IF(H74&lt;&gt;0,100*H76/H74,"Max")</f>
        <v>6185.69696969697</v>
      </c>
      <c r="J76" s="2"/>
      <c r="K76" s="2"/>
    </row>
    <row r="77" spans="2:11" x14ac:dyDescent="0.25">
      <c r="B77">
        <v>17</v>
      </c>
      <c r="C77">
        <v>1</v>
      </c>
      <c r="D77">
        <f t="shared" si="4"/>
        <v>81</v>
      </c>
      <c r="E77" t="s">
        <v>3</v>
      </c>
      <c r="F77" s="5">
        <f ca="1">INDEX(Choosen!C$13:G$73,B77,C77)</f>
        <v>1552.94</v>
      </c>
      <c r="G77" s="5"/>
      <c r="H77" s="5">
        <f ca="1">INDEX(Choosen!J$13:N$73,B77,C77)</f>
        <v>917.61</v>
      </c>
      <c r="I77" s="5"/>
      <c r="J77" s="2"/>
      <c r="K77" s="2"/>
    </row>
    <row r="78" spans="2:11" x14ac:dyDescent="0.25">
      <c r="B78">
        <v>17</v>
      </c>
      <c r="C78">
        <v>3</v>
      </c>
      <c r="D78">
        <f t="shared" si="4"/>
        <v>83</v>
      </c>
      <c r="E78" t="s">
        <v>4</v>
      </c>
      <c r="F78" s="5">
        <f ca="1">INDEX(Choosen!C$13:G$73,B78,C78)</f>
        <v>6702.65</v>
      </c>
      <c r="G78" s="5"/>
      <c r="H78" s="5">
        <f ca="1">INDEX(Choosen!J$13:N$73,B78,C78)</f>
        <v>5063.6099999999997</v>
      </c>
      <c r="I78" s="5"/>
      <c r="J78" s="2"/>
      <c r="K78" s="2"/>
    </row>
    <row r="79" spans="2:11" x14ac:dyDescent="0.25">
      <c r="B79">
        <v>17</v>
      </c>
      <c r="C79">
        <v>5</v>
      </c>
      <c r="D79">
        <f t="shared" si="4"/>
        <v>85</v>
      </c>
      <c r="E79" t="s">
        <v>5</v>
      </c>
      <c r="F79" s="5">
        <f ca="1">INDEX(Choosen!C$13:G$73,B79,C79)</f>
        <v>20816.2</v>
      </c>
      <c r="G79" s="5">
        <f ca="1">100*F79/F77</f>
        <v>1340.4381366955581</v>
      </c>
      <c r="H79" s="5">
        <f ca="1">INDEX(Choosen!J$13:N$73,B79,C79)</f>
        <v>16039.6</v>
      </c>
      <c r="I79" s="5">
        <f ca="1">IF(H77&lt;&gt;0,100*H79/H77,"Max")</f>
        <v>1747.9757195322632</v>
      </c>
      <c r="J79" s="2"/>
      <c r="K79" s="2"/>
    </row>
    <row r="80" spans="2:11" x14ac:dyDescent="0.25">
      <c r="B80">
        <v>18</v>
      </c>
      <c r="C80">
        <v>1</v>
      </c>
      <c r="D80">
        <f t="shared" si="4"/>
        <v>86</v>
      </c>
      <c r="E80" t="s">
        <v>3</v>
      </c>
      <c r="F80" s="5">
        <f ca="1">INDEX(Choosen!C$13:G$73,B80,C80)</f>
        <v>608.6</v>
      </c>
      <c r="G80" s="5"/>
      <c r="H80" s="5">
        <f ca="1">INDEX(Choosen!J$13:N$73,B80,C80)</f>
        <v>224.94</v>
      </c>
      <c r="I80" s="5"/>
      <c r="J80" s="2"/>
      <c r="K80" s="2"/>
    </row>
    <row r="81" spans="2:11" x14ac:dyDescent="0.25">
      <c r="B81">
        <v>18</v>
      </c>
      <c r="C81">
        <v>3</v>
      </c>
      <c r="D81">
        <f t="shared" si="4"/>
        <v>88</v>
      </c>
      <c r="E81" t="s">
        <v>4</v>
      </c>
      <c r="F81" s="5">
        <f ca="1">INDEX(Choosen!C$13:G$73,B81,C81)</f>
        <v>1607.13</v>
      </c>
      <c r="G81" s="5"/>
      <c r="H81" s="5">
        <f ca="1">INDEX(Choosen!J$13:N$73,B81,C81)</f>
        <v>890.15</v>
      </c>
      <c r="I81" s="5"/>
      <c r="J81" s="2"/>
      <c r="K81" s="2"/>
    </row>
    <row r="82" spans="2:11" x14ac:dyDescent="0.25">
      <c r="B82">
        <v>18</v>
      </c>
      <c r="C82">
        <v>5</v>
      </c>
      <c r="D82">
        <f t="shared" si="4"/>
        <v>90</v>
      </c>
      <c r="E82" t="s">
        <v>5</v>
      </c>
      <c r="F82" s="5">
        <f ca="1">INDEX(Choosen!C$13:G$73,B82,C82)</f>
        <v>5319.19</v>
      </c>
      <c r="G82" s="5">
        <f ca="1">100*F82/F80</f>
        <v>874.00427209990141</v>
      </c>
      <c r="H82" s="5">
        <f ca="1">INDEX(Choosen!J$13:N$73,B82,C82)</f>
        <v>3318.71</v>
      </c>
      <c r="I82" s="5">
        <f ca="1">IF(H80&lt;&gt;0,100*H82/H80,"Max")</f>
        <v>1475.3756557304171</v>
      </c>
      <c r="J82" s="2"/>
      <c r="K82" s="2"/>
    </row>
    <row r="83" spans="2:11" x14ac:dyDescent="0.25">
      <c r="B83">
        <v>19</v>
      </c>
      <c r="C83">
        <v>1</v>
      </c>
      <c r="D83">
        <f t="shared" si="4"/>
        <v>91</v>
      </c>
      <c r="E83" t="s">
        <v>3</v>
      </c>
      <c r="F83" s="5">
        <f ca="1">INDEX(Choosen!C$13:G$73,B83,C83)</f>
        <v>253.02</v>
      </c>
      <c r="G83" s="6"/>
      <c r="H83" s="5">
        <f ca="1">INDEX(Choosen!J$13:N$73,B83,C83)</f>
        <v>4.7699999999999996</v>
      </c>
      <c r="I83" s="5"/>
      <c r="J83" s="2"/>
      <c r="K83" s="2"/>
    </row>
    <row r="84" spans="2:11" x14ac:dyDescent="0.25">
      <c r="B84">
        <v>19</v>
      </c>
      <c r="C84">
        <v>3</v>
      </c>
      <c r="D84">
        <f t="shared" si="4"/>
        <v>93</v>
      </c>
      <c r="E84" t="s">
        <v>4</v>
      </c>
      <c r="F84" s="5">
        <f ca="1">INDEX(Choosen!C$13:G$73,B84,C84)</f>
        <v>997.91</v>
      </c>
      <c r="G84" s="5"/>
      <c r="H84" s="5">
        <f ca="1">INDEX(Choosen!J$13:N$73,B84,C84)</f>
        <v>105.65</v>
      </c>
      <c r="I84" s="5"/>
      <c r="J84" s="2"/>
      <c r="K84" s="2"/>
    </row>
    <row r="85" spans="2:11" x14ac:dyDescent="0.25">
      <c r="B85">
        <v>19</v>
      </c>
      <c r="C85">
        <v>5</v>
      </c>
      <c r="D85">
        <f t="shared" si="4"/>
        <v>95</v>
      </c>
      <c r="E85" t="s">
        <v>5</v>
      </c>
      <c r="F85" s="5">
        <f ca="1">INDEX(Choosen!C$13:G$73,B85,C85)</f>
        <v>3178.57</v>
      </c>
      <c r="G85" s="5">
        <f ca="1">100*F85/F83</f>
        <v>1256.2524701604616</v>
      </c>
      <c r="H85" s="5">
        <f ca="1">INDEX(Choosen!J$13:N$73,B85,C85)</f>
        <v>756.59</v>
      </c>
      <c r="I85" s="5">
        <f ca="1">IF(H83&lt;&gt;0,100*H85/H83,"Max")</f>
        <v>15861.425576519918</v>
      </c>
      <c r="J85" s="2"/>
      <c r="K85" s="2"/>
    </row>
    <row r="86" spans="2:11" x14ac:dyDescent="0.25">
      <c r="B86">
        <v>20</v>
      </c>
      <c r="C86">
        <v>1</v>
      </c>
      <c r="D86">
        <f t="shared" si="4"/>
        <v>96</v>
      </c>
      <c r="E86" t="s">
        <v>3</v>
      </c>
      <c r="F86" s="5">
        <f ca="1">INDEX(Choosen!C$13:G$73,B86,C86)</f>
        <v>13006.52</v>
      </c>
      <c r="G86" s="5"/>
      <c r="H86" s="5">
        <f ca="1">INDEX(Choosen!J$13:N$73,B86,C86)</f>
        <v>4982.96</v>
      </c>
      <c r="I86" s="6"/>
      <c r="J86" s="2"/>
      <c r="K86" s="2"/>
    </row>
    <row r="87" spans="2:11" x14ac:dyDescent="0.25">
      <c r="B87">
        <v>20</v>
      </c>
      <c r="C87">
        <v>3</v>
      </c>
      <c r="D87">
        <f t="shared" si="4"/>
        <v>98</v>
      </c>
      <c r="E87" t="s">
        <v>4</v>
      </c>
      <c r="F87" s="5">
        <f ca="1">INDEX(Choosen!C$13:G$73,B87,C87)</f>
        <v>45830.84</v>
      </c>
      <c r="G87" s="5"/>
      <c r="H87" s="5">
        <f ca="1">INDEX(Choosen!J$13:N$73,B87,C87)</f>
        <v>21538.77</v>
      </c>
      <c r="I87" s="5"/>
      <c r="J87" s="2"/>
      <c r="K87" s="2"/>
    </row>
    <row r="88" spans="2:11" x14ac:dyDescent="0.25">
      <c r="B88">
        <v>20</v>
      </c>
      <c r="C88">
        <v>5</v>
      </c>
      <c r="D88">
        <f t="shared" si="4"/>
        <v>100</v>
      </c>
      <c r="E88" t="s">
        <v>5</v>
      </c>
      <c r="F88" s="5">
        <f ca="1">INDEX(Choosen!C$13:G$73,B88,C88)</f>
        <v>166675.44</v>
      </c>
      <c r="G88" s="5">
        <f ca="1">100*F88/F86</f>
        <v>1281.4760596992892</v>
      </c>
      <c r="H88" s="5">
        <f ca="1">INDEX(Choosen!J$13:N$73,B88,C88)</f>
        <v>92582.48</v>
      </c>
      <c r="I88" s="5">
        <f ca="1">IF(H86&lt;&gt;0,100*H88/H86,"Max")</f>
        <v>1857.981601297221</v>
      </c>
      <c r="J88" s="2"/>
      <c r="K88" s="2"/>
    </row>
    <row r="89" spans="2:11" x14ac:dyDescent="0.25">
      <c r="B89">
        <v>21</v>
      </c>
      <c r="C89">
        <v>1</v>
      </c>
      <c r="D89">
        <f t="shared" si="4"/>
        <v>101</v>
      </c>
      <c r="E89" t="s">
        <v>3</v>
      </c>
      <c r="F89" s="5">
        <f ca="1">INDEX(Choosen!C$13:G$73,B89,C89)</f>
        <v>143.41</v>
      </c>
      <c r="G89" s="5"/>
      <c r="H89" s="5">
        <f ca="1">INDEX(Choosen!J$13:N$73,B89,C89)</f>
        <v>15.76</v>
      </c>
      <c r="I89" s="5"/>
      <c r="J89" s="2"/>
      <c r="K89" s="2"/>
    </row>
    <row r="90" spans="2:11" x14ac:dyDescent="0.25">
      <c r="B90">
        <v>21</v>
      </c>
      <c r="C90">
        <v>3</v>
      </c>
      <c r="D90">
        <f t="shared" si="4"/>
        <v>103</v>
      </c>
      <c r="E90" t="s">
        <v>4</v>
      </c>
      <c r="F90" s="5">
        <f ca="1">INDEX(Choosen!C$13:G$73,B90,C90)</f>
        <v>549.02</v>
      </c>
      <c r="G90" s="5"/>
      <c r="H90" s="5">
        <f ca="1">INDEX(Choosen!J$13:N$73,B90,C90)</f>
        <v>80.11</v>
      </c>
      <c r="I90" s="5"/>
      <c r="J90" s="2"/>
      <c r="K90" s="2"/>
    </row>
    <row r="91" spans="2:11" x14ac:dyDescent="0.25">
      <c r="B91">
        <v>21</v>
      </c>
      <c r="C91">
        <v>5</v>
      </c>
      <c r="D91">
        <f t="shared" si="4"/>
        <v>105</v>
      </c>
      <c r="E91" t="s">
        <v>5</v>
      </c>
      <c r="F91" s="5">
        <f ca="1">INDEX(Choosen!C$13:G$73,B91,C91)</f>
        <v>1809.97</v>
      </c>
      <c r="G91" s="5">
        <f ca="1">100*F91/F89</f>
        <v>1262.0946935360157</v>
      </c>
      <c r="H91" s="5">
        <f ca="1">INDEX(Choosen!J$13:N$73,B91,C91)</f>
        <v>631.39</v>
      </c>
      <c r="I91" s="5">
        <f ca="1">IF(H89&lt;&gt;0,100*H91/H89,"Max")</f>
        <v>4006.2817258883251</v>
      </c>
      <c r="J91" s="2"/>
      <c r="K91" s="2"/>
    </row>
    <row r="92" spans="2:11" x14ac:dyDescent="0.25">
      <c r="F92" s="5"/>
      <c r="G92" s="5"/>
      <c r="H92" s="5"/>
      <c r="I92" s="5"/>
      <c r="J92" s="2"/>
      <c r="K92" s="2"/>
    </row>
    <row r="93" spans="2:11" x14ac:dyDescent="0.25">
      <c r="F93" s="5"/>
      <c r="G93" s="5"/>
      <c r="H93" s="5"/>
      <c r="I93" s="5"/>
      <c r="J93" s="2"/>
      <c r="K93" s="2"/>
    </row>
    <row r="94" spans="2:11" x14ac:dyDescent="0.25">
      <c r="F94" s="5"/>
      <c r="G94" s="5"/>
      <c r="H94" s="5"/>
      <c r="I94" s="5"/>
      <c r="J94" s="2"/>
      <c r="K94" s="2"/>
    </row>
    <row r="95" spans="2:11" x14ac:dyDescent="0.25">
      <c r="F95" s="5"/>
      <c r="G95" s="6"/>
      <c r="H95" s="5"/>
      <c r="I95" s="6"/>
      <c r="J95" s="2"/>
      <c r="K95" s="2"/>
    </row>
    <row r="96" spans="2:11" x14ac:dyDescent="0.25">
      <c r="F96" s="5"/>
      <c r="G96" s="5"/>
      <c r="H96" s="5"/>
      <c r="I96" s="5"/>
      <c r="J96" s="2"/>
      <c r="K96" s="2"/>
    </row>
    <row r="97" spans="6:11" x14ac:dyDescent="0.25">
      <c r="F97" s="5"/>
      <c r="G97" s="5"/>
      <c r="H97" s="5"/>
      <c r="I97" s="5"/>
      <c r="J97" s="2"/>
      <c r="K97" s="2"/>
    </row>
    <row r="98" spans="6:11" x14ac:dyDescent="0.25">
      <c r="F98" s="5"/>
      <c r="G98" s="5"/>
      <c r="H98" s="5"/>
      <c r="I98" s="5"/>
      <c r="J98" s="2"/>
      <c r="K98" s="2"/>
    </row>
    <row r="99" spans="6:11" x14ac:dyDescent="0.25">
      <c r="F99" s="5"/>
      <c r="G99" s="5"/>
      <c r="H99" s="5"/>
      <c r="I99" s="5"/>
      <c r="J99" s="2"/>
      <c r="K99" s="2"/>
    </row>
    <row r="100" spans="6:11" x14ac:dyDescent="0.25">
      <c r="F100" s="5"/>
      <c r="G100" s="5"/>
      <c r="H100" s="5"/>
      <c r="I100" s="5"/>
      <c r="J100" s="2"/>
      <c r="K100" s="2"/>
    </row>
    <row r="101" spans="6:11" x14ac:dyDescent="0.25">
      <c r="F101" s="5"/>
      <c r="G101" s="6"/>
      <c r="H101" s="5"/>
      <c r="I101" s="6"/>
      <c r="J101" s="2"/>
      <c r="K101" s="2"/>
    </row>
    <row r="102" spans="6:11" x14ac:dyDescent="0.25">
      <c r="F102" s="5"/>
      <c r="G102" s="5"/>
      <c r="H102" s="5"/>
      <c r="I102" s="5"/>
      <c r="J102" s="2"/>
      <c r="K102" s="2"/>
    </row>
    <row r="103" spans="6:11" x14ac:dyDescent="0.25">
      <c r="F103" s="5"/>
      <c r="G103" s="5"/>
      <c r="H103" s="5"/>
      <c r="I103" s="5"/>
      <c r="J103" s="2"/>
      <c r="K103" s="2"/>
    </row>
    <row r="104" spans="6:11" x14ac:dyDescent="0.25">
      <c r="F104" s="5"/>
      <c r="G104" s="5"/>
      <c r="H104" s="5"/>
      <c r="I104" s="5"/>
      <c r="J104" s="2"/>
      <c r="K104" s="2"/>
    </row>
    <row r="105" spans="6:11" x14ac:dyDescent="0.25">
      <c r="F105" s="5"/>
      <c r="G105" s="5"/>
      <c r="H105" s="5"/>
      <c r="I105" s="5"/>
      <c r="J105" s="2"/>
      <c r="K105" s="2"/>
    </row>
    <row r="106" spans="6:11" x14ac:dyDescent="0.25">
      <c r="F106" s="5"/>
      <c r="G106" s="5"/>
      <c r="H106" s="5"/>
      <c r="I106" s="5"/>
      <c r="J106" s="2"/>
      <c r="K106" s="2"/>
    </row>
    <row r="107" spans="6:11" x14ac:dyDescent="0.25">
      <c r="F107" s="5"/>
      <c r="G107" s="6"/>
      <c r="H107" s="5"/>
      <c r="I107" s="6"/>
      <c r="J107" s="2"/>
      <c r="K107" s="2"/>
    </row>
    <row r="108" spans="6:11" x14ac:dyDescent="0.25">
      <c r="F108" s="5"/>
      <c r="G108" s="5"/>
      <c r="H108" s="5"/>
      <c r="I108" s="5"/>
      <c r="J108" s="2"/>
      <c r="K108" s="2"/>
    </row>
    <row r="109" spans="6:11" x14ac:dyDescent="0.25">
      <c r="F109" s="5"/>
      <c r="G109" s="5"/>
      <c r="H109" s="5"/>
      <c r="I109" s="5"/>
      <c r="J109" s="2"/>
      <c r="K109" s="2"/>
    </row>
    <row r="110" spans="6:11" x14ac:dyDescent="0.25">
      <c r="F110" s="5"/>
      <c r="G110" s="5"/>
      <c r="H110" s="5"/>
      <c r="I110" s="5"/>
      <c r="J110" s="2"/>
      <c r="K110" s="2"/>
    </row>
    <row r="111" spans="6:11" x14ac:dyDescent="0.25">
      <c r="F111" s="5"/>
      <c r="G111" s="5"/>
      <c r="H111" s="5"/>
      <c r="I111" s="5"/>
      <c r="J111" s="2"/>
      <c r="K111" s="2"/>
    </row>
    <row r="112" spans="6:11" x14ac:dyDescent="0.25">
      <c r="F112" s="5"/>
      <c r="G112" s="5"/>
      <c r="H112" s="5"/>
      <c r="I112" s="5"/>
      <c r="J112" s="2"/>
      <c r="K112" s="2"/>
    </row>
    <row r="113" spans="6:11" x14ac:dyDescent="0.25">
      <c r="F113" s="5"/>
      <c r="G113" s="5"/>
      <c r="H113" s="5"/>
      <c r="I113" s="5"/>
      <c r="J113" s="2"/>
      <c r="K113" s="2"/>
    </row>
    <row r="114" spans="6:11" x14ac:dyDescent="0.25">
      <c r="F114" s="5"/>
      <c r="G114" s="5"/>
      <c r="H114" s="5"/>
      <c r="I114" s="5"/>
      <c r="J114" s="2"/>
      <c r="K114" s="2"/>
    </row>
    <row r="115" spans="6:11" x14ac:dyDescent="0.25">
      <c r="F115" s="5"/>
      <c r="G115" s="5"/>
      <c r="H115" s="5"/>
      <c r="I115" s="5"/>
      <c r="J115" s="2"/>
      <c r="K115" s="2"/>
    </row>
    <row r="116" spans="6:11" x14ac:dyDescent="0.25">
      <c r="F116" s="5"/>
      <c r="G116" s="5"/>
      <c r="H116" s="5"/>
      <c r="I116" s="5"/>
      <c r="J116" s="2"/>
      <c r="K116" s="2"/>
    </row>
    <row r="117" spans="6:11" x14ac:dyDescent="0.25">
      <c r="F117" s="5"/>
      <c r="G117" s="5"/>
      <c r="H117" s="5"/>
      <c r="I117" s="5"/>
      <c r="J117" s="2"/>
      <c r="K117" s="2"/>
    </row>
    <row r="118" spans="6:11" x14ac:dyDescent="0.25">
      <c r="F118" s="5"/>
      <c r="G118" s="5"/>
      <c r="H118" s="5"/>
      <c r="I118" s="5"/>
      <c r="J118" s="2"/>
      <c r="K118" s="2"/>
    </row>
    <row r="119" spans="6:11" x14ac:dyDescent="0.25">
      <c r="F119" s="5"/>
      <c r="G119" s="6"/>
      <c r="H119" s="5"/>
      <c r="I119" s="6"/>
      <c r="J119" s="2"/>
      <c r="K119" s="2"/>
    </row>
    <row r="120" spans="6:11" x14ac:dyDescent="0.25">
      <c r="F120" s="5"/>
      <c r="G120" s="5"/>
      <c r="H120" s="5"/>
      <c r="I120" s="5"/>
      <c r="J120" s="2"/>
      <c r="K120" s="2"/>
    </row>
    <row r="121" spans="6:11" x14ac:dyDescent="0.25">
      <c r="F121" s="5"/>
      <c r="G121" s="5"/>
      <c r="H121" s="5"/>
      <c r="I121" s="5"/>
      <c r="J121" s="2"/>
      <c r="K121" s="2"/>
    </row>
    <row r="122" spans="6:11" x14ac:dyDescent="0.25">
      <c r="F122" s="5"/>
      <c r="G122" s="5"/>
      <c r="H122" s="5"/>
      <c r="I122" s="5"/>
      <c r="J122" s="2"/>
      <c r="K122" s="2"/>
    </row>
    <row r="123" spans="6:11" x14ac:dyDescent="0.25">
      <c r="F123" s="5"/>
      <c r="G123" s="5"/>
      <c r="H123" s="5"/>
      <c r="I123" s="5"/>
      <c r="J123" s="2"/>
      <c r="K123" s="2"/>
    </row>
    <row r="124" spans="6:11" x14ac:dyDescent="0.25">
      <c r="F124" s="5"/>
      <c r="G124" s="5"/>
      <c r="H124" s="5"/>
      <c r="I124" s="5"/>
      <c r="J124" s="2"/>
      <c r="K124" s="2"/>
    </row>
    <row r="125" spans="6:11" x14ac:dyDescent="0.25">
      <c r="F125" s="5"/>
      <c r="G125" s="6"/>
      <c r="H125" s="5"/>
      <c r="I125" s="6"/>
      <c r="J125" s="2"/>
      <c r="K125" s="2"/>
    </row>
    <row r="126" spans="6:11" x14ac:dyDescent="0.25">
      <c r="F126" s="5"/>
      <c r="G126" s="5"/>
      <c r="H126" s="5"/>
      <c r="I126" s="5"/>
      <c r="J126" s="2"/>
      <c r="K126" s="2"/>
    </row>
    <row r="127" spans="6:11" x14ac:dyDescent="0.25">
      <c r="F127" s="5"/>
      <c r="G127" s="5"/>
      <c r="H127" s="5"/>
      <c r="I127" s="5"/>
      <c r="J127" s="2"/>
      <c r="K127" s="2"/>
    </row>
    <row r="128" spans="6:11" x14ac:dyDescent="0.25">
      <c r="F128" s="5"/>
      <c r="G128" s="5"/>
      <c r="H128" s="5"/>
      <c r="I128" s="5"/>
      <c r="J128" s="2"/>
      <c r="K128" s="2"/>
    </row>
    <row r="129" spans="6:11" x14ac:dyDescent="0.25">
      <c r="F129" s="5"/>
      <c r="G129" s="5"/>
      <c r="H129" s="5"/>
      <c r="I129" s="5"/>
      <c r="J129" s="2"/>
      <c r="K129" s="2"/>
    </row>
    <row r="130" spans="6:11" x14ac:dyDescent="0.25">
      <c r="F130" s="5"/>
      <c r="G130" s="5"/>
      <c r="H130" s="5"/>
      <c r="I130" s="5"/>
      <c r="J130" s="2"/>
      <c r="K130" s="2"/>
    </row>
    <row r="131" spans="6:11" x14ac:dyDescent="0.25">
      <c r="F131" s="5"/>
      <c r="G131" s="6"/>
      <c r="H131" s="5"/>
      <c r="I131" s="6"/>
      <c r="J131" s="2"/>
      <c r="K131" s="2"/>
    </row>
    <row r="132" spans="6:11" x14ac:dyDescent="0.25">
      <c r="F132" s="5"/>
      <c r="G132" s="5"/>
      <c r="H132" s="5"/>
      <c r="I132" s="5"/>
      <c r="J132" s="2"/>
      <c r="K132" s="2"/>
    </row>
    <row r="133" spans="6:11" x14ac:dyDescent="0.25">
      <c r="F133" s="5"/>
      <c r="G133" s="5"/>
      <c r="H133" s="5"/>
      <c r="I133" s="5"/>
      <c r="J133" s="2"/>
      <c r="K133" s="2"/>
    </row>
    <row r="134" spans="6:11" x14ac:dyDescent="0.25">
      <c r="F134" s="5"/>
      <c r="G134" s="5"/>
      <c r="H134" s="5"/>
      <c r="I134" s="5"/>
      <c r="J134" s="2"/>
      <c r="K134" s="2"/>
    </row>
    <row r="135" spans="6:11" x14ac:dyDescent="0.25">
      <c r="F135" s="5"/>
      <c r="G135" s="5"/>
      <c r="H135" s="5"/>
      <c r="I135" s="5"/>
      <c r="J135" s="2"/>
      <c r="K135" s="2"/>
    </row>
    <row r="136" spans="6:11" x14ac:dyDescent="0.25">
      <c r="F136" s="5"/>
      <c r="G136" s="5"/>
      <c r="H136" s="5"/>
      <c r="I136" s="5"/>
      <c r="J136" s="2"/>
      <c r="K136" s="2"/>
    </row>
    <row r="137" spans="6:11" x14ac:dyDescent="0.25">
      <c r="F137" s="5"/>
      <c r="G137" s="5"/>
      <c r="H137" s="5"/>
      <c r="I137" s="5"/>
      <c r="J137" s="2"/>
      <c r="K137" s="2"/>
    </row>
    <row r="138" spans="6:11" x14ac:dyDescent="0.25">
      <c r="F138" s="5"/>
      <c r="G138" s="5"/>
      <c r="H138" s="5"/>
      <c r="I138" s="5"/>
      <c r="J138" s="2"/>
      <c r="K138" s="2"/>
    </row>
    <row r="139" spans="6:11" x14ac:dyDescent="0.25">
      <c r="F139" s="5"/>
      <c r="G139" s="5"/>
      <c r="H139" s="5"/>
      <c r="I139" s="5"/>
      <c r="J139" s="2"/>
      <c r="K139" s="2"/>
    </row>
    <row r="140" spans="6:11" x14ac:dyDescent="0.25">
      <c r="F140" s="5"/>
      <c r="G140" s="5"/>
      <c r="H140" s="5"/>
      <c r="I140" s="5"/>
      <c r="J140" s="2"/>
      <c r="K140" s="2"/>
    </row>
    <row r="141" spans="6:11" x14ac:dyDescent="0.25">
      <c r="F141" s="5"/>
      <c r="G141" s="5"/>
      <c r="H141" s="5"/>
      <c r="I141" s="5"/>
      <c r="J141" s="2"/>
      <c r="K141" s="2"/>
    </row>
    <row r="142" spans="6:11" x14ac:dyDescent="0.25">
      <c r="F142" s="5"/>
      <c r="G142" s="5"/>
      <c r="H142" s="5"/>
      <c r="I142" s="5"/>
      <c r="J142" s="2"/>
      <c r="K142" s="2"/>
    </row>
    <row r="143" spans="6:11" x14ac:dyDescent="0.25">
      <c r="F143" s="5"/>
      <c r="G143" s="6"/>
      <c r="H143" s="5"/>
      <c r="I143" s="6"/>
      <c r="J143" s="2"/>
      <c r="K143" s="2"/>
    </row>
    <row r="144" spans="6:11" x14ac:dyDescent="0.25">
      <c r="F144" s="5"/>
      <c r="G144" s="5"/>
      <c r="H144" s="5"/>
      <c r="I144" s="5"/>
      <c r="J144" s="2"/>
      <c r="K144" s="2"/>
    </row>
    <row r="145" spans="6:11" x14ac:dyDescent="0.25">
      <c r="F145" s="5"/>
      <c r="G145" s="5"/>
      <c r="H145" s="5"/>
      <c r="I145" s="5"/>
      <c r="J145" s="2"/>
      <c r="K145" s="2"/>
    </row>
    <row r="146" spans="6:11" x14ac:dyDescent="0.25">
      <c r="F146" s="5"/>
      <c r="G146" s="5"/>
      <c r="H146" s="5"/>
      <c r="I146" s="5"/>
      <c r="J146" s="2"/>
      <c r="K146" s="2"/>
    </row>
    <row r="147" spans="6:11" x14ac:dyDescent="0.25">
      <c r="F147" s="5"/>
      <c r="G147" s="5"/>
      <c r="H147" s="5"/>
      <c r="I147" s="5"/>
      <c r="J147" s="2"/>
      <c r="K147" s="2"/>
    </row>
    <row r="148" spans="6:11" x14ac:dyDescent="0.25">
      <c r="F148" s="5"/>
      <c r="G148" s="5"/>
      <c r="H148" s="5"/>
      <c r="I148" s="5"/>
      <c r="J148" s="2"/>
      <c r="K148" s="2"/>
    </row>
    <row r="149" spans="6:11" x14ac:dyDescent="0.25">
      <c r="F149" s="5"/>
      <c r="G149" s="6"/>
      <c r="H149" s="5"/>
      <c r="I149" s="6"/>
      <c r="J149" s="2"/>
      <c r="K149" s="2"/>
    </row>
    <row r="150" spans="6:11" x14ac:dyDescent="0.25">
      <c r="F150" s="5"/>
      <c r="G150" s="5"/>
      <c r="H150" s="5"/>
      <c r="I150" s="5"/>
      <c r="J150" s="2"/>
      <c r="K150" s="2"/>
    </row>
    <row r="151" spans="6:11" x14ac:dyDescent="0.25">
      <c r="F151" s="5"/>
      <c r="G151" s="5"/>
      <c r="H151" s="5"/>
      <c r="I151" s="5"/>
      <c r="J151" s="2"/>
      <c r="K151" s="2"/>
    </row>
    <row r="152" spans="6:11" x14ac:dyDescent="0.25">
      <c r="F152" s="5"/>
      <c r="G152" s="5"/>
      <c r="H152" s="5"/>
      <c r="I152" s="5"/>
      <c r="J152" s="2"/>
      <c r="K152" s="2"/>
    </row>
    <row r="153" spans="6:11" x14ac:dyDescent="0.25">
      <c r="F153" s="5"/>
      <c r="G153" s="5"/>
      <c r="H153" s="5"/>
      <c r="I153" s="5"/>
      <c r="J153" s="2"/>
      <c r="K153" s="2"/>
    </row>
    <row r="154" spans="6:11" x14ac:dyDescent="0.25">
      <c r="F154" s="5"/>
      <c r="G154" s="5"/>
      <c r="H154" s="5"/>
      <c r="I154" s="5"/>
      <c r="J154" s="2"/>
      <c r="K154" s="2"/>
    </row>
    <row r="155" spans="6:11" x14ac:dyDescent="0.25">
      <c r="F155" s="5"/>
      <c r="G155" s="6"/>
      <c r="H155" s="5"/>
      <c r="I155" s="6"/>
      <c r="J155" s="2"/>
      <c r="K155" s="2"/>
    </row>
    <row r="156" spans="6:11" x14ac:dyDescent="0.25">
      <c r="F156" s="5"/>
      <c r="G156" s="5"/>
      <c r="H156" s="5"/>
      <c r="I156" s="5"/>
      <c r="J156" s="2"/>
      <c r="K156" s="2"/>
    </row>
    <row r="157" spans="6:11" x14ac:dyDescent="0.25">
      <c r="F157" s="5"/>
      <c r="G157" s="5"/>
      <c r="H157" s="5"/>
      <c r="I157" s="5"/>
      <c r="J157" s="2"/>
      <c r="K157" s="2"/>
    </row>
    <row r="158" spans="6:11" x14ac:dyDescent="0.25">
      <c r="F158" s="5"/>
      <c r="G158" s="5"/>
      <c r="H158" s="5"/>
      <c r="I158" s="5"/>
      <c r="J158" s="2"/>
      <c r="K158" s="2"/>
    </row>
    <row r="159" spans="6:11" x14ac:dyDescent="0.25">
      <c r="F159" s="5"/>
      <c r="G159" s="5"/>
      <c r="H159" s="5"/>
      <c r="I159" s="5"/>
      <c r="J159" s="2"/>
      <c r="K159" s="2"/>
    </row>
    <row r="160" spans="6:11" x14ac:dyDescent="0.25">
      <c r="F160" s="5"/>
      <c r="G160" s="5"/>
      <c r="H160" s="5"/>
      <c r="I160" s="5"/>
      <c r="J160" s="2"/>
      <c r="K160" s="2"/>
    </row>
    <row r="161" spans="6:11" x14ac:dyDescent="0.25">
      <c r="F161" s="5"/>
      <c r="G161" s="5"/>
      <c r="H161" s="5"/>
      <c r="I161" s="5"/>
      <c r="J161" s="2"/>
      <c r="K161" s="2"/>
    </row>
    <row r="162" spans="6:11" x14ac:dyDescent="0.25">
      <c r="F162" s="5"/>
      <c r="G162" s="5"/>
      <c r="H162" s="5"/>
      <c r="I162" s="5"/>
      <c r="J162" s="2"/>
      <c r="K162" s="2"/>
    </row>
    <row r="163" spans="6:11" x14ac:dyDescent="0.25">
      <c r="F163" s="5"/>
      <c r="G163" s="5"/>
      <c r="H163" s="5"/>
      <c r="I163" s="5"/>
      <c r="J163" s="2"/>
      <c r="K163" s="2"/>
    </row>
    <row r="164" spans="6:11" x14ac:dyDescent="0.25">
      <c r="F164" s="5"/>
      <c r="G164" s="5"/>
      <c r="H164" s="5"/>
      <c r="I164" s="5"/>
      <c r="J164" s="2"/>
      <c r="K164" s="2"/>
    </row>
    <row r="165" spans="6:11" x14ac:dyDescent="0.25">
      <c r="F165" s="5"/>
      <c r="G165" s="5"/>
      <c r="H165" s="5"/>
      <c r="I165" s="5"/>
      <c r="J165" s="2"/>
      <c r="K165" s="2"/>
    </row>
    <row r="166" spans="6:11" x14ac:dyDescent="0.25">
      <c r="F166" s="5"/>
      <c r="G166" s="5"/>
      <c r="H166" s="5"/>
      <c r="I166" s="5"/>
      <c r="J166" s="2"/>
      <c r="K166" s="2"/>
    </row>
    <row r="167" spans="6:11" x14ac:dyDescent="0.25">
      <c r="F167" s="5"/>
      <c r="G167" s="6"/>
      <c r="H167" s="5"/>
      <c r="I167" s="6"/>
      <c r="J167" s="2"/>
      <c r="K167" s="2"/>
    </row>
    <row r="168" spans="6:11" x14ac:dyDescent="0.25">
      <c r="F168" s="5"/>
      <c r="G168" s="5"/>
      <c r="H168" s="5"/>
      <c r="I168" s="5"/>
      <c r="J168" s="2"/>
      <c r="K168" s="2"/>
    </row>
    <row r="169" spans="6:11" x14ac:dyDescent="0.25">
      <c r="F169" s="5"/>
      <c r="G169" s="5"/>
      <c r="H169" s="5"/>
      <c r="I169" s="5"/>
      <c r="J169" s="2"/>
      <c r="K169" s="2"/>
    </row>
    <row r="170" spans="6:11" x14ac:dyDescent="0.25">
      <c r="F170" s="5"/>
      <c r="G170" s="5"/>
      <c r="H170" s="5"/>
      <c r="I170" s="5"/>
      <c r="J170" s="2"/>
      <c r="K170" s="2"/>
    </row>
    <row r="171" spans="6:11" x14ac:dyDescent="0.25">
      <c r="F171" s="5"/>
      <c r="G171" s="5"/>
      <c r="H171" s="5"/>
      <c r="I171" s="5"/>
      <c r="J171" s="2"/>
      <c r="K171" s="2"/>
    </row>
    <row r="172" spans="6:11" x14ac:dyDescent="0.25">
      <c r="F172" s="5"/>
      <c r="G172" s="5"/>
      <c r="H172" s="5"/>
      <c r="I172" s="5"/>
      <c r="J172" s="2"/>
      <c r="K172" s="2"/>
    </row>
    <row r="173" spans="6:11" x14ac:dyDescent="0.25">
      <c r="F173" s="5"/>
      <c r="G173" s="5"/>
      <c r="H173" s="5"/>
      <c r="I173" s="5"/>
      <c r="J173" s="2"/>
      <c r="K173" s="2"/>
    </row>
    <row r="174" spans="6:11" x14ac:dyDescent="0.25">
      <c r="F174" s="5"/>
      <c r="G174" s="5"/>
      <c r="H174" s="5"/>
      <c r="I174" s="5"/>
      <c r="J174" s="2"/>
      <c r="K174" s="2"/>
    </row>
    <row r="175" spans="6:11" x14ac:dyDescent="0.25">
      <c r="F175" s="5"/>
      <c r="G175" s="5"/>
      <c r="H175" s="5"/>
      <c r="I175" s="5"/>
      <c r="J175" s="2"/>
      <c r="K175" s="2"/>
    </row>
    <row r="176" spans="6:11" x14ac:dyDescent="0.25">
      <c r="F176" s="5"/>
      <c r="G176" s="5"/>
      <c r="H176" s="5"/>
      <c r="I176" s="5"/>
      <c r="J176" s="2"/>
      <c r="K176" s="2"/>
    </row>
    <row r="177" spans="6:11" x14ac:dyDescent="0.25">
      <c r="F177" s="5"/>
      <c r="G177" s="5"/>
      <c r="H177" s="5"/>
      <c r="I177" s="5"/>
      <c r="J177" s="2"/>
      <c r="K177" s="2"/>
    </row>
    <row r="178" spans="6:11" x14ac:dyDescent="0.25">
      <c r="F178" s="5"/>
      <c r="G178" s="5"/>
      <c r="H178" s="5"/>
      <c r="I178" s="5"/>
      <c r="J178" s="2"/>
      <c r="K178" s="2"/>
    </row>
    <row r="179" spans="6:11" x14ac:dyDescent="0.25">
      <c r="F179" s="5"/>
      <c r="G179" s="6"/>
      <c r="H179" s="5"/>
      <c r="I179" s="6"/>
      <c r="J179" s="2"/>
      <c r="K179" s="2"/>
    </row>
    <row r="180" spans="6:11" x14ac:dyDescent="0.25">
      <c r="F180" s="5"/>
      <c r="G180" s="5"/>
      <c r="H180" s="5"/>
      <c r="I180" s="5"/>
      <c r="J180" s="2"/>
      <c r="K180" s="2"/>
    </row>
    <row r="181" spans="6:11" x14ac:dyDescent="0.25">
      <c r="F181" s="5"/>
      <c r="G181" s="5"/>
      <c r="H181" s="5"/>
      <c r="I181" s="5"/>
      <c r="J181" s="2"/>
      <c r="K181" s="2"/>
    </row>
    <row r="182" spans="6:11" x14ac:dyDescent="0.25">
      <c r="F182" s="5"/>
      <c r="G182" s="5"/>
      <c r="H182" s="5"/>
      <c r="I182" s="5"/>
      <c r="J182" s="2"/>
      <c r="K182" s="2"/>
    </row>
    <row r="183" spans="6:11" x14ac:dyDescent="0.25">
      <c r="F183" s="5"/>
      <c r="G183" s="5"/>
      <c r="H183" s="5"/>
      <c r="I183" s="5"/>
      <c r="J183" s="2"/>
      <c r="K183" s="2"/>
    </row>
    <row r="184" spans="6:11" x14ac:dyDescent="0.25">
      <c r="F184" s="5"/>
      <c r="G184" s="5"/>
      <c r="H184" s="5"/>
      <c r="I184" s="5"/>
      <c r="J184" s="2"/>
      <c r="K184" s="2"/>
    </row>
    <row r="185" spans="6:11" x14ac:dyDescent="0.25">
      <c r="F185" s="5"/>
      <c r="G185" s="5"/>
      <c r="H185" s="5"/>
      <c r="I185" s="5"/>
      <c r="J185" s="2"/>
      <c r="K185" s="2"/>
    </row>
    <row r="186" spans="6:11" x14ac:dyDescent="0.25">
      <c r="F186" s="5"/>
      <c r="G186" s="5"/>
      <c r="H186" s="5"/>
      <c r="I186" s="5"/>
      <c r="J186" s="2"/>
      <c r="K186" s="2"/>
    </row>
    <row r="187" spans="6:11" x14ac:dyDescent="0.25">
      <c r="F187" s="5"/>
      <c r="G187" s="5"/>
      <c r="H187" s="5"/>
      <c r="I187" s="5"/>
      <c r="J187" s="2"/>
      <c r="K187" s="2"/>
    </row>
    <row r="188" spans="6:11" x14ac:dyDescent="0.25">
      <c r="F188" s="5"/>
      <c r="G188" s="5"/>
      <c r="H188" s="5"/>
      <c r="I188" s="5"/>
      <c r="J188" s="2"/>
      <c r="K188" s="2"/>
    </row>
    <row r="189" spans="6:11" x14ac:dyDescent="0.25">
      <c r="F189" s="5"/>
      <c r="G189" s="5"/>
      <c r="H189" s="5"/>
      <c r="I189" s="5"/>
      <c r="J189" s="2"/>
      <c r="K189" s="2"/>
    </row>
    <row r="190" spans="6:11" x14ac:dyDescent="0.25">
      <c r="F190" s="5"/>
      <c r="G190" s="5"/>
      <c r="H190" s="5"/>
      <c r="I190" s="5"/>
      <c r="J190" s="2"/>
      <c r="K190" s="2"/>
    </row>
    <row r="191" spans="6:11" x14ac:dyDescent="0.25">
      <c r="F191" s="5"/>
      <c r="G191" s="6"/>
      <c r="H191" s="5"/>
      <c r="I191" s="6"/>
      <c r="J191" s="2"/>
      <c r="K191" s="2"/>
    </row>
    <row r="192" spans="6:11" x14ac:dyDescent="0.25">
      <c r="F192" s="5"/>
      <c r="G192" s="5"/>
      <c r="H192" s="5"/>
      <c r="I192" s="5"/>
      <c r="J192" s="2"/>
      <c r="K192" s="2"/>
    </row>
    <row r="193" spans="6:11" x14ac:dyDescent="0.25">
      <c r="F193" s="5"/>
      <c r="G193" s="5"/>
      <c r="H193" s="5"/>
      <c r="I193" s="5"/>
      <c r="J193" s="2"/>
      <c r="K193" s="2"/>
    </row>
    <row r="194" spans="6:11" x14ac:dyDescent="0.25">
      <c r="F194" s="5"/>
      <c r="G194" s="5"/>
      <c r="H194" s="5"/>
      <c r="I194" s="5"/>
      <c r="J194" s="2"/>
      <c r="K194" s="2"/>
    </row>
    <row r="195" spans="6:11" x14ac:dyDescent="0.25">
      <c r="F195" s="5"/>
      <c r="G195" s="5"/>
      <c r="H195" s="5"/>
      <c r="I195" s="5"/>
      <c r="J195" s="2"/>
      <c r="K195" s="2"/>
    </row>
    <row r="196" spans="6:11" x14ac:dyDescent="0.25">
      <c r="F196" s="5"/>
      <c r="G196" s="5"/>
      <c r="H196" s="5"/>
      <c r="I196" s="5"/>
      <c r="J196" s="2"/>
      <c r="K196" s="2"/>
    </row>
    <row r="197" spans="6:11" x14ac:dyDescent="0.25">
      <c r="F197" s="5"/>
      <c r="G197" s="6"/>
      <c r="H197" s="5"/>
      <c r="I197" s="6"/>
      <c r="J197" s="2"/>
      <c r="K197" s="2"/>
    </row>
    <row r="198" spans="6:11" x14ac:dyDescent="0.25">
      <c r="F198" s="5"/>
      <c r="G198" s="5"/>
      <c r="H198" s="5"/>
      <c r="I198" s="5"/>
      <c r="J198" s="2"/>
      <c r="K198" s="2"/>
    </row>
    <row r="199" spans="6:11" x14ac:dyDescent="0.25">
      <c r="F199" s="5"/>
      <c r="G199" s="5"/>
      <c r="H199" s="5"/>
      <c r="I199" s="5"/>
      <c r="J199" s="2"/>
      <c r="K199" s="2"/>
    </row>
    <row r="200" spans="6:11" x14ac:dyDescent="0.25">
      <c r="F200" s="5"/>
      <c r="G200" s="5"/>
      <c r="H200" s="5"/>
      <c r="I200" s="5"/>
      <c r="J200" s="2"/>
      <c r="K200" s="2"/>
    </row>
    <row r="201" spans="6:11" x14ac:dyDescent="0.25">
      <c r="F201" s="5"/>
      <c r="G201" s="5"/>
      <c r="H201" s="5"/>
      <c r="I201" s="5"/>
      <c r="J201" s="2"/>
      <c r="K201" s="2"/>
    </row>
    <row r="202" spans="6:11" x14ac:dyDescent="0.25">
      <c r="F202" s="5"/>
      <c r="G202" s="5"/>
      <c r="H202" s="5"/>
      <c r="I202" s="5"/>
      <c r="J202" s="2"/>
      <c r="K202" s="2"/>
    </row>
    <row r="203" spans="6:11" x14ac:dyDescent="0.25">
      <c r="F203" s="5"/>
      <c r="G203" s="6"/>
      <c r="H203" s="5"/>
      <c r="I203" s="6"/>
      <c r="J203" s="2"/>
      <c r="K203" s="2"/>
    </row>
    <row r="204" spans="6:11" x14ac:dyDescent="0.25">
      <c r="F204" s="5"/>
      <c r="G204" s="5"/>
      <c r="H204" s="5"/>
      <c r="I204" s="5"/>
      <c r="J204" s="2"/>
      <c r="K204" s="2"/>
    </row>
    <row r="205" spans="6:11" x14ac:dyDescent="0.25">
      <c r="F205" s="5"/>
      <c r="G205" s="5"/>
      <c r="H205" s="5"/>
      <c r="I205" s="5"/>
      <c r="J205" s="2"/>
      <c r="K205" s="2"/>
    </row>
    <row r="206" spans="6:11" x14ac:dyDescent="0.25">
      <c r="F206" s="5"/>
      <c r="G206" s="5"/>
      <c r="H206" s="5"/>
      <c r="I206" s="5"/>
      <c r="J206" s="2"/>
      <c r="K206" s="2"/>
    </row>
    <row r="207" spans="6:11" x14ac:dyDescent="0.25">
      <c r="F207" s="5"/>
      <c r="G207" s="5"/>
      <c r="H207" s="5"/>
      <c r="I207" s="5"/>
      <c r="J207" s="2"/>
      <c r="K207" s="2"/>
    </row>
    <row r="208" spans="6:11" x14ac:dyDescent="0.25">
      <c r="F208" s="5"/>
      <c r="G208" s="5"/>
      <c r="H208" s="5"/>
      <c r="I208" s="5"/>
      <c r="J208" s="2"/>
      <c r="K208" s="2"/>
    </row>
    <row r="209" spans="6:11" x14ac:dyDescent="0.25">
      <c r="F209" s="5"/>
      <c r="G209" s="5"/>
      <c r="H209" s="5"/>
      <c r="I209" s="5"/>
      <c r="J209" s="2"/>
      <c r="K209" s="2"/>
    </row>
    <row r="210" spans="6:11" x14ac:dyDescent="0.25">
      <c r="F210" s="5"/>
      <c r="G210" s="5"/>
      <c r="H210" s="5"/>
      <c r="I210" s="5"/>
      <c r="J210" s="2"/>
      <c r="K210" s="2"/>
    </row>
    <row r="211" spans="6:11" x14ac:dyDescent="0.25">
      <c r="F211" s="5"/>
      <c r="G211" s="5"/>
      <c r="H211" s="5"/>
      <c r="I211" s="5"/>
      <c r="J211" s="2"/>
      <c r="K211" s="2"/>
    </row>
    <row r="212" spans="6:11" x14ac:dyDescent="0.25">
      <c r="F212" s="4"/>
      <c r="G212" s="5"/>
      <c r="H212" s="5"/>
      <c r="I212" s="5"/>
      <c r="J212" s="2"/>
      <c r="K212" s="2"/>
    </row>
    <row r="213" spans="6:11" x14ac:dyDescent="0.25">
      <c r="F213" s="4"/>
      <c r="G213" s="5"/>
      <c r="H213" s="5"/>
      <c r="I213" s="5"/>
      <c r="J213" s="2"/>
      <c r="K213" s="2"/>
    </row>
    <row r="214" spans="6:11" x14ac:dyDescent="0.25">
      <c r="F214" s="4"/>
      <c r="G214" s="5"/>
      <c r="H214" s="5"/>
      <c r="I214" s="5"/>
      <c r="J214" s="2"/>
      <c r="K214" s="2"/>
    </row>
    <row r="215" spans="6:11" x14ac:dyDescent="0.25">
      <c r="F215" s="4"/>
      <c r="G215" s="6"/>
      <c r="H215" s="6"/>
      <c r="I215" s="6"/>
      <c r="J215" s="2"/>
      <c r="K215" s="2"/>
    </row>
    <row r="216" spans="6:11" x14ac:dyDescent="0.25">
      <c r="F216" s="4"/>
      <c r="G216" s="5"/>
      <c r="H216" s="5"/>
      <c r="I216" s="5"/>
      <c r="J216" s="2"/>
      <c r="K216" s="2"/>
    </row>
    <row r="217" spans="6:11" x14ac:dyDescent="0.25">
      <c r="F217" s="4"/>
      <c r="G217" s="5"/>
      <c r="H217" s="5"/>
      <c r="I217" s="5"/>
      <c r="J217" s="2"/>
      <c r="K217" s="2"/>
    </row>
    <row r="218" spans="6:11" x14ac:dyDescent="0.25">
      <c r="F218" s="4"/>
      <c r="G218" s="5"/>
      <c r="H218" s="5"/>
      <c r="I218" s="5"/>
      <c r="J218" s="2"/>
      <c r="K218" s="2"/>
    </row>
    <row r="219" spans="6:11" x14ac:dyDescent="0.25">
      <c r="F219" s="4"/>
      <c r="G219" s="5"/>
      <c r="H219" s="5"/>
      <c r="I219" s="5"/>
      <c r="J219" s="2"/>
      <c r="K219" s="2"/>
    </row>
    <row r="220" spans="6:11" x14ac:dyDescent="0.25">
      <c r="F220" s="4"/>
      <c r="G220" s="5"/>
      <c r="H220" s="5"/>
      <c r="I220" s="5"/>
      <c r="J220" s="2"/>
      <c r="K220" s="2"/>
    </row>
    <row r="221" spans="6:11" x14ac:dyDescent="0.25">
      <c r="F221" s="4"/>
      <c r="G221" s="5"/>
      <c r="H221" s="5"/>
      <c r="I221" s="5"/>
      <c r="J221" s="2"/>
      <c r="K221" s="2"/>
    </row>
    <row r="222" spans="6:11" x14ac:dyDescent="0.25">
      <c r="F222" s="4"/>
      <c r="G222" s="5"/>
      <c r="H222" s="5"/>
      <c r="I222" s="5"/>
      <c r="J222" s="2"/>
      <c r="K222" s="2"/>
    </row>
    <row r="223" spans="6:11" x14ac:dyDescent="0.25">
      <c r="F223" s="4"/>
      <c r="G223" s="5"/>
      <c r="H223" s="5"/>
      <c r="I223" s="5"/>
      <c r="J223" s="2"/>
      <c r="K223" s="2"/>
    </row>
    <row r="224" spans="6:11" x14ac:dyDescent="0.25">
      <c r="F224" s="4"/>
      <c r="G224" s="6"/>
      <c r="H224" s="6"/>
      <c r="I224" s="6"/>
      <c r="J224" s="2"/>
      <c r="K224" s="2"/>
    </row>
    <row r="225" spans="6:11" x14ac:dyDescent="0.25">
      <c r="F225" s="4"/>
      <c r="G225" s="5"/>
      <c r="H225" s="5"/>
      <c r="I225" s="5"/>
      <c r="J225" s="2"/>
      <c r="K225" s="2"/>
    </row>
    <row r="226" spans="6:11" x14ac:dyDescent="0.25">
      <c r="F226" s="4"/>
      <c r="G226" s="5"/>
      <c r="H226" s="5"/>
      <c r="I226" s="5"/>
      <c r="J226" s="2"/>
      <c r="K226" s="2"/>
    </row>
    <row r="227" spans="6:11" x14ac:dyDescent="0.25">
      <c r="F227" s="4"/>
      <c r="G227" s="5"/>
      <c r="H227" s="5"/>
      <c r="I227" s="5"/>
      <c r="J227" s="2"/>
      <c r="K227" s="2"/>
    </row>
    <row r="228" spans="6:11" x14ac:dyDescent="0.25">
      <c r="F228" s="4"/>
      <c r="G228" s="5"/>
      <c r="H228" s="5"/>
      <c r="I228" s="5"/>
      <c r="J228" s="2"/>
      <c r="K228" s="2"/>
    </row>
    <row r="229" spans="6:11" x14ac:dyDescent="0.25">
      <c r="F229" s="4"/>
      <c r="G229" s="5"/>
      <c r="H229" s="5"/>
      <c r="I229" s="5"/>
      <c r="J229" s="2"/>
      <c r="K229" s="2"/>
    </row>
    <row r="230" spans="6:11" x14ac:dyDescent="0.25">
      <c r="F230" s="4"/>
      <c r="G230" s="5"/>
      <c r="H230" s="5"/>
      <c r="I230" s="5"/>
      <c r="J230" s="2"/>
      <c r="K230" s="2"/>
    </row>
    <row r="231" spans="6:11" x14ac:dyDescent="0.25">
      <c r="F231" s="4"/>
      <c r="G231" s="5"/>
      <c r="H231" s="5"/>
      <c r="I231" s="5"/>
      <c r="J231" s="2"/>
      <c r="K231" s="2"/>
    </row>
    <row r="232" spans="6:11" x14ac:dyDescent="0.25">
      <c r="F232" s="4"/>
      <c r="G232" s="5"/>
      <c r="H232" s="5"/>
      <c r="I232" s="5"/>
      <c r="J232" s="2"/>
      <c r="K232" s="2"/>
    </row>
    <row r="233" spans="6:11" x14ac:dyDescent="0.25">
      <c r="F233" s="4"/>
      <c r="G233" s="6"/>
      <c r="H233" s="6"/>
      <c r="I233" s="6"/>
      <c r="J233" s="2"/>
      <c r="K233" s="2"/>
    </row>
    <row r="234" spans="6:11" x14ac:dyDescent="0.25">
      <c r="F234" s="4"/>
      <c r="G234" s="5"/>
      <c r="H234" s="5"/>
      <c r="I234" s="5"/>
      <c r="J234" s="2"/>
      <c r="K234" s="2"/>
    </row>
    <row r="235" spans="6:11" x14ac:dyDescent="0.25">
      <c r="F235" s="4"/>
      <c r="G235" s="5"/>
      <c r="H235" s="5"/>
      <c r="I235" s="5"/>
      <c r="J235" s="2"/>
      <c r="K235" s="2"/>
    </row>
    <row r="236" spans="6:11" x14ac:dyDescent="0.25">
      <c r="F236" s="4"/>
      <c r="G236" s="5"/>
      <c r="H236" s="5"/>
      <c r="I236" s="5"/>
      <c r="J236" s="2"/>
      <c r="K236" s="2"/>
    </row>
    <row r="237" spans="6:11" x14ac:dyDescent="0.25">
      <c r="F237" s="4"/>
      <c r="G237" s="5"/>
      <c r="H237" s="5"/>
      <c r="I237" s="5"/>
      <c r="J237" s="2"/>
      <c r="K237" s="2"/>
    </row>
    <row r="238" spans="6:11" x14ac:dyDescent="0.25">
      <c r="F238" s="4"/>
      <c r="G238" s="5"/>
      <c r="H238" s="5"/>
      <c r="I238" s="5"/>
      <c r="J238" s="2"/>
      <c r="K238" s="2"/>
    </row>
    <row r="239" spans="6:11" x14ac:dyDescent="0.25">
      <c r="F239" s="4"/>
      <c r="G239" s="5"/>
      <c r="H239" s="5"/>
      <c r="I239" s="5"/>
      <c r="J239" s="2"/>
      <c r="K239" s="2"/>
    </row>
    <row r="240" spans="6:11" x14ac:dyDescent="0.25">
      <c r="F240" s="4"/>
      <c r="G240" s="5"/>
      <c r="H240" s="5"/>
      <c r="I240" s="5"/>
      <c r="J240" s="2"/>
      <c r="K240" s="2"/>
    </row>
    <row r="241" spans="6:11" x14ac:dyDescent="0.25">
      <c r="F241" s="4"/>
      <c r="G241" s="5"/>
      <c r="H241" s="5"/>
      <c r="I241" s="5"/>
      <c r="J241" s="2"/>
      <c r="K241" s="2"/>
    </row>
    <row r="242" spans="6:11" x14ac:dyDescent="0.25">
      <c r="F242" s="4"/>
      <c r="G242" s="6"/>
      <c r="H242" s="6"/>
      <c r="I242" s="6"/>
      <c r="J242" s="2"/>
      <c r="K242" s="2"/>
    </row>
    <row r="243" spans="6:11" x14ac:dyDescent="0.25">
      <c r="F243" s="4"/>
      <c r="G243" s="5"/>
      <c r="H243" s="5"/>
      <c r="I243" s="5"/>
      <c r="J243" s="2"/>
      <c r="K243" s="2"/>
    </row>
    <row r="244" spans="6:11" x14ac:dyDescent="0.25">
      <c r="F244" s="4"/>
      <c r="G244" s="5"/>
      <c r="H244" s="5"/>
      <c r="I244" s="5"/>
      <c r="J244" s="2"/>
      <c r="K244" s="2"/>
    </row>
    <row r="245" spans="6:11" x14ac:dyDescent="0.25">
      <c r="F245" s="4"/>
      <c r="G245" s="5"/>
      <c r="H245" s="5"/>
      <c r="I245" s="5"/>
      <c r="J245" s="2"/>
      <c r="K245" s="2"/>
    </row>
    <row r="246" spans="6:11" x14ac:dyDescent="0.25">
      <c r="F246" s="4"/>
      <c r="G246" s="5"/>
      <c r="H246" s="5"/>
      <c r="I246" s="5"/>
      <c r="J246" s="2"/>
      <c r="K246" s="2"/>
    </row>
    <row r="247" spans="6:11" x14ac:dyDescent="0.25">
      <c r="F247" s="4"/>
      <c r="G247" s="5"/>
      <c r="H247" s="5"/>
      <c r="I247" s="5"/>
      <c r="J247" s="2"/>
      <c r="K247" s="2"/>
    </row>
    <row r="248" spans="6:11" x14ac:dyDescent="0.25">
      <c r="F248" s="4"/>
      <c r="G248" s="5"/>
      <c r="H248" s="5"/>
      <c r="I248" s="5"/>
      <c r="J248" s="2"/>
      <c r="K248" s="2"/>
    </row>
    <row r="249" spans="6:11" x14ac:dyDescent="0.25">
      <c r="F249" s="4"/>
      <c r="G249" s="5"/>
      <c r="H249" s="5"/>
      <c r="I249" s="5"/>
      <c r="J249" s="2"/>
      <c r="K249" s="2"/>
    </row>
    <row r="250" spans="6:11" x14ac:dyDescent="0.25">
      <c r="F250" s="4"/>
      <c r="G250" s="5"/>
      <c r="H250" s="5"/>
      <c r="I250" s="5"/>
      <c r="J250" s="2"/>
      <c r="K250" s="2"/>
    </row>
    <row r="251" spans="6:11" x14ac:dyDescent="0.25">
      <c r="F251" s="4"/>
      <c r="G251" s="6"/>
      <c r="H251" s="6"/>
      <c r="I251" s="6"/>
      <c r="J251" s="2"/>
      <c r="K251" s="2"/>
    </row>
    <row r="252" spans="6:11" x14ac:dyDescent="0.25">
      <c r="F252" s="4"/>
      <c r="G252" s="5"/>
      <c r="H252" s="5"/>
      <c r="I252" s="5"/>
      <c r="J252" s="2"/>
      <c r="K252" s="2"/>
    </row>
    <row r="253" spans="6:11" x14ac:dyDescent="0.25">
      <c r="F253" s="4"/>
      <c r="G253" s="5"/>
      <c r="H253" s="5"/>
      <c r="I253" s="5"/>
      <c r="J253" s="2"/>
      <c r="K253" s="2"/>
    </row>
    <row r="254" spans="6:11" x14ac:dyDescent="0.25">
      <c r="F254" s="4"/>
      <c r="G254" s="5"/>
      <c r="H254" s="5"/>
      <c r="I254" s="5"/>
      <c r="J254" s="2"/>
      <c r="K254" s="2"/>
    </row>
    <row r="255" spans="6:11" x14ac:dyDescent="0.25">
      <c r="F255" s="4"/>
      <c r="G255" s="5"/>
      <c r="H255" s="5"/>
      <c r="I255" s="5"/>
      <c r="J255" s="2"/>
      <c r="K255" s="2"/>
    </row>
    <row r="256" spans="6:11" x14ac:dyDescent="0.25">
      <c r="F256" s="4"/>
      <c r="G256" s="5"/>
      <c r="H256" s="5"/>
      <c r="I256" s="5"/>
      <c r="J256" s="2"/>
      <c r="K256" s="2"/>
    </row>
    <row r="257" spans="6:11" x14ac:dyDescent="0.25">
      <c r="F257" s="4"/>
      <c r="G257" s="5"/>
      <c r="H257" s="5"/>
      <c r="I257" s="5"/>
      <c r="J257" s="2"/>
      <c r="K257" s="2"/>
    </row>
    <row r="258" spans="6:11" x14ac:dyDescent="0.25">
      <c r="F258" s="4"/>
      <c r="G258" s="5"/>
      <c r="H258" s="5"/>
      <c r="I258" s="5"/>
      <c r="J258" s="2"/>
      <c r="K258" s="2"/>
    </row>
    <row r="259" spans="6:11" x14ac:dyDescent="0.25">
      <c r="F259" s="4"/>
      <c r="G259" s="5"/>
      <c r="H259" s="5"/>
      <c r="I259" s="5"/>
      <c r="J259" s="2"/>
      <c r="K259" s="2"/>
    </row>
    <row r="260" spans="6:11" x14ac:dyDescent="0.25">
      <c r="F260" s="4"/>
      <c r="G260" s="6"/>
      <c r="H260" s="6"/>
      <c r="I260" s="6"/>
      <c r="J260" s="2"/>
      <c r="K260" s="2"/>
    </row>
    <row r="261" spans="6:11" x14ac:dyDescent="0.25">
      <c r="F261" s="4"/>
      <c r="G261" s="5"/>
      <c r="H261" s="5"/>
      <c r="I261" s="5"/>
      <c r="J261" s="2"/>
      <c r="K261" s="2"/>
    </row>
    <row r="262" spans="6:11" x14ac:dyDescent="0.25">
      <c r="F262" s="4"/>
      <c r="G262" s="5"/>
      <c r="H262" s="5"/>
      <c r="I262" s="5"/>
      <c r="J262" s="2"/>
      <c r="K262" s="2"/>
    </row>
    <row r="263" spans="6:11" x14ac:dyDescent="0.25">
      <c r="F263" s="4"/>
      <c r="G263" s="5"/>
      <c r="H263" s="5"/>
      <c r="I263" s="5"/>
      <c r="J263" s="2"/>
      <c r="K263" s="2"/>
    </row>
    <row r="264" spans="6:11" x14ac:dyDescent="0.25">
      <c r="F264" s="4"/>
      <c r="G264" s="5"/>
      <c r="H264" s="5"/>
      <c r="I264" s="5"/>
      <c r="J264" s="2"/>
      <c r="K264" s="2"/>
    </row>
    <row r="265" spans="6:11" x14ac:dyDescent="0.25">
      <c r="F265" s="4"/>
      <c r="G265" s="5"/>
      <c r="H265" s="5"/>
      <c r="I265" s="5"/>
      <c r="J265" s="2"/>
      <c r="K265" s="2"/>
    </row>
    <row r="266" spans="6:11" x14ac:dyDescent="0.25">
      <c r="F266" s="4"/>
      <c r="G266" s="5"/>
      <c r="H266" s="5"/>
      <c r="I266" s="5"/>
      <c r="J266" s="2"/>
      <c r="K266" s="2"/>
    </row>
    <row r="267" spans="6:11" x14ac:dyDescent="0.25">
      <c r="F267" s="4"/>
      <c r="G267" s="5"/>
      <c r="H267" s="5"/>
      <c r="I267" s="5"/>
      <c r="J267" s="2"/>
      <c r="K267" s="2"/>
    </row>
    <row r="268" spans="6:11" x14ac:dyDescent="0.25">
      <c r="F268" s="4"/>
      <c r="G268" s="5"/>
      <c r="H268" s="5"/>
      <c r="I268" s="5"/>
      <c r="J268" s="2"/>
      <c r="K268" s="2"/>
    </row>
    <row r="269" spans="6:11" x14ac:dyDescent="0.25">
      <c r="F269" s="4"/>
      <c r="G269" s="6"/>
      <c r="H269" s="6"/>
      <c r="I269" s="6"/>
      <c r="J269" s="2"/>
      <c r="K269" s="2"/>
    </row>
    <row r="270" spans="6:11" x14ac:dyDescent="0.25">
      <c r="F270" s="4"/>
      <c r="G270" s="5"/>
      <c r="H270" s="5"/>
      <c r="I270" s="5"/>
      <c r="J270" s="2"/>
      <c r="K270" s="2"/>
    </row>
    <row r="271" spans="6:11" x14ac:dyDescent="0.25">
      <c r="F271" s="4"/>
      <c r="G271" s="5"/>
      <c r="H271" s="5"/>
      <c r="I271" s="5"/>
      <c r="J271" s="2"/>
      <c r="K271" s="2"/>
    </row>
    <row r="272" spans="6:11" x14ac:dyDescent="0.25">
      <c r="F272" s="4"/>
      <c r="G272" s="5"/>
      <c r="H272" s="5"/>
      <c r="I272" s="5"/>
      <c r="J272" s="2"/>
      <c r="K272" s="2"/>
    </row>
    <row r="273" spans="6:11" x14ac:dyDescent="0.25">
      <c r="F273" s="4"/>
      <c r="G273" s="5"/>
      <c r="H273" s="5"/>
      <c r="I273" s="5"/>
      <c r="J273" s="2"/>
      <c r="K273" s="2"/>
    </row>
    <row r="274" spans="6:11" x14ac:dyDescent="0.25">
      <c r="F274" s="4"/>
      <c r="G274" s="5"/>
      <c r="H274" s="5"/>
      <c r="I274" s="5"/>
      <c r="J274" s="2"/>
      <c r="K274" s="2"/>
    </row>
    <row r="275" spans="6:11" x14ac:dyDescent="0.25">
      <c r="F275" s="4"/>
      <c r="G275" s="5"/>
      <c r="H275" s="5"/>
      <c r="I275" s="5"/>
      <c r="J275" s="2"/>
      <c r="K275" s="2"/>
    </row>
    <row r="276" spans="6:11" x14ac:dyDescent="0.25">
      <c r="F276" s="4"/>
      <c r="G276" s="5"/>
      <c r="H276" s="5"/>
      <c r="I276" s="5"/>
      <c r="J276" s="2"/>
      <c r="K276" s="2"/>
    </row>
    <row r="277" spans="6:11" x14ac:dyDescent="0.25">
      <c r="F277" s="4"/>
      <c r="G277" s="5"/>
      <c r="H277" s="5"/>
      <c r="I277" s="5"/>
      <c r="J277" s="2"/>
      <c r="K277" s="2"/>
    </row>
    <row r="278" spans="6:11" x14ac:dyDescent="0.25">
      <c r="F278" s="4"/>
      <c r="G278" s="6"/>
      <c r="H278" s="6"/>
      <c r="I278" s="6"/>
      <c r="J278" s="2"/>
      <c r="K278" s="2"/>
    </row>
    <row r="279" spans="6:11" x14ac:dyDescent="0.25">
      <c r="F279" s="4"/>
      <c r="G279" s="5"/>
      <c r="H279" s="5"/>
      <c r="I279" s="5"/>
      <c r="J279" s="2"/>
      <c r="K279" s="2"/>
    </row>
    <row r="280" spans="6:11" x14ac:dyDescent="0.25">
      <c r="F280" s="4"/>
      <c r="G280" s="5"/>
      <c r="H280" s="5"/>
      <c r="I280" s="5"/>
      <c r="J280" s="2"/>
      <c r="K280" s="2"/>
    </row>
    <row r="281" spans="6:11" x14ac:dyDescent="0.25">
      <c r="F281" s="4"/>
      <c r="G281" s="5"/>
      <c r="H281" s="5"/>
      <c r="I281" s="5"/>
      <c r="J281" s="2"/>
      <c r="K281" s="2"/>
    </row>
    <row r="282" spans="6:11" x14ac:dyDescent="0.25">
      <c r="F282" s="4"/>
      <c r="G282" s="5"/>
      <c r="H282" s="5"/>
      <c r="I282" s="5"/>
      <c r="J282" s="2"/>
      <c r="K282" s="2"/>
    </row>
    <row r="283" spans="6:11" x14ac:dyDescent="0.25">
      <c r="F283" s="4"/>
      <c r="G283" s="5"/>
      <c r="H283" s="5"/>
      <c r="I283" s="5"/>
      <c r="J283" s="2"/>
      <c r="K283" s="2"/>
    </row>
    <row r="284" spans="6:11" x14ac:dyDescent="0.25">
      <c r="F284" s="4"/>
      <c r="G284" s="5"/>
      <c r="H284" s="5"/>
      <c r="I284" s="5"/>
      <c r="J284" s="2"/>
      <c r="K284" s="2"/>
    </row>
    <row r="285" spans="6:11" x14ac:dyDescent="0.25">
      <c r="F285" s="4"/>
      <c r="G285" s="5"/>
      <c r="H285" s="5"/>
      <c r="I285" s="5"/>
      <c r="J285" s="2"/>
      <c r="K285" s="2"/>
    </row>
    <row r="286" spans="6:11" x14ac:dyDescent="0.25">
      <c r="F286" s="4"/>
      <c r="G286" s="5"/>
      <c r="H286" s="5"/>
      <c r="I286" s="5"/>
      <c r="J286" s="2"/>
      <c r="K286" s="2"/>
    </row>
    <row r="287" spans="6:11" x14ac:dyDescent="0.25">
      <c r="F287" s="4"/>
      <c r="G287" s="6"/>
      <c r="H287" s="6"/>
      <c r="I287" s="6"/>
      <c r="J287" s="2"/>
      <c r="K287" s="2"/>
    </row>
    <row r="288" spans="6:11" x14ac:dyDescent="0.25">
      <c r="F288" s="4"/>
      <c r="G288" s="5"/>
      <c r="H288" s="5"/>
      <c r="I288" s="5"/>
      <c r="J288" s="2"/>
      <c r="K288" s="2"/>
    </row>
    <row r="289" spans="6:11" x14ac:dyDescent="0.25">
      <c r="F289" s="4"/>
      <c r="G289" s="5"/>
      <c r="H289" s="5"/>
      <c r="I289" s="5"/>
      <c r="J289" s="2"/>
      <c r="K289" s="2"/>
    </row>
    <row r="290" spans="6:11" x14ac:dyDescent="0.25">
      <c r="F290" s="4"/>
      <c r="G290" s="5"/>
      <c r="H290" s="5"/>
      <c r="I290" s="5"/>
      <c r="J290" s="2"/>
      <c r="K290" s="2"/>
    </row>
    <row r="291" spans="6:11" x14ac:dyDescent="0.25">
      <c r="F291" s="4"/>
      <c r="G291" s="5"/>
      <c r="H291" s="5"/>
      <c r="I291" s="5"/>
      <c r="J291" s="2"/>
      <c r="K291" s="2"/>
    </row>
    <row r="292" spans="6:11" x14ac:dyDescent="0.25">
      <c r="F292" s="4"/>
      <c r="G292" s="5"/>
      <c r="H292" s="5"/>
      <c r="I292" s="5"/>
      <c r="J292" s="2"/>
      <c r="K292" s="2"/>
    </row>
    <row r="293" spans="6:11" x14ac:dyDescent="0.25">
      <c r="F293" s="4"/>
      <c r="G293" s="5"/>
      <c r="H293" s="5"/>
      <c r="I293" s="5"/>
      <c r="J293" s="2"/>
      <c r="K293" s="2"/>
    </row>
    <row r="294" spans="6:11" x14ac:dyDescent="0.25">
      <c r="F294" s="4"/>
      <c r="G294" s="5"/>
      <c r="H294" s="5"/>
      <c r="I294" s="5"/>
      <c r="J294" s="2"/>
      <c r="K294" s="2"/>
    </row>
    <row r="295" spans="6:11" x14ac:dyDescent="0.25">
      <c r="F295" s="4"/>
      <c r="G295" s="5"/>
      <c r="H295" s="5"/>
      <c r="I295" s="5"/>
      <c r="J295" s="2"/>
      <c r="K295" s="2"/>
    </row>
    <row r="296" spans="6:11" x14ac:dyDescent="0.25">
      <c r="F296" s="4"/>
      <c r="G296" s="6"/>
      <c r="H296" s="6"/>
      <c r="I296" s="6"/>
      <c r="J296" s="2"/>
      <c r="K296" s="2"/>
    </row>
    <row r="297" spans="6:11" x14ac:dyDescent="0.25">
      <c r="F297" s="4"/>
      <c r="G297" s="5"/>
      <c r="H297" s="5"/>
      <c r="I297" s="5"/>
      <c r="J297" s="2"/>
      <c r="K297" s="2"/>
    </row>
    <row r="298" spans="6:11" x14ac:dyDescent="0.25">
      <c r="F298" s="4"/>
      <c r="G298" s="2"/>
      <c r="H298" s="2"/>
      <c r="I298" s="2"/>
      <c r="J298" s="2"/>
      <c r="K298" s="2"/>
    </row>
    <row r="299" spans="6:11" x14ac:dyDescent="0.25">
      <c r="F299" s="4"/>
      <c r="G299" s="2"/>
      <c r="H299" s="2"/>
      <c r="I299" s="2"/>
      <c r="J299" s="2"/>
      <c r="K299" s="2"/>
    </row>
    <row r="300" spans="6:11" x14ac:dyDescent="0.25">
      <c r="F300" s="4"/>
      <c r="G300" s="2"/>
      <c r="H300" s="2"/>
      <c r="I300" s="2"/>
      <c r="J300" s="2"/>
      <c r="K300" s="2"/>
    </row>
    <row r="301" spans="6:11" x14ac:dyDescent="0.25">
      <c r="F301" s="4"/>
      <c r="G301" s="2"/>
      <c r="H301" s="2"/>
      <c r="I301" s="2"/>
      <c r="J301" s="2"/>
      <c r="K301" s="2"/>
    </row>
    <row r="302" spans="6:11" x14ac:dyDescent="0.25">
      <c r="F302" s="4"/>
      <c r="G302" s="2"/>
      <c r="H302" s="2"/>
      <c r="I302" s="2"/>
      <c r="J302" s="2"/>
      <c r="K302" s="2"/>
    </row>
    <row r="303" spans="6:11" x14ac:dyDescent="0.25">
      <c r="F303" s="4"/>
      <c r="G303" s="2"/>
      <c r="H303" s="2"/>
      <c r="I303" s="2"/>
      <c r="J303" s="2"/>
      <c r="K303" s="2"/>
    </row>
    <row r="304" spans="6:11" x14ac:dyDescent="0.25">
      <c r="F304" s="4"/>
      <c r="G304" s="5"/>
      <c r="H304" s="5"/>
      <c r="I304" s="5"/>
      <c r="J304" s="2"/>
      <c r="K304" s="2"/>
    </row>
    <row r="305" spans="6:11" x14ac:dyDescent="0.25">
      <c r="F305" s="4"/>
      <c r="G305" s="6"/>
      <c r="H305" s="6"/>
      <c r="I305" s="6"/>
      <c r="J305" s="2"/>
      <c r="K305" s="2"/>
    </row>
    <row r="306" spans="6:11" x14ac:dyDescent="0.25">
      <c r="F306" s="4"/>
      <c r="G306" s="5"/>
      <c r="H306" s="5"/>
      <c r="I306" s="5"/>
      <c r="J306" s="2"/>
      <c r="K306" s="2"/>
    </row>
    <row r="307" spans="6:11" x14ac:dyDescent="0.25">
      <c r="F307" s="4"/>
      <c r="G307" s="5"/>
      <c r="H307" s="5"/>
      <c r="I307" s="5"/>
      <c r="J307" s="2"/>
      <c r="K307" s="2"/>
    </row>
    <row r="308" spans="6:11" x14ac:dyDescent="0.25">
      <c r="F308" s="4"/>
      <c r="G308" s="5"/>
      <c r="H308" s="5"/>
      <c r="I308" s="5"/>
      <c r="J308" s="2"/>
      <c r="K308" s="2"/>
    </row>
    <row r="309" spans="6:11" x14ac:dyDescent="0.25">
      <c r="F309" s="4"/>
      <c r="G309" s="5"/>
      <c r="H309" s="5"/>
      <c r="I309" s="5"/>
      <c r="J309" s="2"/>
      <c r="K309" s="2"/>
    </row>
    <row r="310" spans="6:11" x14ac:dyDescent="0.25">
      <c r="F310" s="4"/>
      <c r="G310" s="5"/>
      <c r="H310" s="5"/>
      <c r="I310" s="5"/>
      <c r="J310" s="2"/>
      <c r="K310" s="2"/>
    </row>
    <row r="311" spans="6:11" x14ac:dyDescent="0.25">
      <c r="F311" s="4"/>
      <c r="G311" s="5"/>
      <c r="H311" s="5"/>
      <c r="I311" s="5"/>
      <c r="J311" s="2"/>
      <c r="K311" s="2"/>
    </row>
    <row r="312" spans="6:11" x14ac:dyDescent="0.25">
      <c r="F312" s="4"/>
      <c r="G312" s="5"/>
      <c r="H312" s="5"/>
      <c r="I312" s="5"/>
      <c r="J312" s="2"/>
      <c r="K312" s="2"/>
    </row>
    <row r="313" spans="6:11" x14ac:dyDescent="0.25">
      <c r="F313" s="4"/>
      <c r="G313" s="5"/>
      <c r="H313" s="5"/>
      <c r="I313" s="5"/>
      <c r="J313" s="2"/>
      <c r="K313" s="2"/>
    </row>
    <row r="314" spans="6:11" x14ac:dyDescent="0.25">
      <c r="F314" s="4"/>
      <c r="G314" s="6"/>
      <c r="H314" s="6"/>
      <c r="I314" s="6"/>
      <c r="J314" s="2"/>
      <c r="K314" s="2"/>
    </row>
    <row r="315" spans="6:11" x14ac:dyDescent="0.25">
      <c r="F315" s="4"/>
      <c r="G315" s="5"/>
      <c r="H315" s="5"/>
      <c r="I315" s="5"/>
      <c r="J315" s="2"/>
      <c r="K315" s="2"/>
    </row>
    <row r="316" spans="6:11" x14ac:dyDescent="0.25">
      <c r="F316" s="4"/>
      <c r="G316" s="5"/>
      <c r="H316" s="5"/>
      <c r="I316" s="5"/>
      <c r="J316" s="2"/>
      <c r="K316" s="2"/>
    </row>
    <row r="317" spans="6:11" x14ac:dyDescent="0.25">
      <c r="F317" s="4"/>
      <c r="G317" s="5"/>
      <c r="H317" s="5"/>
      <c r="I317" s="5"/>
      <c r="J317" s="2"/>
      <c r="K317" s="2"/>
    </row>
    <row r="318" spans="6:11" x14ac:dyDescent="0.25">
      <c r="F318" s="4"/>
      <c r="G318" s="5"/>
      <c r="H318" s="5"/>
      <c r="I318" s="5"/>
      <c r="J318" s="2"/>
      <c r="K318" s="2"/>
    </row>
    <row r="319" spans="6:11" x14ac:dyDescent="0.25">
      <c r="F319" s="4"/>
      <c r="G319" s="5"/>
      <c r="H319" s="5"/>
      <c r="I319" s="5"/>
      <c r="J319" s="2"/>
      <c r="K319" s="2"/>
    </row>
    <row r="320" spans="6:11" x14ac:dyDescent="0.25">
      <c r="F320" s="4"/>
      <c r="G320" s="5"/>
      <c r="H320" s="5"/>
      <c r="I320" s="5"/>
      <c r="J320" s="2"/>
      <c r="K320" s="2"/>
    </row>
    <row r="321" spans="6:11" x14ac:dyDescent="0.25">
      <c r="F321" s="4"/>
      <c r="G321" s="5"/>
      <c r="H321" s="5"/>
      <c r="I321" s="5"/>
      <c r="J321" s="2"/>
      <c r="K321" s="2"/>
    </row>
    <row r="322" spans="6:11" x14ac:dyDescent="0.25">
      <c r="F322" s="4"/>
      <c r="G322" s="5"/>
      <c r="H322" s="5"/>
      <c r="I322" s="5"/>
      <c r="J322" s="2"/>
      <c r="K322" s="2"/>
    </row>
    <row r="323" spans="6:11" x14ac:dyDescent="0.25">
      <c r="F323" s="4"/>
      <c r="G323" s="6"/>
      <c r="H323" s="6"/>
      <c r="I323" s="6"/>
      <c r="J323" s="2"/>
      <c r="K323" s="2"/>
    </row>
    <row r="324" spans="6:11" x14ac:dyDescent="0.25">
      <c r="F324" s="4"/>
      <c r="G324" s="5"/>
      <c r="H324" s="5"/>
      <c r="I324" s="5"/>
      <c r="J324" s="2"/>
      <c r="K324" s="2"/>
    </row>
    <row r="325" spans="6:11" x14ac:dyDescent="0.25">
      <c r="F325" s="4"/>
      <c r="G325" s="5"/>
      <c r="H325" s="5"/>
      <c r="I325" s="5"/>
      <c r="J325" s="2"/>
      <c r="K325" s="2"/>
    </row>
    <row r="326" spans="6:11" x14ac:dyDescent="0.25">
      <c r="F326" s="4"/>
      <c r="G326" s="5"/>
      <c r="H326" s="5"/>
      <c r="I326" s="5"/>
      <c r="J326" s="2"/>
      <c r="K326" s="2"/>
    </row>
    <row r="327" spans="6:11" x14ac:dyDescent="0.25">
      <c r="F327" s="4"/>
      <c r="G327" s="5"/>
      <c r="H327" s="5"/>
      <c r="I327" s="5"/>
      <c r="J327" s="2"/>
      <c r="K327" s="2"/>
    </row>
    <row r="328" spans="6:11" x14ac:dyDescent="0.25">
      <c r="F328" s="4"/>
      <c r="G328" s="5"/>
      <c r="H328" s="5"/>
      <c r="I328" s="5"/>
      <c r="J328" s="2"/>
      <c r="K328" s="2"/>
    </row>
    <row r="329" spans="6:11" x14ac:dyDescent="0.25">
      <c r="F329" s="4"/>
      <c r="G329" s="5"/>
      <c r="H329" s="5"/>
      <c r="I329" s="5"/>
      <c r="J329" s="2"/>
      <c r="K329" s="2"/>
    </row>
    <row r="330" spans="6:11" x14ac:dyDescent="0.25">
      <c r="F330" s="4"/>
      <c r="G330" s="5"/>
      <c r="H330" s="5"/>
      <c r="I330" s="5"/>
      <c r="J330" s="2"/>
      <c r="K330" s="2"/>
    </row>
    <row r="331" spans="6:11" x14ac:dyDescent="0.25">
      <c r="F331" s="4"/>
      <c r="G331" s="5"/>
      <c r="H331" s="5"/>
      <c r="I331" s="5"/>
      <c r="J331" s="2"/>
      <c r="K331" s="2"/>
    </row>
    <row r="332" spans="6:11" x14ac:dyDescent="0.25">
      <c r="F332" s="4"/>
      <c r="G332" s="6"/>
      <c r="H332" s="6"/>
      <c r="I332" s="6"/>
      <c r="J332" s="2"/>
      <c r="K332" s="2"/>
    </row>
    <row r="333" spans="6:11" x14ac:dyDescent="0.25">
      <c r="F333" s="4"/>
      <c r="G333" s="5"/>
      <c r="H333" s="5"/>
      <c r="I333" s="5"/>
      <c r="J333" s="2"/>
      <c r="K333" s="2"/>
    </row>
    <row r="334" spans="6:11" x14ac:dyDescent="0.25">
      <c r="F334" s="4"/>
      <c r="G334" s="5"/>
      <c r="H334" s="5"/>
      <c r="I334" s="5"/>
      <c r="J334" s="2"/>
      <c r="K334" s="2"/>
    </row>
    <row r="335" spans="6:11" x14ac:dyDescent="0.25">
      <c r="F335" s="4"/>
      <c r="G335" s="5"/>
      <c r="H335" s="5"/>
      <c r="I335" s="5"/>
      <c r="J335" s="2"/>
      <c r="K335" s="2"/>
    </row>
    <row r="336" spans="6:11" x14ac:dyDescent="0.25">
      <c r="F336" s="4"/>
      <c r="G336" s="5"/>
      <c r="H336" s="5"/>
      <c r="I336" s="5"/>
      <c r="J336" s="2"/>
      <c r="K336" s="2"/>
    </row>
    <row r="337" spans="6:11" x14ac:dyDescent="0.25">
      <c r="F337" s="4"/>
      <c r="G337" s="5"/>
      <c r="H337" s="5"/>
      <c r="I337" s="5"/>
      <c r="J337" s="2"/>
      <c r="K337" s="2"/>
    </row>
    <row r="338" spans="6:11" x14ac:dyDescent="0.25">
      <c r="F338" s="4"/>
      <c r="G338" s="5"/>
      <c r="H338" s="5"/>
      <c r="I338" s="5"/>
      <c r="J338" s="2"/>
      <c r="K338" s="2"/>
    </row>
    <row r="339" spans="6:11" x14ac:dyDescent="0.25">
      <c r="F339" s="4"/>
      <c r="G339" s="5"/>
      <c r="H339" s="5"/>
      <c r="I339" s="5"/>
      <c r="J339" s="2"/>
      <c r="K339" s="2"/>
    </row>
    <row r="340" spans="6:11" x14ac:dyDescent="0.25">
      <c r="F340" s="4"/>
      <c r="G340" s="5"/>
      <c r="H340" s="5"/>
      <c r="I340" s="5"/>
      <c r="J340" s="2"/>
      <c r="K340" s="2"/>
    </row>
    <row r="341" spans="6:11" x14ac:dyDescent="0.25">
      <c r="F341" s="4"/>
      <c r="G341" s="6"/>
      <c r="H341" s="6"/>
      <c r="I341" s="6"/>
      <c r="J341" s="2"/>
      <c r="K341" s="2"/>
    </row>
    <row r="342" spans="6:11" x14ac:dyDescent="0.25">
      <c r="F342" s="4"/>
      <c r="G342" s="5"/>
      <c r="H342" s="5"/>
      <c r="I342" s="5"/>
      <c r="J342" s="2"/>
      <c r="K342" s="2"/>
    </row>
    <row r="343" spans="6:11" x14ac:dyDescent="0.25">
      <c r="F343" s="4"/>
      <c r="G343" s="5"/>
      <c r="H343" s="5"/>
      <c r="I343" s="5"/>
      <c r="J343" s="2"/>
      <c r="K343" s="2"/>
    </row>
    <row r="344" spans="6:11" x14ac:dyDescent="0.25">
      <c r="F344" s="4"/>
      <c r="G344" s="5"/>
      <c r="H344" s="5"/>
      <c r="I344" s="5"/>
      <c r="J344" s="2"/>
      <c r="K344" s="2"/>
    </row>
    <row r="345" spans="6:11" x14ac:dyDescent="0.25">
      <c r="F345" s="4"/>
      <c r="G345" s="5"/>
      <c r="H345" s="5"/>
      <c r="I345" s="5"/>
      <c r="J345" s="2"/>
      <c r="K345" s="2"/>
    </row>
    <row r="346" spans="6:11" x14ac:dyDescent="0.25">
      <c r="F346" s="4"/>
      <c r="G346" s="5"/>
      <c r="H346" s="5"/>
      <c r="I346" s="5"/>
      <c r="J346" s="2"/>
      <c r="K346" s="2"/>
    </row>
    <row r="347" spans="6:11" x14ac:dyDescent="0.25">
      <c r="F347" s="4"/>
      <c r="G347" s="5"/>
      <c r="H347" s="5"/>
      <c r="I347" s="5"/>
      <c r="J347" s="2"/>
      <c r="K347" s="2"/>
    </row>
    <row r="348" spans="6:11" x14ac:dyDescent="0.25">
      <c r="F348" s="4"/>
      <c r="G348" s="5"/>
      <c r="H348" s="5"/>
      <c r="I348" s="5"/>
      <c r="J348" s="2"/>
      <c r="K348" s="2"/>
    </row>
    <row r="349" spans="6:11" x14ac:dyDescent="0.25">
      <c r="F349" s="4"/>
      <c r="G349" s="5"/>
      <c r="H349" s="5"/>
      <c r="I349" s="5"/>
      <c r="J349" s="2"/>
      <c r="K349" s="2"/>
    </row>
    <row r="350" spans="6:11" x14ac:dyDescent="0.25">
      <c r="F350" s="4"/>
      <c r="G350" s="6"/>
      <c r="H350" s="6"/>
      <c r="I350" s="6"/>
      <c r="J350" s="2"/>
      <c r="K350" s="2"/>
    </row>
    <row r="351" spans="6:11" x14ac:dyDescent="0.25">
      <c r="F351" s="4"/>
      <c r="G351" s="5"/>
      <c r="H351" s="5"/>
      <c r="I351" s="5"/>
      <c r="J351" s="2"/>
      <c r="K351" s="2"/>
    </row>
    <row r="352" spans="6:11" x14ac:dyDescent="0.25">
      <c r="F352" s="4"/>
      <c r="G352" s="5"/>
      <c r="H352" s="5"/>
      <c r="I352" s="5"/>
      <c r="J352" s="2"/>
      <c r="K352" s="2"/>
    </row>
    <row r="353" spans="6:11" x14ac:dyDescent="0.25">
      <c r="F353" s="4"/>
      <c r="G353" s="5"/>
      <c r="H353" s="5"/>
      <c r="I353" s="5"/>
      <c r="J353" s="2"/>
      <c r="K353" s="2"/>
    </row>
    <row r="354" spans="6:11" x14ac:dyDescent="0.25">
      <c r="F354" s="4"/>
      <c r="G354" s="5"/>
      <c r="H354" s="5"/>
      <c r="I354" s="5"/>
      <c r="J354" s="2"/>
      <c r="K354" s="2"/>
    </row>
    <row r="355" spans="6:11" x14ac:dyDescent="0.25">
      <c r="F355" s="4"/>
      <c r="G355" s="5"/>
      <c r="H355" s="5"/>
      <c r="I355" s="5"/>
      <c r="J355" s="2"/>
      <c r="K355" s="2"/>
    </row>
    <row r="356" spans="6:11" x14ac:dyDescent="0.25">
      <c r="F356" s="4"/>
      <c r="G356" s="5"/>
      <c r="H356" s="5"/>
      <c r="I356" s="5"/>
      <c r="J356" s="2"/>
      <c r="K356" s="2"/>
    </row>
    <row r="357" spans="6:11" x14ac:dyDescent="0.25">
      <c r="F357" s="4"/>
      <c r="G357" s="5"/>
      <c r="H357" s="5"/>
      <c r="I357" s="5"/>
      <c r="J357" s="2"/>
      <c r="K357" s="2"/>
    </row>
    <row r="358" spans="6:11" x14ac:dyDescent="0.25">
      <c r="F358" s="4"/>
      <c r="G358" s="5"/>
      <c r="H358" s="5"/>
      <c r="I358" s="5"/>
      <c r="J358" s="2"/>
      <c r="K358" s="2"/>
    </row>
    <row r="359" spans="6:11" x14ac:dyDescent="0.25">
      <c r="F359" s="4"/>
      <c r="G359" s="6"/>
      <c r="H359" s="6"/>
      <c r="I359" s="6"/>
      <c r="J359" s="2"/>
      <c r="K359" s="2"/>
    </row>
    <row r="360" spans="6:11" x14ac:dyDescent="0.25">
      <c r="F360" s="4"/>
      <c r="G360" s="5"/>
      <c r="H360" s="5"/>
      <c r="I360" s="5"/>
      <c r="J360" s="2"/>
      <c r="K360" s="2"/>
    </row>
    <row r="361" spans="6:11" x14ac:dyDescent="0.25">
      <c r="F361" s="4"/>
      <c r="G361" s="5"/>
      <c r="H361" s="5"/>
      <c r="I361" s="5"/>
      <c r="J361" s="2"/>
      <c r="K361" s="2"/>
    </row>
    <row r="362" spans="6:11" x14ac:dyDescent="0.25">
      <c r="F362" s="4"/>
      <c r="G362" s="5"/>
      <c r="H362" s="5"/>
      <c r="I362" s="5"/>
      <c r="J362" s="2"/>
      <c r="K362" s="2"/>
    </row>
    <row r="363" spans="6:11" x14ac:dyDescent="0.25">
      <c r="F363" s="4"/>
      <c r="G363" s="5"/>
      <c r="H363" s="5"/>
      <c r="I363" s="5"/>
      <c r="J363" s="2"/>
      <c r="K363" s="2"/>
    </row>
    <row r="364" spans="6:11" x14ac:dyDescent="0.25">
      <c r="F364" s="4"/>
      <c r="G364" s="5"/>
      <c r="H364" s="5"/>
      <c r="I364" s="5"/>
      <c r="J364" s="2"/>
      <c r="K364" s="2"/>
    </row>
    <row r="365" spans="6:11" x14ac:dyDescent="0.25">
      <c r="F365" s="4"/>
      <c r="G365" s="5"/>
      <c r="H365" s="5"/>
      <c r="I365" s="5"/>
      <c r="J365" s="2"/>
      <c r="K365" s="2"/>
    </row>
    <row r="366" spans="6:11" x14ac:dyDescent="0.25">
      <c r="F366" s="4"/>
      <c r="G366" s="5"/>
      <c r="H366" s="5"/>
      <c r="I366" s="5"/>
      <c r="J366" s="2"/>
      <c r="K366" s="2"/>
    </row>
    <row r="367" spans="6:11" x14ac:dyDescent="0.25">
      <c r="F367" s="4"/>
      <c r="G367" s="5"/>
      <c r="H367" s="5"/>
      <c r="I367" s="5"/>
      <c r="J367" s="2"/>
      <c r="K367" s="2"/>
    </row>
    <row r="368" spans="6:11" x14ac:dyDescent="0.25">
      <c r="F368" s="4"/>
      <c r="G368" s="6"/>
      <c r="H368" s="6"/>
      <c r="I368" s="6"/>
      <c r="J368" s="2"/>
      <c r="K368" s="2"/>
    </row>
    <row r="369" spans="6:11" x14ac:dyDescent="0.25">
      <c r="F369" s="4"/>
      <c r="G369" s="5"/>
      <c r="H369" s="5"/>
      <c r="I369" s="5"/>
      <c r="J369" s="2"/>
      <c r="K369" s="2"/>
    </row>
    <row r="370" spans="6:11" x14ac:dyDescent="0.25">
      <c r="F370" s="4"/>
      <c r="G370" s="5"/>
      <c r="H370" s="5"/>
      <c r="I370" s="5"/>
      <c r="J370" s="2"/>
      <c r="K370" s="2"/>
    </row>
    <row r="371" spans="6:11" x14ac:dyDescent="0.25">
      <c r="F371" s="4"/>
      <c r="G371" s="5"/>
      <c r="H371" s="5"/>
      <c r="I371" s="5"/>
      <c r="J371" s="2"/>
      <c r="K371" s="2"/>
    </row>
    <row r="372" spans="6:11" x14ac:dyDescent="0.25">
      <c r="F372" s="4"/>
      <c r="G372" s="5"/>
      <c r="H372" s="5"/>
      <c r="I372" s="5"/>
      <c r="J372" s="2"/>
      <c r="K372" s="2"/>
    </row>
    <row r="373" spans="6:11" x14ac:dyDescent="0.25">
      <c r="F373" s="4"/>
      <c r="G373" s="5"/>
      <c r="H373" s="5"/>
      <c r="I373" s="5"/>
      <c r="J373" s="2"/>
      <c r="K373" s="2"/>
    </row>
    <row r="374" spans="6:11" x14ac:dyDescent="0.25">
      <c r="F374" s="4"/>
      <c r="G374" s="5"/>
      <c r="H374" s="5"/>
      <c r="I374" s="5"/>
      <c r="J374" s="2"/>
      <c r="K374" s="2"/>
    </row>
    <row r="375" spans="6:11" x14ac:dyDescent="0.25">
      <c r="F375" s="4"/>
      <c r="G375" s="5"/>
      <c r="H375" s="5"/>
      <c r="I375" s="5"/>
      <c r="J375" s="2"/>
      <c r="K375" s="2"/>
    </row>
    <row r="376" spans="6:11" x14ac:dyDescent="0.25">
      <c r="F376" s="4"/>
      <c r="G376" s="5"/>
      <c r="H376" s="5"/>
      <c r="I376" s="5"/>
      <c r="J376" s="2"/>
      <c r="K376" s="2"/>
    </row>
    <row r="377" spans="6:11" x14ac:dyDescent="0.25">
      <c r="F377" s="4"/>
      <c r="G377" s="6"/>
      <c r="H377" s="6"/>
      <c r="I377" s="6"/>
      <c r="J377" s="2"/>
      <c r="K377" s="2"/>
    </row>
    <row r="378" spans="6:11" x14ac:dyDescent="0.25">
      <c r="F378" s="4"/>
      <c r="G378" s="5"/>
      <c r="H378" s="5"/>
      <c r="I378" s="5"/>
      <c r="J378" s="2"/>
      <c r="K378" s="2"/>
    </row>
    <row r="379" spans="6:11" x14ac:dyDescent="0.25">
      <c r="F379" s="4"/>
      <c r="G379" s="5"/>
      <c r="H379" s="5"/>
      <c r="I379" s="5"/>
      <c r="J379" s="2"/>
      <c r="K379" s="2"/>
    </row>
    <row r="380" spans="6:11" x14ac:dyDescent="0.25">
      <c r="F380" s="4"/>
      <c r="G380" s="5"/>
      <c r="H380" s="5"/>
      <c r="I380" s="5"/>
      <c r="J380" s="2"/>
      <c r="K380" s="2"/>
    </row>
    <row r="381" spans="6:11" x14ac:dyDescent="0.25">
      <c r="F381" s="4"/>
      <c r="G381" s="5"/>
      <c r="H381" s="5"/>
      <c r="I381" s="5"/>
      <c r="J381" s="2"/>
      <c r="K381" s="2"/>
    </row>
    <row r="382" spans="6:11" x14ac:dyDescent="0.25">
      <c r="F382" s="4"/>
      <c r="G382" s="5"/>
      <c r="H382" s="5"/>
      <c r="I382" s="5"/>
      <c r="J382" s="2"/>
      <c r="K382" s="2"/>
    </row>
    <row r="383" spans="6:11" x14ac:dyDescent="0.25">
      <c r="F383" s="4"/>
      <c r="G383" s="5"/>
      <c r="H383" s="5"/>
      <c r="I383" s="5"/>
      <c r="J383" s="2"/>
      <c r="K383" s="2"/>
    </row>
    <row r="384" spans="6:11" x14ac:dyDescent="0.25">
      <c r="F384" s="4"/>
      <c r="G384" s="5"/>
      <c r="H384" s="5"/>
      <c r="I384" s="5"/>
      <c r="J384" s="2"/>
      <c r="K384" s="2"/>
    </row>
    <row r="385" spans="6:11" x14ac:dyDescent="0.25">
      <c r="F385" s="4"/>
      <c r="G385" s="5"/>
      <c r="H385" s="5"/>
      <c r="I385" s="5"/>
      <c r="J385" s="2"/>
      <c r="K385" s="2"/>
    </row>
    <row r="386" spans="6:11" x14ac:dyDescent="0.25">
      <c r="F386" s="4"/>
      <c r="G386" s="6"/>
      <c r="H386" s="6"/>
      <c r="I386" s="6"/>
      <c r="J386" s="2"/>
      <c r="K386" s="2"/>
    </row>
    <row r="387" spans="6:11" x14ac:dyDescent="0.25">
      <c r="F387" s="4"/>
      <c r="G387" s="5"/>
      <c r="H387" s="5"/>
      <c r="I387" s="5"/>
      <c r="J387" s="2"/>
      <c r="K387" s="2"/>
    </row>
    <row r="388" spans="6:11" x14ac:dyDescent="0.25">
      <c r="F388" s="4"/>
      <c r="G388" s="5"/>
      <c r="H388" s="5"/>
      <c r="I388" s="5"/>
      <c r="J388" s="2"/>
      <c r="K388" s="2"/>
    </row>
    <row r="389" spans="6:11" x14ac:dyDescent="0.25">
      <c r="F389" s="4"/>
      <c r="G389" s="5"/>
      <c r="H389" s="5"/>
      <c r="I389" s="5"/>
      <c r="J389" s="2"/>
      <c r="K389" s="2"/>
    </row>
    <row r="390" spans="6:11" x14ac:dyDescent="0.25">
      <c r="F390" s="4"/>
      <c r="G390" s="5"/>
      <c r="H390" s="5"/>
      <c r="I390" s="5"/>
      <c r="J390" s="2"/>
      <c r="K390" s="2"/>
    </row>
    <row r="391" spans="6:11" x14ac:dyDescent="0.25">
      <c r="F391" s="4"/>
      <c r="G391" s="5"/>
      <c r="H391" s="5"/>
      <c r="I391" s="5"/>
      <c r="J391" s="2"/>
      <c r="K391" s="2"/>
    </row>
    <row r="392" spans="6:11" x14ac:dyDescent="0.25">
      <c r="F392" s="4"/>
      <c r="G392" s="5"/>
      <c r="H392" s="5"/>
      <c r="I392" s="5"/>
      <c r="J392" s="2"/>
      <c r="K392" s="2"/>
    </row>
    <row r="393" spans="6:11" x14ac:dyDescent="0.25">
      <c r="F393" s="4"/>
      <c r="G393" s="5"/>
      <c r="H393" s="5"/>
      <c r="I393" s="5"/>
      <c r="J393" s="2"/>
      <c r="K393" s="2"/>
    </row>
    <row r="394" spans="6:11" x14ac:dyDescent="0.25">
      <c r="F394" s="4"/>
      <c r="G394" s="5"/>
      <c r="H394" s="5"/>
      <c r="I394" s="5"/>
      <c r="J394" s="2"/>
      <c r="K394" s="2"/>
    </row>
    <row r="395" spans="6:11" x14ac:dyDescent="0.25">
      <c r="F395" s="4"/>
      <c r="G395" s="6"/>
      <c r="H395" s="6"/>
      <c r="I395" s="6"/>
      <c r="J395" s="2"/>
      <c r="K395" s="2"/>
    </row>
    <row r="396" spans="6:11" x14ac:dyDescent="0.25">
      <c r="F396" s="4"/>
      <c r="G396" s="5"/>
      <c r="H396" s="5"/>
      <c r="I396" s="5"/>
      <c r="J396" s="2"/>
      <c r="K396" s="2"/>
    </row>
    <row r="397" spans="6:11" x14ac:dyDescent="0.25">
      <c r="F397" s="4"/>
      <c r="G397" s="5"/>
      <c r="H397" s="5"/>
      <c r="I397" s="5"/>
      <c r="J397" s="2"/>
      <c r="K397" s="2"/>
    </row>
    <row r="398" spans="6:11" x14ac:dyDescent="0.25">
      <c r="F398" s="4"/>
      <c r="G398" s="5"/>
      <c r="H398" s="5"/>
      <c r="I398" s="5"/>
      <c r="J398" s="2"/>
      <c r="K398" s="2"/>
    </row>
    <row r="399" spans="6:11" x14ac:dyDescent="0.25">
      <c r="F399" s="4"/>
      <c r="G399" s="5"/>
      <c r="H399" s="5"/>
      <c r="I399" s="5"/>
      <c r="J399" s="2"/>
      <c r="K399" s="2"/>
    </row>
    <row r="400" spans="6:11" x14ac:dyDescent="0.25">
      <c r="F400" s="4"/>
      <c r="G400" s="5"/>
      <c r="H400" s="5"/>
      <c r="I400" s="5"/>
      <c r="J400" s="2"/>
      <c r="K400" s="2"/>
    </row>
    <row r="401" spans="6:11" x14ac:dyDescent="0.25">
      <c r="F401" s="4"/>
      <c r="G401" s="5"/>
      <c r="H401" s="5"/>
      <c r="I401" s="5"/>
      <c r="J401" s="2"/>
      <c r="K401" s="2"/>
    </row>
    <row r="402" spans="6:11" x14ac:dyDescent="0.25">
      <c r="F402" s="4"/>
      <c r="G402" s="5"/>
      <c r="H402" s="5"/>
      <c r="I402" s="5"/>
      <c r="J402" s="2"/>
      <c r="K402" s="2"/>
    </row>
    <row r="403" spans="6:11" x14ac:dyDescent="0.25">
      <c r="F403" s="4"/>
      <c r="G403" s="5"/>
      <c r="H403" s="5"/>
      <c r="I403" s="5"/>
      <c r="J403" s="2"/>
      <c r="K403" s="2"/>
    </row>
    <row r="404" spans="6:11" x14ac:dyDescent="0.25">
      <c r="F404" s="4"/>
      <c r="G404" s="6"/>
      <c r="H404" s="6"/>
      <c r="I404" s="6"/>
      <c r="J404" s="2"/>
      <c r="K404" s="2"/>
    </row>
    <row r="405" spans="6:11" x14ac:dyDescent="0.25">
      <c r="F405" s="4"/>
      <c r="G405" s="5"/>
      <c r="H405" s="5"/>
      <c r="I405" s="5"/>
      <c r="J405" s="2"/>
      <c r="K405" s="2"/>
    </row>
    <row r="406" spans="6:11" x14ac:dyDescent="0.25">
      <c r="F406" s="4"/>
      <c r="G406" s="5"/>
      <c r="H406" s="5"/>
      <c r="I406" s="5"/>
      <c r="J406" s="2"/>
      <c r="K406" s="2"/>
    </row>
    <row r="407" spans="6:11" x14ac:dyDescent="0.25">
      <c r="F407" s="4"/>
      <c r="G407" s="5"/>
      <c r="H407" s="5"/>
      <c r="I407" s="5"/>
      <c r="J407" s="2"/>
      <c r="K407" s="2"/>
    </row>
    <row r="408" spans="6:11" x14ac:dyDescent="0.25">
      <c r="F408" s="4"/>
      <c r="G408" s="5"/>
      <c r="H408" s="5"/>
      <c r="I408" s="5"/>
      <c r="J408" s="2"/>
      <c r="K408" s="2"/>
    </row>
    <row r="409" spans="6:11" x14ac:dyDescent="0.25">
      <c r="F409" s="4"/>
      <c r="G409" s="5"/>
      <c r="H409" s="5"/>
      <c r="I409" s="5"/>
      <c r="J409" s="2"/>
      <c r="K409" s="2"/>
    </row>
    <row r="410" spans="6:11" x14ac:dyDescent="0.25">
      <c r="F410" s="4"/>
      <c r="G410" s="5"/>
      <c r="H410" s="5"/>
      <c r="I410" s="5"/>
      <c r="J410" s="2"/>
      <c r="K410" s="2"/>
    </row>
    <row r="411" spans="6:11" x14ac:dyDescent="0.25">
      <c r="F411" s="4"/>
      <c r="G411" s="5"/>
      <c r="H411" s="5"/>
      <c r="I411" s="5"/>
      <c r="J411" s="2"/>
      <c r="K411" s="2"/>
    </row>
    <row r="412" spans="6:11" x14ac:dyDescent="0.25">
      <c r="F412" s="4"/>
      <c r="G412" s="5"/>
      <c r="H412" s="5"/>
      <c r="I412" s="5"/>
      <c r="J412" s="2"/>
      <c r="K412" s="2"/>
    </row>
    <row r="413" spans="6:11" x14ac:dyDescent="0.25">
      <c r="F413" s="4"/>
      <c r="G413" s="6"/>
      <c r="H413" s="6"/>
      <c r="I413" s="6"/>
      <c r="J413" s="2"/>
      <c r="K413" s="2"/>
    </row>
    <row r="414" spans="6:11" x14ac:dyDescent="0.25">
      <c r="F414" s="4"/>
      <c r="G414" s="5"/>
      <c r="H414" s="5"/>
      <c r="I414" s="5"/>
      <c r="J414" s="2"/>
      <c r="K414" s="2"/>
    </row>
    <row r="415" spans="6:11" x14ac:dyDescent="0.25">
      <c r="F415" s="4"/>
      <c r="G415" s="5"/>
      <c r="H415" s="5"/>
      <c r="I415" s="5"/>
      <c r="J415" s="2"/>
      <c r="K415" s="2"/>
    </row>
    <row r="416" spans="6:11" x14ac:dyDescent="0.25">
      <c r="F416" s="4"/>
      <c r="G416" s="5"/>
      <c r="H416" s="5"/>
      <c r="I416" s="5"/>
      <c r="J416" s="2"/>
      <c r="K416" s="2"/>
    </row>
    <row r="417" spans="6:11" x14ac:dyDescent="0.25">
      <c r="F417" s="4"/>
      <c r="G417" s="5"/>
      <c r="H417" s="5"/>
      <c r="I417" s="5"/>
      <c r="J417" s="2"/>
      <c r="K417" s="2"/>
    </row>
    <row r="418" spans="6:11" x14ac:dyDescent="0.25">
      <c r="F418" s="4"/>
      <c r="G418" s="5"/>
      <c r="H418" s="5"/>
      <c r="I418" s="5"/>
      <c r="J418" s="2"/>
      <c r="K418" s="2"/>
    </row>
    <row r="419" spans="6:11" x14ac:dyDescent="0.25">
      <c r="F419" s="4"/>
      <c r="G419" s="5"/>
      <c r="H419" s="5"/>
      <c r="I419" s="5"/>
      <c r="J419" s="2"/>
      <c r="K419" s="2"/>
    </row>
    <row r="420" spans="6:11" x14ac:dyDescent="0.25">
      <c r="F420" s="4"/>
      <c r="G420" s="5"/>
      <c r="H420" s="5"/>
      <c r="I420" s="5"/>
      <c r="J420" s="2"/>
      <c r="K420" s="2"/>
    </row>
    <row r="421" spans="6:11" x14ac:dyDescent="0.25">
      <c r="F421" s="4"/>
      <c r="G421" s="5"/>
      <c r="H421" s="5"/>
      <c r="I421" s="5"/>
      <c r="J421" s="2"/>
      <c r="K421" s="2"/>
    </row>
    <row r="422" spans="6:11" x14ac:dyDescent="0.25">
      <c r="F422" s="4"/>
      <c r="G422" s="6"/>
      <c r="H422" s="6"/>
      <c r="I422" s="6"/>
      <c r="J422" s="2"/>
      <c r="K422" s="2"/>
    </row>
    <row r="423" spans="6:11" x14ac:dyDescent="0.25">
      <c r="F423" s="4"/>
      <c r="G423" s="5"/>
      <c r="H423" s="5"/>
      <c r="I423" s="5"/>
      <c r="J423" s="2"/>
      <c r="K423" s="2"/>
    </row>
    <row r="424" spans="6:11" x14ac:dyDescent="0.25">
      <c r="F424" s="4"/>
      <c r="G424" s="5"/>
      <c r="H424" s="5"/>
      <c r="I424" s="5"/>
      <c r="J424" s="2"/>
      <c r="K424" s="2"/>
    </row>
    <row r="425" spans="6:11" x14ac:dyDescent="0.25">
      <c r="F425" s="4"/>
      <c r="G425" s="5"/>
      <c r="H425" s="5"/>
      <c r="I425" s="5"/>
      <c r="J425" s="2"/>
      <c r="K425" s="2"/>
    </row>
    <row r="426" spans="6:11" x14ac:dyDescent="0.25">
      <c r="F426" s="4"/>
      <c r="G426" s="5"/>
      <c r="H426" s="5"/>
      <c r="I426" s="5"/>
      <c r="J426" s="2"/>
      <c r="K426" s="2"/>
    </row>
    <row r="427" spans="6:11" x14ac:dyDescent="0.25">
      <c r="F427" s="4"/>
      <c r="G427" s="5"/>
      <c r="H427" s="5"/>
      <c r="I427" s="5"/>
      <c r="J427" s="2"/>
      <c r="K427" s="2"/>
    </row>
    <row r="428" spans="6:11" x14ac:dyDescent="0.25">
      <c r="F428" s="4"/>
      <c r="G428" s="5"/>
      <c r="H428" s="5"/>
      <c r="I428" s="5"/>
      <c r="J428" s="2"/>
      <c r="K428" s="2"/>
    </row>
    <row r="429" spans="6:11" x14ac:dyDescent="0.25">
      <c r="F429" s="4"/>
      <c r="G429" s="5"/>
      <c r="H429" s="5"/>
      <c r="I429" s="5"/>
      <c r="J429" s="2"/>
      <c r="K429" s="2"/>
    </row>
    <row r="430" spans="6:11" x14ac:dyDescent="0.25">
      <c r="F430" s="4"/>
      <c r="G430" s="5"/>
      <c r="H430" s="5"/>
      <c r="I430" s="5"/>
      <c r="J430" s="2"/>
      <c r="K430" s="2"/>
    </row>
    <row r="431" spans="6:11" x14ac:dyDescent="0.25">
      <c r="F431" s="4"/>
      <c r="G431" s="6"/>
      <c r="H431" s="6"/>
      <c r="I431" s="6"/>
      <c r="J431" s="2"/>
      <c r="K431" s="2"/>
    </row>
    <row r="432" spans="6:11" x14ac:dyDescent="0.25">
      <c r="F432" s="4"/>
      <c r="G432" s="5"/>
      <c r="H432" s="5"/>
      <c r="I432" s="5"/>
      <c r="J432" s="2"/>
      <c r="K432" s="2"/>
    </row>
    <row r="433" spans="6:11" x14ac:dyDescent="0.25">
      <c r="F433" s="4"/>
      <c r="G433" s="5"/>
      <c r="H433" s="5"/>
      <c r="I433" s="5"/>
      <c r="J433" s="2"/>
      <c r="K433" s="2"/>
    </row>
    <row r="434" spans="6:11" x14ac:dyDescent="0.25">
      <c r="F434" s="4"/>
      <c r="G434" s="5"/>
      <c r="H434" s="5"/>
      <c r="I434" s="5"/>
      <c r="J434" s="2"/>
      <c r="K434" s="2"/>
    </row>
    <row r="435" spans="6:11" x14ac:dyDescent="0.25">
      <c r="F435" s="4"/>
      <c r="G435" s="5"/>
      <c r="H435" s="5"/>
      <c r="I435" s="5"/>
      <c r="J435" s="2"/>
      <c r="K435" s="2"/>
    </row>
    <row r="436" spans="6:11" x14ac:dyDescent="0.25">
      <c r="F436" s="4"/>
      <c r="G436" s="5"/>
      <c r="H436" s="5"/>
      <c r="I436" s="5"/>
      <c r="J436" s="2"/>
      <c r="K436" s="2"/>
    </row>
    <row r="437" spans="6:11" x14ac:dyDescent="0.25">
      <c r="F437" s="4"/>
      <c r="G437" s="5"/>
      <c r="H437" s="5"/>
      <c r="I437" s="5"/>
      <c r="J437" s="2"/>
      <c r="K437" s="2"/>
    </row>
    <row r="438" spans="6:11" x14ac:dyDescent="0.25">
      <c r="F438" s="4"/>
      <c r="G438" s="5"/>
      <c r="H438" s="5"/>
      <c r="I438" s="5"/>
      <c r="J438" s="2"/>
      <c r="K438" s="2"/>
    </row>
    <row r="439" spans="6:11" x14ac:dyDescent="0.25">
      <c r="F439" s="4"/>
      <c r="G439" s="5"/>
      <c r="H439" s="5"/>
      <c r="I439" s="5"/>
      <c r="J439" s="2"/>
      <c r="K439" s="2"/>
    </row>
    <row r="440" spans="6:11" x14ac:dyDescent="0.25">
      <c r="F440" s="4"/>
      <c r="G440" s="6"/>
      <c r="H440" s="6"/>
      <c r="I440" s="6"/>
      <c r="J440" s="2"/>
      <c r="K440" s="2"/>
    </row>
    <row r="441" spans="6:11" x14ac:dyDescent="0.25">
      <c r="F441" s="4"/>
      <c r="G441" s="5"/>
      <c r="H441" s="5"/>
      <c r="I441" s="5"/>
      <c r="J441" s="2"/>
      <c r="K441" s="2"/>
    </row>
    <row r="442" spans="6:11" x14ac:dyDescent="0.25">
      <c r="F442" s="4"/>
      <c r="G442" s="5"/>
      <c r="H442" s="5"/>
      <c r="I442" s="5"/>
      <c r="J442" s="2"/>
      <c r="K442" s="2"/>
    </row>
    <row r="443" spans="6:11" x14ac:dyDescent="0.25">
      <c r="F443" s="4"/>
      <c r="G443" s="5"/>
      <c r="H443" s="5"/>
      <c r="I443" s="5"/>
      <c r="J443" s="2"/>
      <c r="K443" s="2"/>
    </row>
    <row r="444" spans="6:11" x14ac:dyDescent="0.25">
      <c r="F444" s="4"/>
      <c r="G444" s="5"/>
      <c r="H444" s="5"/>
      <c r="I444" s="5"/>
      <c r="J444" s="2"/>
      <c r="K444" s="2"/>
    </row>
    <row r="445" spans="6:11" x14ac:dyDescent="0.25">
      <c r="F445" s="4"/>
      <c r="G445" s="5"/>
      <c r="H445" s="5"/>
      <c r="I445" s="5"/>
      <c r="J445" s="2"/>
      <c r="K445" s="2"/>
    </row>
    <row r="446" spans="6:11" x14ac:dyDescent="0.25">
      <c r="F446" s="4"/>
      <c r="G446" s="5"/>
      <c r="H446" s="5"/>
      <c r="I446" s="5"/>
      <c r="J446" s="2"/>
      <c r="K446" s="2"/>
    </row>
    <row r="447" spans="6:11" x14ac:dyDescent="0.25">
      <c r="F447" s="4"/>
      <c r="G447" s="5"/>
      <c r="H447" s="5"/>
      <c r="I447" s="5"/>
      <c r="J447" s="2"/>
      <c r="K447" s="2"/>
    </row>
    <row r="448" spans="6:11" x14ac:dyDescent="0.25">
      <c r="F448" s="4"/>
      <c r="G448" s="5"/>
      <c r="H448" s="5"/>
      <c r="I448" s="5"/>
      <c r="J448" s="2"/>
      <c r="K448" s="2"/>
    </row>
    <row r="449" spans="6:11" x14ac:dyDescent="0.25">
      <c r="F449" s="4"/>
      <c r="G449" s="6"/>
      <c r="H449" s="6"/>
      <c r="I449" s="6"/>
      <c r="J449" s="2"/>
      <c r="K449" s="2"/>
    </row>
    <row r="450" spans="6:11" x14ac:dyDescent="0.25">
      <c r="F450" s="4"/>
      <c r="G450" s="5"/>
      <c r="H450" s="5"/>
      <c r="I450" s="5"/>
      <c r="J450" s="2"/>
      <c r="K450" s="2"/>
    </row>
    <row r="451" spans="6:11" x14ac:dyDescent="0.25">
      <c r="F451" s="4"/>
      <c r="G451" s="5"/>
      <c r="H451" s="5"/>
      <c r="I451" s="5"/>
      <c r="J451" s="2"/>
      <c r="K451" s="2"/>
    </row>
    <row r="452" spans="6:11" x14ac:dyDescent="0.25">
      <c r="F452" s="4"/>
      <c r="G452" s="5"/>
      <c r="H452" s="5"/>
      <c r="I452" s="5"/>
      <c r="J452" s="2"/>
      <c r="K452" s="2"/>
    </row>
    <row r="453" spans="6:11" x14ac:dyDescent="0.25">
      <c r="F453" s="4"/>
      <c r="G453" s="5"/>
      <c r="H453" s="5"/>
      <c r="I453" s="5"/>
      <c r="J453" s="2"/>
      <c r="K453" s="2"/>
    </row>
    <row r="454" spans="6:11" x14ac:dyDescent="0.25">
      <c r="F454" s="4"/>
      <c r="G454" s="5"/>
      <c r="H454" s="5"/>
      <c r="I454" s="5"/>
      <c r="J454" s="2"/>
      <c r="K454" s="2"/>
    </row>
    <row r="455" spans="6:11" x14ac:dyDescent="0.25">
      <c r="F455" s="4"/>
      <c r="G455" s="5"/>
      <c r="H455" s="5"/>
      <c r="I455" s="5"/>
      <c r="J455" s="2"/>
      <c r="K455" s="2"/>
    </row>
    <row r="456" spans="6:11" x14ac:dyDescent="0.25">
      <c r="F456" s="4"/>
      <c r="G456" s="5"/>
      <c r="H456" s="5"/>
      <c r="I456" s="5"/>
      <c r="J456" s="2"/>
      <c r="K456" s="2"/>
    </row>
    <row r="457" spans="6:11" x14ac:dyDescent="0.25">
      <c r="F457" s="4"/>
      <c r="G457" s="5"/>
      <c r="H457" s="5"/>
      <c r="I457" s="5"/>
      <c r="J457" s="2"/>
      <c r="K457" s="2"/>
    </row>
    <row r="458" spans="6:11" x14ac:dyDescent="0.25">
      <c r="F458" s="4"/>
      <c r="G458" s="6"/>
      <c r="H458" s="6"/>
      <c r="I458" s="6"/>
      <c r="J458" s="2"/>
      <c r="K458" s="2"/>
    </row>
    <row r="459" spans="6:11" x14ac:dyDescent="0.25">
      <c r="F459" s="4"/>
      <c r="G459" s="5"/>
      <c r="H459" s="5"/>
      <c r="I459" s="5"/>
      <c r="J459" s="2"/>
      <c r="K459" s="2"/>
    </row>
    <row r="460" spans="6:11" x14ac:dyDescent="0.25">
      <c r="F460" s="4"/>
      <c r="G460" s="5"/>
      <c r="H460" s="5"/>
      <c r="I460" s="5"/>
      <c r="J460" s="2"/>
      <c r="K460" s="2"/>
    </row>
    <row r="461" spans="6:11" x14ac:dyDescent="0.25">
      <c r="F461" s="4"/>
      <c r="G461" s="5"/>
      <c r="H461" s="5"/>
      <c r="I461" s="5"/>
      <c r="J461" s="2"/>
      <c r="K461" s="2"/>
    </row>
    <row r="462" spans="6:11" x14ac:dyDescent="0.25">
      <c r="F462" s="4"/>
      <c r="G462" s="5"/>
      <c r="H462" s="5"/>
      <c r="I462" s="5"/>
      <c r="J462" s="2"/>
      <c r="K462" s="2"/>
    </row>
    <row r="463" spans="6:11" x14ac:dyDescent="0.25">
      <c r="F463" s="4"/>
      <c r="G463" s="5"/>
      <c r="H463" s="5"/>
      <c r="I463" s="5"/>
      <c r="J463" s="2"/>
      <c r="K463" s="2"/>
    </row>
    <row r="464" spans="6:11" x14ac:dyDescent="0.25">
      <c r="F464" s="4"/>
      <c r="G464" s="5"/>
      <c r="H464" s="5"/>
      <c r="I464" s="5"/>
      <c r="J464" s="2"/>
      <c r="K464" s="2"/>
    </row>
    <row r="465" spans="6:11" x14ac:dyDescent="0.25">
      <c r="F465" s="4"/>
      <c r="G465" s="5"/>
      <c r="H465" s="5"/>
      <c r="I465" s="5"/>
      <c r="J465" s="2"/>
      <c r="K465" s="2"/>
    </row>
    <row r="466" spans="6:11" x14ac:dyDescent="0.25">
      <c r="F466" s="4"/>
      <c r="G466" s="5"/>
      <c r="H466" s="5"/>
      <c r="I466" s="5"/>
      <c r="J466" s="2"/>
      <c r="K466" s="2"/>
    </row>
    <row r="467" spans="6:11" x14ac:dyDescent="0.25">
      <c r="F467" s="4"/>
      <c r="G467" s="6"/>
      <c r="H467" s="6"/>
      <c r="I467" s="6"/>
      <c r="J467" s="2"/>
      <c r="K467" s="2"/>
    </row>
    <row r="468" spans="6:11" x14ac:dyDescent="0.25">
      <c r="F468" s="4"/>
      <c r="G468" s="5"/>
      <c r="H468" s="5"/>
      <c r="I468" s="5"/>
      <c r="J468" s="2"/>
      <c r="K468" s="2"/>
    </row>
    <row r="469" spans="6:11" x14ac:dyDescent="0.25">
      <c r="F469" s="4"/>
      <c r="G469" s="5"/>
      <c r="H469" s="5"/>
      <c r="I469" s="5"/>
      <c r="J469" s="2"/>
      <c r="K469" s="2"/>
    </row>
    <row r="470" spans="6:11" x14ac:dyDescent="0.25">
      <c r="F470" s="4"/>
      <c r="G470" s="5"/>
      <c r="H470" s="5"/>
      <c r="I470" s="5"/>
      <c r="J470" s="2"/>
      <c r="K470" s="2"/>
    </row>
    <row r="471" spans="6:11" x14ac:dyDescent="0.25">
      <c r="F471" s="4"/>
      <c r="G471" s="5"/>
      <c r="H471" s="5"/>
      <c r="I471" s="5"/>
      <c r="J471" s="2"/>
      <c r="K471" s="2"/>
    </row>
    <row r="472" spans="6:11" x14ac:dyDescent="0.25">
      <c r="F472" s="4"/>
      <c r="G472" s="5"/>
      <c r="H472" s="5"/>
      <c r="I472" s="5"/>
      <c r="J472" s="2"/>
      <c r="K472" s="2"/>
    </row>
    <row r="473" spans="6:11" x14ac:dyDescent="0.25">
      <c r="F473" s="4"/>
      <c r="G473" s="5"/>
      <c r="H473" s="5"/>
      <c r="I473" s="5"/>
      <c r="J473" s="2"/>
      <c r="K473" s="2"/>
    </row>
    <row r="474" spans="6:11" x14ac:dyDescent="0.25">
      <c r="F474" s="4"/>
      <c r="G474" s="5"/>
      <c r="H474" s="5"/>
      <c r="I474" s="5"/>
      <c r="J474" s="2"/>
      <c r="K474" s="2"/>
    </row>
    <row r="475" spans="6:11" x14ac:dyDescent="0.25">
      <c r="F475" s="4"/>
      <c r="G475" s="5"/>
      <c r="H475" s="5"/>
      <c r="I475" s="5"/>
      <c r="J475" s="2"/>
      <c r="K475" s="2"/>
    </row>
    <row r="476" spans="6:11" x14ac:dyDescent="0.25">
      <c r="F476" s="4"/>
      <c r="G476" s="6"/>
      <c r="H476" s="6"/>
      <c r="I476" s="6"/>
      <c r="J476" s="2"/>
      <c r="K476" s="2"/>
    </row>
    <row r="477" spans="6:11" x14ac:dyDescent="0.25">
      <c r="F477" s="4"/>
      <c r="G477" s="5"/>
      <c r="H477" s="5"/>
      <c r="I477" s="5"/>
      <c r="J477" s="2"/>
      <c r="K477" s="2"/>
    </row>
    <row r="478" spans="6:11" x14ac:dyDescent="0.25">
      <c r="F478" s="4"/>
      <c r="G478" s="2"/>
      <c r="H478" s="2"/>
      <c r="I478" s="2"/>
      <c r="J478" s="2"/>
      <c r="K478" s="2"/>
    </row>
    <row r="479" spans="6:11" x14ac:dyDescent="0.25">
      <c r="F479" s="4"/>
      <c r="G479" s="2"/>
      <c r="H479" s="2"/>
      <c r="I479" s="2"/>
      <c r="J479" s="2"/>
      <c r="K479" s="2"/>
    </row>
    <row r="480" spans="6:11" x14ac:dyDescent="0.25">
      <c r="F480" s="4"/>
      <c r="G480" s="2"/>
      <c r="H480" s="2"/>
      <c r="I480" s="2"/>
      <c r="J480" s="2"/>
      <c r="K480" s="2"/>
    </row>
    <row r="481" spans="6:11" x14ac:dyDescent="0.25">
      <c r="F481" s="4"/>
      <c r="G481" s="2"/>
      <c r="H481" s="2"/>
      <c r="I481" s="2"/>
      <c r="J481" s="2"/>
      <c r="K481" s="2"/>
    </row>
    <row r="482" spans="6:11" x14ac:dyDescent="0.25">
      <c r="F482" s="4"/>
      <c r="G482" s="2"/>
      <c r="H482" s="2"/>
      <c r="I482" s="2"/>
      <c r="J482" s="2"/>
      <c r="K482" s="2"/>
    </row>
    <row r="483" spans="6:11" x14ac:dyDescent="0.25">
      <c r="F483" s="4"/>
      <c r="G483" s="2"/>
      <c r="H483" s="2"/>
      <c r="I483" s="2"/>
      <c r="J483" s="2"/>
      <c r="K483" s="2"/>
    </row>
    <row r="484" spans="6:11" x14ac:dyDescent="0.25">
      <c r="F484" s="4"/>
      <c r="G484" s="5"/>
      <c r="H484" s="5"/>
      <c r="I484" s="5"/>
      <c r="J484" s="2"/>
      <c r="K484" s="2"/>
    </row>
    <row r="485" spans="6:11" x14ac:dyDescent="0.25">
      <c r="F485" s="4"/>
      <c r="G485" s="6"/>
      <c r="H485" s="6"/>
      <c r="I485" s="6"/>
      <c r="J485" s="2"/>
      <c r="K485" s="2"/>
    </row>
    <row r="486" spans="6:11" x14ac:dyDescent="0.25">
      <c r="F486" s="4"/>
      <c r="G486" s="5"/>
      <c r="H486" s="5"/>
      <c r="I486" s="5"/>
      <c r="J486" s="2"/>
      <c r="K486" s="2"/>
    </row>
    <row r="487" spans="6:11" x14ac:dyDescent="0.25">
      <c r="F487" s="4"/>
      <c r="G487" s="5"/>
      <c r="H487" s="5"/>
      <c r="I487" s="5"/>
      <c r="J487" s="2"/>
      <c r="K487" s="2"/>
    </row>
    <row r="488" spans="6:11" x14ac:dyDescent="0.25">
      <c r="F488" s="4"/>
      <c r="G488" s="5"/>
      <c r="H488" s="5"/>
      <c r="I488" s="5"/>
      <c r="J488" s="2"/>
      <c r="K488" s="2"/>
    </row>
    <row r="489" spans="6:11" x14ac:dyDescent="0.25">
      <c r="F489" s="4"/>
      <c r="G489" s="5"/>
      <c r="H489" s="5"/>
      <c r="I489" s="5"/>
      <c r="J489" s="2"/>
      <c r="K489" s="2"/>
    </row>
    <row r="490" spans="6:11" x14ac:dyDescent="0.25">
      <c r="F490" s="4"/>
      <c r="G490" s="5"/>
      <c r="H490" s="5"/>
      <c r="I490" s="5"/>
      <c r="J490" s="2"/>
      <c r="K490" s="2"/>
    </row>
    <row r="491" spans="6:11" x14ac:dyDescent="0.25">
      <c r="F491" s="4"/>
      <c r="G491" s="5"/>
      <c r="H491" s="5"/>
      <c r="I491" s="5"/>
      <c r="J491" s="2"/>
      <c r="K491" s="2"/>
    </row>
    <row r="492" spans="6:11" x14ac:dyDescent="0.25">
      <c r="F492" s="4"/>
      <c r="G492" s="5"/>
      <c r="H492" s="5"/>
      <c r="I492" s="5"/>
      <c r="J492" s="2"/>
      <c r="K492" s="2"/>
    </row>
    <row r="493" spans="6:11" x14ac:dyDescent="0.25">
      <c r="F493" s="4"/>
      <c r="G493" s="5"/>
      <c r="H493" s="5"/>
      <c r="I493" s="5"/>
      <c r="J493" s="2"/>
      <c r="K493" s="2"/>
    </row>
    <row r="494" spans="6:11" x14ac:dyDescent="0.25">
      <c r="F494" s="4"/>
      <c r="G494" s="6"/>
      <c r="H494" s="6"/>
      <c r="I494" s="6"/>
      <c r="J494" s="2"/>
      <c r="K494" s="2"/>
    </row>
    <row r="495" spans="6:11" x14ac:dyDescent="0.25">
      <c r="F495" s="4"/>
      <c r="G495" s="5"/>
      <c r="H495" s="5"/>
      <c r="I495" s="5"/>
      <c r="J495" s="2"/>
      <c r="K495" s="2"/>
    </row>
    <row r="496" spans="6:11" x14ac:dyDescent="0.25">
      <c r="F496" s="4"/>
      <c r="G496" s="5"/>
      <c r="H496" s="5"/>
      <c r="I496" s="5"/>
      <c r="J496" s="2"/>
      <c r="K496" s="2"/>
    </row>
    <row r="497" spans="6:11" x14ac:dyDescent="0.25">
      <c r="F497" s="4"/>
      <c r="G497" s="5"/>
      <c r="H497" s="5"/>
      <c r="I497" s="5"/>
      <c r="J497" s="2"/>
      <c r="K497" s="2"/>
    </row>
    <row r="498" spans="6:11" x14ac:dyDescent="0.25">
      <c r="F498" s="4"/>
      <c r="G498" s="5"/>
      <c r="H498" s="5"/>
      <c r="I498" s="5"/>
      <c r="J498" s="2"/>
      <c r="K498" s="2"/>
    </row>
    <row r="499" spans="6:11" x14ac:dyDescent="0.25">
      <c r="F499" s="4"/>
      <c r="G499" s="5"/>
      <c r="H499" s="5"/>
      <c r="I499" s="5"/>
      <c r="J499" s="2"/>
      <c r="K499" s="2"/>
    </row>
    <row r="500" spans="6:11" x14ac:dyDescent="0.25">
      <c r="F500" s="4"/>
      <c r="G500" s="5"/>
      <c r="H500" s="5"/>
      <c r="I500" s="5"/>
      <c r="J500" s="2"/>
      <c r="K500" s="2"/>
    </row>
    <row r="501" spans="6:11" x14ac:dyDescent="0.25">
      <c r="F501" s="4"/>
      <c r="G501" s="5"/>
      <c r="H501" s="5"/>
      <c r="I501" s="5"/>
      <c r="J501" s="2"/>
      <c r="K501" s="2"/>
    </row>
    <row r="502" spans="6:11" x14ac:dyDescent="0.25">
      <c r="F502" s="4"/>
      <c r="G502" s="5"/>
      <c r="H502" s="5"/>
      <c r="I502" s="5"/>
      <c r="J502" s="2"/>
      <c r="K502" s="2"/>
    </row>
    <row r="503" spans="6:11" x14ac:dyDescent="0.25">
      <c r="F503" s="4"/>
      <c r="G503" s="6"/>
      <c r="H503" s="6"/>
      <c r="I503" s="6"/>
      <c r="J503" s="2"/>
      <c r="K503" s="2"/>
    </row>
    <row r="504" spans="6:11" x14ac:dyDescent="0.25">
      <c r="F504" s="4"/>
      <c r="G504" s="5"/>
      <c r="H504" s="5"/>
      <c r="I504" s="5"/>
      <c r="J504" s="2"/>
      <c r="K504" s="2"/>
    </row>
    <row r="505" spans="6:11" x14ac:dyDescent="0.25">
      <c r="F505" s="4"/>
      <c r="G505" s="5"/>
      <c r="H505" s="5"/>
      <c r="I505" s="5"/>
      <c r="J505" s="2"/>
      <c r="K505" s="2"/>
    </row>
    <row r="506" spans="6:11" x14ac:dyDescent="0.25">
      <c r="F506" s="4"/>
      <c r="G506" s="5"/>
      <c r="H506" s="5"/>
      <c r="I506" s="5"/>
      <c r="J506" s="2"/>
      <c r="K506" s="2"/>
    </row>
    <row r="507" spans="6:11" x14ac:dyDescent="0.25">
      <c r="F507" s="4"/>
      <c r="G507" s="5"/>
      <c r="H507" s="5"/>
      <c r="I507" s="5"/>
      <c r="J507" s="2"/>
      <c r="K507" s="2"/>
    </row>
    <row r="508" spans="6:11" x14ac:dyDescent="0.25">
      <c r="F508" s="4"/>
      <c r="G508" s="5"/>
      <c r="H508" s="5"/>
      <c r="I508" s="5"/>
      <c r="J508" s="2"/>
      <c r="K508" s="2"/>
    </row>
    <row r="509" spans="6:11" x14ac:dyDescent="0.25">
      <c r="F509" s="4"/>
      <c r="G509" s="5"/>
      <c r="H509" s="5"/>
      <c r="I509" s="5"/>
      <c r="J509" s="2"/>
      <c r="K509" s="2"/>
    </row>
    <row r="510" spans="6:11" x14ac:dyDescent="0.25">
      <c r="F510" s="4"/>
      <c r="G510" s="5"/>
      <c r="H510" s="5"/>
      <c r="I510" s="5"/>
      <c r="J510" s="2"/>
      <c r="K510" s="2"/>
    </row>
    <row r="511" spans="6:11" x14ac:dyDescent="0.25">
      <c r="F511" s="4"/>
      <c r="G511" s="5"/>
      <c r="H511" s="5"/>
      <c r="I511" s="5"/>
      <c r="J511" s="2"/>
      <c r="K511" s="2"/>
    </row>
    <row r="512" spans="6:11" x14ac:dyDescent="0.25">
      <c r="F512" s="4"/>
      <c r="G512" s="6"/>
      <c r="H512" s="6"/>
      <c r="I512" s="6"/>
      <c r="J512" s="2"/>
      <c r="K512" s="2"/>
    </row>
    <row r="513" spans="6:11" x14ac:dyDescent="0.25">
      <c r="F513" s="4"/>
      <c r="G513" s="5"/>
      <c r="H513" s="5"/>
      <c r="I513" s="5"/>
      <c r="J513" s="2"/>
      <c r="K513" s="2"/>
    </row>
    <row r="514" spans="6:11" x14ac:dyDescent="0.25">
      <c r="F514" s="4"/>
      <c r="G514" s="5"/>
      <c r="H514" s="5"/>
      <c r="I514" s="5"/>
      <c r="J514" s="2"/>
      <c r="K514" s="2"/>
    </row>
    <row r="515" spans="6:11" x14ac:dyDescent="0.25">
      <c r="F515" s="4"/>
      <c r="G515" s="5"/>
      <c r="H515" s="5"/>
      <c r="I515" s="5"/>
      <c r="J515" s="2"/>
      <c r="K515" s="2"/>
    </row>
    <row r="516" spans="6:11" x14ac:dyDescent="0.25">
      <c r="F516" s="4"/>
      <c r="G516" s="5"/>
      <c r="H516" s="5"/>
      <c r="I516" s="5"/>
      <c r="J516" s="2"/>
      <c r="K516" s="2"/>
    </row>
    <row r="517" spans="6:11" x14ac:dyDescent="0.25">
      <c r="F517" s="4"/>
      <c r="G517" s="5"/>
      <c r="H517" s="5"/>
      <c r="I517" s="5"/>
      <c r="J517" s="2"/>
      <c r="K517" s="2"/>
    </row>
    <row r="518" spans="6:11" x14ac:dyDescent="0.25">
      <c r="F518" s="4"/>
      <c r="G518" s="5"/>
      <c r="H518" s="5"/>
      <c r="I518" s="5"/>
      <c r="J518" s="2"/>
      <c r="K518" s="2"/>
    </row>
    <row r="519" spans="6:11" x14ac:dyDescent="0.25">
      <c r="F519" s="4"/>
      <c r="G519" s="5"/>
      <c r="H519" s="5"/>
      <c r="I519" s="5"/>
      <c r="J519" s="2"/>
      <c r="K519" s="2"/>
    </row>
    <row r="520" spans="6:11" x14ac:dyDescent="0.25">
      <c r="F520" s="4"/>
      <c r="G520" s="5"/>
      <c r="H520" s="5"/>
      <c r="I520" s="5"/>
      <c r="J520" s="2"/>
      <c r="K520" s="2"/>
    </row>
    <row r="521" spans="6:11" x14ac:dyDescent="0.25">
      <c r="F521" s="4"/>
      <c r="G521" s="6"/>
      <c r="H521" s="6"/>
      <c r="I521" s="6"/>
      <c r="J521" s="2"/>
      <c r="K521" s="2"/>
    </row>
    <row r="522" spans="6:11" x14ac:dyDescent="0.25">
      <c r="F522" s="4"/>
      <c r="G522" s="5"/>
      <c r="H522" s="5"/>
      <c r="I522" s="5"/>
      <c r="J522" s="2"/>
      <c r="K522" s="2"/>
    </row>
    <row r="523" spans="6:11" x14ac:dyDescent="0.25">
      <c r="F523" s="4"/>
      <c r="G523" s="5"/>
      <c r="H523" s="5"/>
      <c r="I523" s="5"/>
      <c r="J523" s="2"/>
      <c r="K523" s="2"/>
    </row>
    <row r="524" spans="6:11" x14ac:dyDescent="0.25">
      <c r="F524" s="4"/>
      <c r="G524" s="5"/>
      <c r="H524" s="5"/>
      <c r="I524" s="5"/>
      <c r="J524" s="2"/>
      <c r="K524" s="2"/>
    </row>
    <row r="525" spans="6:11" x14ac:dyDescent="0.25">
      <c r="F525" s="4"/>
      <c r="G525" s="5"/>
      <c r="H525" s="5"/>
      <c r="I525" s="5"/>
      <c r="J525" s="2"/>
      <c r="K525" s="2"/>
    </row>
    <row r="526" spans="6:11" x14ac:dyDescent="0.25">
      <c r="F526" s="4"/>
      <c r="G526" s="5"/>
      <c r="H526" s="5"/>
      <c r="I526" s="5"/>
      <c r="J526" s="2"/>
      <c r="K526" s="2"/>
    </row>
    <row r="527" spans="6:11" x14ac:dyDescent="0.25">
      <c r="F527" s="4"/>
      <c r="G527" s="5"/>
      <c r="H527" s="5"/>
      <c r="I527" s="5"/>
      <c r="J527" s="2"/>
      <c r="K527" s="2"/>
    </row>
    <row r="528" spans="6:11" x14ac:dyDescent="0.25">
      <c r="F528" s="4"/>
      <c r="G528" s="5"/>
      <c r="H528" s="5"/>
      <c r="I528" s="5"/>
      <c r="J528" s="2"/>
      <c r="K528" s="2"/>
    </row>
    <row r="529" spans="6:11" x14ac:dyDescent="0.25">
      <c r="F529" s="4"/>
      <c r="G529" s="5"/>
      <c r="H529" s="5"/>
      <c r="I529" s="5"/>
      <c r="J529" s="2"/>
      <c r="K529" s="2"/>
    </row>
    <row r="530" spans="6:11" x14ac:dyDescent="0.25">
      <c r="F530" s="4"/>
      <c r="G530" s="6"/>
      <c r="H530" s="6"/>
      <c r="I530" s="6"/>
      <c r="J530" s="2"/>
      <c r="K530" s="2"/>
    </row>
    <row r="531" spans="6:11" x14ac:dyDescent="0.25">
      <c r="F531" s="4"/>
      <c r="G531" s="5"/>
      <c r="H531" s="5"/>
      <c r="I531" s="5"/>
      <c r="J531" s="2"/>
      <c r="K531" s="2"/>
    </row>
    <row r="532" spans="6:11" x14ac:dyDescent="0.25">
      <c r="F532" s="4"/>
      <c r="G532" s="5"/>
      <c r="H532" s="5"/>
      <c r="I532" s="5"/>
      <c r="J532" s="2"/>
      <c r="K532" s="2"/>
    </row>
    <row r="533" spans="6:11" x14ac:dyDescent="0.25">
      <c r="F533" s="4"/>
      <c r="G533" s="5"/>
      <c r="H533" s="5"/>
      <c r="I533" s="5"/>
      <c r="J533" s="2"/>
      <c r="K533" s="2"/>
    </row>
    <row r="534" spans="6:11" x14ac:dyDescent="0.25">
      <c r="F534" s="4"/>
      <c r="G534" s="5"/>
      <c r="H534" s="5"/>
      <c r="I534" s="5"/>
      <c r="J534" s="2"/>
      <c r="K534" s="2"/>
    </row>
    <row r="535" spans="6:11" x14ac:dyDescent="0.25">
      <c r="F535" s="4"/>
      <c r="G535" s="5"/>
      <c r="H535" s="5"/>
      <c r="I535" s="5"/>
      <c r="J535" s="2"/>
      <c r="K535" s="2"/>
    </row>
    <row r="536" spans="6:11" x14ac:dyDescent="0.25">
      <c r="F536" s="4"/>
      <c r="G536" s="5"/>
      <c r="H536" s="5"/>
      <c r="I536" s="5"/>
      <c r="J536" s="2"/>
      <c r="K536" s="2"/>
    </row>
    <row r="537" spans="6:11" x14ac:dyDescent="0.25">
      <c r="F537" s="4"/>
      <c r="G537" s="5"/>
      <c r="H537" s="5"/>
      <c r="I537" s="5"/>
      <c r="J537" s="2"/>
      <c r="K537" s="2"/>
    </row>
    <row r="538" spans="6:11" x14ac:dyDescent="0.25">
      <c r="F538" s="4"/>
      <c r="G538" s="5"/>
      <c r="H538" s="5"/>
      <c r="I538" s="5"/>
      <c r="J538" s="2"/>
      <c r="K538" s="2"/>
    </row>
    <row r="539" spans="6:11" x14ac:dyDescent="0.25">
      <c r="F539" s="4"/>
      <c r="G539" s="6"/>
      <c r="H539" s="6"/>
      <c r="I539" s="6"/>
      <c r="J539" s="2"/>
      <c r="K539" s="2"/>
    </row>
    <row r="540" spans="6:11" x14ac:dyDescent="0.25">
      <c r="F540" s="4"/>
      <c r="G540" s="5"/>
      <c r="H540" s="5"/>
      <c r="I540" s="5"/>
      <c r="J540" s="2"/>
      <c r="K540" s="2"/>
    </row>
    <row r="541" spans="6:11" x14ac:dyDescent="0.25">
      <c r="F541" s="4"/>
      <c r="G541" s="5"/>
      <c r="H541" s="5"/>
      <c r="I541" s="5"/>
      <c r="J541" s="2"/>
      <c r="K541" s="2"/>
    </row>
    <row r="542" spans="6:11" x14ac:dyDescent="0.25">
      <c r="F542" s="4"/>
      <c r="G542" s="5"/>
      <c r="H542" s="5"/>
      <c r="I542" s="5"/>
      <c r="J542" s="2"/>
      <c r="K542" s="2"/>
    </row>
    <row r="543" spans="6:11" x14ac:dyDescent="0.25">
      <c r="F543" s="4"/>
      <c r="G543" s="5"/>
      <c r="H543" s="5"/>
      <c r="I543" s="5"/>
      <c r="J543" s="2"/>
      <c r="K543" s="2"/>
    </row>
    <row r="544" spans="6:11" x14ac:dyDescent="0.25">
      <c r="F544" s="4"/>
      <c r="G544" s="5"/>
      <c r="H544" s="5"/>
      <c r="I544" s="5"/>
      <c r="J544" s="2"/>
      <c r="K544" s="2"/>
    </row>
    <row r="545" spans="6:11" x14ac:dyDescent="0.25">
      <c r="F545" s="4"/>
      <c r="G545" s="5"/>
      <c r="H545" s="5"/>
      <c r="I545" s="5"/>
      <c r="J545" s="2"/>
      <c r="K545" s="2"/>
    </row>
    <row r="546" spans="6:11" x14ac:dyDescent="0.25">
      <c r="F546" s="4"/>
      <c r="G546" s="5"/>
      <c r="H546" s="5"/>
      <c r="I546" s="5"/>
      <c r="J546" s="2"/>
      <c r="K546" s="2"/>
    </row>
    <row r="547" spans="6:11" x14ac:dyDescent="0.25">
      <c r="F547" s="4"/>
      <c r="G547" s="5"/>
      <c r="H547" s="5"/>
      <c r="I547" s="5"/>
      <c r="J547" s="2"/>
      <c r="K547" s="2"/>
    </row>
    <row r="548" spans="6:11" x14ac:dyDescent="0.25">
      <c r="F548" s="4"/>
      <c r="G548" s="6"/>
      <c r="H548" s="6"/>
      <c r="I548" s="6"/>
      <c r="J548" s="2"/>
      <c r="K548" s="2"/>
    </row>
    <row r="549" spans="6:11" x14ac:dyDescent="0.25">
      <c r="F549" s="4"/>
      <c r="G549" s="5"/>
      <c r="H549" s="5"/>
      <c r="I549" s="5"/>
      <c r="J549" s="2"/>
      <c r="K549" s="2"/>
    </row>
    <row r="550" spans="6:11" x14ac:dyDescent="0.25">
      <c r="F550" s="4"/>
      <c r="G550" s="5"/>
      <c r="H550" s="5"/>
      <c r="I550" s="5"/>
      <c r="J550" s="2"/>
      <c r="K550" s="2"/>
    </row>
    <row r="551" spans="6:11" x14ac:dyDescent="0.25">
      <c r="F551" s="4"/>
      <c r="G551" s="5"/>
      <c r="H551" s="5"/>
      <c r="I551" s="5"/>
      <c r="J551" s="2"/>
      <c r="K551" s="2"/>
    </row>
    <row r="552" spans="6:11" x14ac:dyDescent="0.25">
      <c r="F552" s="4"/>
      <c r="G552" s="5"/>
      <c r="H552" s="5"/>
      <c r="I552" s="5"/>
      <c r="J552" s="2"/>
      <c r="K552" s="2"/>
    </row>
    <row r="553" spans="6:11" x14ac:dyDescent="0.25">
      <c r="F553" s="4"/>
      <c r="G553" s="5"/>
      <c r="H553" s="5"/>
      <c r="I553" s="5"/>
      <c r="J553" s="2"/>
      <c r="K553" s="2"/>
    </row>
    <row r="554" spans="6:11" x14ac:dyDescent="0.25">
      <c r="F554" s="4"/>
      <c r="G554" s="5"/>
      <c r="H554" s="5"/>
      <c r="I554" s="5"/>
      <c r="J554" s="2"/>
      <c r="K554" s="2"/>
    </row>
    <row r="555" spans="6:11" x14ac:dyDescent="0.25">
      <c r="F555" s="4"/>
      <c r="G555" s="5"/>
      <c r="H555" s="5"/>
      <c r="I555" s="5"/>
      <c r="J555" s="2"/>
      <c r="K555" s="2"/>
    </row>
    <row r="556" spans="6:11" x14ac:dyDescent="0.25">
      <c r="F556" s="4"/>
      <c r="G556" s="5"/>
      <c r="H556" s="5"/>
      <c r="I556" s="5"/>
      <c r="J556" s="2"/>
      <c r="K556" s="2"/>
    </row>
    <row r="557" spans="6:11" x14ac:dyDescent="0.25">
      <c r="F557" s="4"/>
      <c r="G557" s="6"/>
      <c r="H557" s="6"/>
      <c r="I557" s="6"/>
      <c r="J557" s="2"/>
      <c r="K557" s="2"/>
    </row>
    <row r="558" spans="6:11" x14ac:dyDescent="0.25">
      <c r="F558" s="4"/>
      <c r="G558" s="5"/>
      <c r="H558" s="5"/>
      <c r="I558" s="5"/>
      <c r="J558" s="2"/>
      <c r="K558" s="2"/>
    </row>
    <row r="559" spans="6:11" x14ac:dyDescent="0.25">
      <c r="F559" s="4"/>
      <c r="G559" s="5"/>
      <c r="H559" s="5"/>
      <c r="I559" s="5"/>
      <c r="J559" s="2"/>
      <c r="K559" s="2"/>
    </row>
    <row r="560" spans="6:11" x14ac:dyDescent="0.25">
      <c r="F560" s="4"/>
      <c r="G560" s="5"/>
      <c r="H560" s="5"/>
      <c r="I560" s="5"/>
      <c r="J560" s="2"/>
      <c r="K560" s="2"/>
    </row>
    <row r="561" spans="6:11" x14ac:dyDescent="0.25">
      <c r="F561" s="4"/>
      <c r="G561" s="5"/>
      <c r="H561" s="5"/>
      <c r="I561" s="5"/>
      <c r="J561" s="2"/>
      <c r="K561" s="2"/>
    </row>
    <row r="562" spans="6:11" x14ac:dyDescent="0.25">
      <c r="F562" s="4"/>
      <c r="G562" s="5"/>
      <c r="H562" s="5"/>
      <c r="I562" s="5"/>
      <c r="J562" s="2"/>
      <c r="K562" s="2"/>
    </row>
    <row r="563" spans="6:11" x14ac:dyDescent="0.25">
      <c r="F563" s="4"/>
      <c r="G563" s="5"/>
      <c r="H563" s="5"/>
      <c r="I563" s="5"/>
      <c r="J563" s="2"/>
      <c r="K563" s="2"/>
    </row>
    <row r="564" spans="6:11" x14ac:dyDescent="0.25">
      <c r="F564" s="4"/>
      <c r="G564" s="5"/>
      <c r="H564" s="5"/>
      <c r="I564" s="5"/>
      <c r="J564" s="2"/>
      <c r="K564" s="2"/>
    </row>
    <row r="565" spans="6:11" x14ac:dyDescent="0.25">
      <c r="F565" s="4"/>
      <c r="G565" s="5"/>
      <c r="H565" s="5"/>
      <c r="I565" s="5"/>
      <c r="J565" s="2"/>
      <c r="K565" s="2"/>
    </row>
    <row r="566" spans="6:11" x14ac:dyDescent="0.25">
      <c r="F566" s="4"/>
      <c r="G566" s="6"/>
      <c r="H566" s="6"/>
      <c r="I566" s="6"/>
      <c r="J566" s="2"/>
      <c r="K566" s="2"/>
    </row>
    <row r="567" spans="6:11" x14ac:dyDescent="0.25">
      <c r="F567" s="4"/>
      <c r="G567" s="5"/>
      <c r="H567" s="5"/>
      <c r="I567" s="5"/>
      <c r="J567" s="2"/>
      <c r="K567" s="2"/>
    </row>
    <row r="568" spans="6:11" x14ac:dyDescent="0.25">
      <c r="F568" s="4"/>
      <c r="G568" s="2"/>
      <c r="H568" s="2"/>
      <c r="I568" s="2"/>
      <c r="J568" s="2"/>
      <c r="K568" s="2"/>
    </row>
    <row r="569" spans="6:11" x14ac:dyDescent="0.25">
      <c r="F569" s="4"/>
      <c r="G569" s="2"/>
      <c r="H569" s="2"/>
      <c r="I569" s="2"/>
      <c r="J569" s="2"/>
      <c r="K569" s="2"/>
    </row>
    <row r="570" spans="6:11" x14ac:dyDescent="0.25">
      <c r="F570" s="4"/>
      <c r="G570" s="2"/>
      <c r="H570" s="2"/>
      <c r="I570" s="2"/>
      <c r="J570" s="2"/>
      <c r="K570" s="2"/>
    </row>
    <row r="571" spans="6:11" x14ac:dyDescent="0.25">
      <c r="F571" s="4"/>
      <c r="G571" s="2"/>
      <c r="H571" s="2"/>
      <c r="I571" s="2"/>
      <c r="J571" s="2"/>
      <c r="K571" s="2"/>
    </row>
    <row r="572" spans="6:11" x14ac:dyDescent="0.25">
      <c r="F572" s="4"/>
      <c r="G572" s="2"/>
      <c r="H572" s="2"/>
      <c r="I572" s="2"/>
      <c r="J572" s="2"/>
      <c r="K572" s="2"/>
    </row>
    <row r="573" spans="6:11" x14ac:dyDescent="0.25">
      <c r="F573" s="4"/>
      <c r="G573" s="2"/>
      <c r="H573" s="2"/>
      <c r="I573" s="2"/>
      <c r="J573" s="2"/>
      <c r="K573" s="2"/>
    </row>
    <row r="574" spans="6:11" x14ac:dyDescent="0.25">
      <c r="F574" s="4"/>
      <c r="G574" s="5"/>
      <c r="H574" s="5"/>
      <c r="I574" s="5"/>
      <c r="J574" s="2"/>
      <c r="K574" s="2"/>
    </row>
    <row r="575" spans="6:11" x14ac:dyDescent="0.25">
      <c r="F575" s="4"/>
      <c r="G575" s="5"/>
      <c r="H575" s="5"/>
      <c r="I575" s="5"/>
      <c r="J575" s="2"/>
      <c r="K575" s="2"/>
    </row>
    <row r="576" spans="6:11" x14ac:dyDescent="0.25">
      <c r="F576" s="4"/>
      <c r="G576" s="5"/>
      <c r="H576" s="5"/>
      <c r="I576" s="5"/>
      <c r="J576" s="2"/>
      <c r="K576" s="2"/>
    </row>
    <row r="577" spans="7:9" x14ac:dyDescent="0.25">
      <c r="G577" s="5"/>
      <c r="H577" s="5"/>
      <c r="I577" s="5"/>
    </row>
    <row r="578" spans="7:9" x14ac:dyDescent="0.25">
      <c r="G578" s="5"/>
      <c r="H578" s="5"/>
      <c r="I578" s="5"/>
    </row>
    <row r="579" spans="7:9" x14ac:dyDescent="0.25">
      <c r="G579" s="5"/>
      <c r="H579" s="5"/>
      <c r="I579" s="5"/>
    </row>
    <row r="580" spans="7:9" x14ac:dyDescent="0.25">
      <c r="G580" s="5"/>
      <c r="H580" s="5"/>
      <c r="I580" s="5"/>
    </row>
    <row r="581" spans="7:9" x14ac:dyDescent="0.25">
      <c r="G581" s="5"/>
      <c r="H581" s="5"/>
      <c r="I581" s="5"/>
    </row>
    <row r="582" spans="7:9" x14ac:dyDescent="0.25">
      <c r="G582" s="5"/>
      <c r="H582" s="5"/>
      <c r="I582" s="5"/>
    </row>
    <row r="583" spans="7:9" x14ac:dyDescent="0.25">
      <c r="G583" s="5"/>
      <c r="H583" s="5"/>
      <c r="I583" s="5"/>
    </row>
    <row r="584" spans="7:9" x14ac:dyDescent="0.25">
      <c r="G584" s="5"/>
      <c r="H584" s="5"/>
      <c r="I584" s="5"/>
    </row>
    <row r="585" spans="7:9" x14ac:dyDescent="0.25">
      <c r="G585" s="5"/>
      <c r="H585" s="5"/>
      <c r="I585" s="5"/>
    </row>
    <row r="586" spans="7:9" x14ac:dyDescent="0.25">
      <c r="G586" s="5"/>
      <c r="H586" s="5"/>
      <c r="I586" s="5"/>
    </row>
    <row r="587" spans="7:9" x14ac:dyDescent="0.25">
      <c r="G587" s="5"/>
      <c r="H587" s="5"/>
      <c r="I587" s="5"/>
    </row>
    <row r="588" spans="7:9" x14ac:dyDescent="0.25">
      <c r="G588" s="5"/>
      <c r="H588" s="5"/>
      <c r="I588" s="5"/>
    </row>
    <row r="589" spans="7:9" x14ac:dyDescent="0.25">
      <c r="G589" s="5"/>
      <c r="H589" s="5"/>
      <c r="I589" s="5"/>
    </row>
    <row r="590" spans="7:9" x14ac:dyDescent="0.25">
      <c r="G590" s="5"/>
      <c r="H590" s="5"/>
      <c r="I590" s="5"/>
    </row>
    <row r="591" spans="7:9" x14ac:dyDescent="0.25">
      <c r="G591" s="5"/>
      <c r="H591" s="5"/>
      <c r="I591" s="5"/>
    </row>
    <row r="592" spans="7:9" x14ac:dyDescent="0.25">
      <c r="G592" s="5"/>
      <c r="H592" s="5"/>
      <c r="I592" s="5"/>
    </row>
    <row r="593" spans="7:9" x14ac:dyDescent="0.25">
      <c r="G593" s="5"/>
      <c r="H593" s="5"/>
      <c r="I593" s="5"/>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Group Box 1">
              <controlPr defaultSize="0" autoFill="0" autoPict="0">
                <anchor moveWithCells="1">
                  <from>
                    <xdr:col>0</xdr:col>
                    <xdr:colOff>25879</xdr:colOff>
                    <xdr:row>0</xdr:row>
                    <xdr:rowOff>94891</xdr:rowOff>
                  </from>
                  <to>
                    <xdr:col>3</xdr:col>
                    <xdr:colOff>552091</xdr:colOff>
                    <xdr:row>4</xdr:row>
                    <xdr:rowOff>77638</xdr:rowOff>
                  </to>
                </anchor>
              </controlPr>
            </control>
          </mc:Choice>
        </mc:AlternateContent>
        <mc:AlternateContent xmlns:mc="http://schemas.openxmlformats.org/markup-compatibility/2006">
          <mc:Choice Requires="x14">
            <control shapeId="1026" r:id="rId5" name="Option Button 2">
              <controlPr defaultSize="0" autoFill="0" autoLine="0" autoPict="0">
                <anchor moveWithCells="1">
                  <from>
                    <xdr:col>0</xdr:col>
                    <xdr:colOff>120770</xdr:colOff>
                    <xdr:row>1</xdr:row>
                    <xdr:rowOff>103517</xdr:rowOff>
                  </from>
                  <to>
                    <xdr:col>1</xdr:col>
                    <xdr:colOff>284672</xdr:colOff>
                    <xdr:row>2</xdr:row>
                    <xdr:rowOff>138023</xdr:rowOff>
                  </to>
                </anchor>
              </controlPr>
            </control>
          </mc:Choice>
        </mc:AlternateContent>
        <mc:AlternateContent xmlns:mc="http://schemas.openxmlformats.org/markup-compatibility/2006">
          <mc:Choice Requires="x14">
            <control shapeId="1027" r:id="rId6" name="Option Button 3">
              <controlPr defaultSize="0" autoFill="0" autoLine="0" autoPict="0">
                <anchor moveWithCells="1">
                  <from>
                    <xdr:col>1</xdr:col>
                    <xdr:colOff>129396</xdr:colOff>
                    <xdr:row>1</xdr:row>
                    <xdr:rowOff>103517</xdr:rowOff>
                  </from>
                  <to>
                    <xdr:col>2</xdr:col>
                    <xdr:colOff>586596</xdr:colOff>
                    <xdr:row>2</xdr:row>
                    <xdr:rowOff>138023</xdr:rowOff>
                  </to>
                </anchor>
              </controlPr>
            </control>
          </mc:Choice>
        </mc:AlternateContent>
        <mc:AlternateContent xmlns:mc="http://schemas.openxmlformats.org/markup-compatibility/2006">
          <mc:Choice Requires="x14">
            <control shapeId="1028" r:id="rId7" name="Spinner 4">
              <controlPr defaultSize="0" autoPict="0">
                <anchor moveWithCells="1" sizeWithCells="1">
                  <from>
                    <xdr:col>0</xdr:col>
                    <xdr:colOff>276045</xdr:colOff>
                    <xdr:row>5</xdr:row>
                    <xdr:rowOff>86264</xdr:rowOff>
                  </from>
                  <to>
                    <xdr:col>1</xdr:col>
                    <xdr:colOff>431321</xdr:colOff>
                    <xdr:row>8</xdr:row>
                    <xdr:rowOff>112143</xdr:rowOff>
                  </to>
                </anchor>
              </controlPr>
            </control>
          </mc:Choice>
        </mc:AlternateContent>
        <mc:AlternateContent xmlns:mc="http://schemas.openxmlformats.org/markup-compatibility/2006">
          <mc:Choice Requires="x14">
            <control shapeId="1038" r:id="rId8" name="Option Button 14">
              <controlPr defaultSize="0" autoFill="0" autoLine="0" autoPict="0">
                <anchor moveWithCells="1">
                  <from>
                    <xdr:col>2</xdr:col>
                    <xdr:colOff>258792</xdr:colOff>
                    <xdr:row>1</xdr:row>
                    <xdr:rowOff>103517</xdr:rowOff>
                  </from>
                  <to>
                    <xdr:col>3</xdr:col>
                    <xdr:colOff>301925</xdr:colOff>
                    <xdr:row>2</xdr:row>
                    <xdr:rowOff>146649</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63"/>
  <sheetViews>
    <sheetView workbookViewId="0">
      <pane xSplit="3" ySplit="3" topLeftCell="K4" activePane="bottomRight" state="frozen"/>
      <selection pane="topRight" activeCell="C1" sqref="C1"/>
      <selection pane="bottomLeft" activeCell="A4" sqref="A4"/>
      <selection pane="bottomRight" activeCell="P9" sqref="P9"/>
    </sheetView>
  </sheetViews>
  <sheetFormatPr defaultRowHeight="14.3" x14ac:dyDescent="0.25"/>
  <cols>
    <col min="13" max="13" width="16.625" customWidth="1"/>
    <col min="14" max="14" width="13.125" customWidth="1"/>
    <col min="15" max="15" width="10.625" bestFit="1" customWidth="1"/>
    <col min="16" max="16" width="12.75" bestFit="1" customWidth="1"/>
    <col min="17" max="18" width="12.625" customWidth="1"/>
    <col min="19" max="22" width="9.25" bestFit="1" customWidth="1"/>
    <col min="24" max="24" width="9.25" bestFit="1" customWidth="1"/>
    <col min="25" max="25" width="9.625" bestFit="1" customWidth="1"/>
    <col min="26" max="26" width="9.25" bestFit="1" customWidth="1"/>
  </cols>
  <sheetData>
    <row r="1" spans="1:26" x14ac:dyDescent="0.25">
      <c r="A1" t="s">
        <v>7</v>
      </c>
      <c r="C1" t="s">
        <v>8</v>
      </c>
      <c r="D1" t="s">
        <v>9</v>
      </c>
      <c r="E1" t="s">
        <v>10</v>
      </c>
      <c r="F1" t="s">
        <v>11</v>
      </c>
      <c r="G1" t="s">
        <v>71</v>
      </c>
      <c r="H1" t="s">
        <v>72</v>
      </c>
      <c r="I1" t="s">
        <v>73</v>
      </c>
      <c r="J1" t="s">
        <v>74</v>
      </c>
      <c r="K1" t="s">
        <v>75</v>
      </c>
      <c r="L1" t="s">
        <v>76</v>
      </c>
      <c r="M1" t="s">
        <v>77</v>
      </c>
      <c r="N1" t="s">
        <v>78</v>
      </c>
      <c r="O1" t="s">
        <v>79</v>
      </c>
      <c r="P1" t="s">
        <v>80</v>
      </c>
      <c r="Q1" t="s">
        <v>81</v>
      </c>
      <c r="R1" t="s">
        <v>82</v>
      </c>
      <c r="S1" t="s">
        <v>83</v>
      </c>
      <c r="T1" t="s">
        <v>14</v>
      </c>
      <c r="U1" t="s">
        <v>15</v>
      </c>
    </row>
    <row r="2" spans="1:26" ht="14.95" thickBot="1" x14ac:dyDescent="0.3">
      <c r="A2" s="23">
        <v>1</v>
      </c>
      <c r="B2" s="24" t="s">
        <v>38</v>
      </c>
      <c r="C2" s="27">
        <v>23.29</v>
      </c>
      <c r="D2" s="27">
        <v>-14.2</v>
      </c>
      <c r="E2" s="28">
        <v>72015.60196</v>
      </c>
      <c r="F2" s="28">
        <v>72015.60196</v>
      </c>
      <c r="G2" s="32">
        <v>467259</v>
      </c>
      <c r="H2" s="32">
        <v>894825</v>
      </c>
      <c r="I2" s="32">
        <v>467373</v>
      </c>
      <c r="J2" s="32">
        <v>1108697</v>
      </c>
      <c r="K2" s="32">
        <v>467312</v>
      </c>
      <c r="L2" s="32">
        <v>1464177</v>
      </c>
      <c r="M2" s="5">
        <f ca="1">INDEX(analyse!$F$29:$F$576,($A2-1)*3+1,1)</f>
        <v>437.26</v>
      </c>
      <c r="N2" s="5">
        <f ca="1">INDEX(analyse!$F$29:$F$576,($A2-1)*3+3,1)</f>
        <v>4534.92</v>
      </c>
      <c r="O2" s="5">
        <f ca="1">INDEX(analyse!$H$29:$H$576,($A2-1)*3+1,1)</f>
        <v>0</v>
      </c>
      <c r="P2" s="5">
        <f ca="1">INDEX(analyse!$H$29:$H$576,($A2-1)*3+3,1)</f>
        <v>0</v>
      </c>
      <c r="Q2" s="5">
        <f ca="1">1000000*M2/I2</f>
        <v>935.5696627747003</v>
      </c>
      <c r="R2" s="5">
        <f ca="1">1000000*N2/J2</f>
        <v>4090.3150274601626</v>
      </c>
      <c r="S2" s="5">
        <f ca="1">100*R2/Q2</f>
        <v>437.20047690827846</v>
      </c>
      <c r="T2" s="5">
        <f ca="1">100*O2/M2</f>
        <v>0</v>
      </c>
      <c r="U2" s="5">
        <f ca="1">100*P2/N2</f>
        <v>0</v>
      </c>
      <c r="V2" s="4"/>
      <c r="W2" s="5"/>
      <c r="X2" s="5"/>
      <c r="Y2" s="5"/>
      <c r="Z2" s="5"/>
    </row>
    <row r="3" spans="1:26" ht="14.95" thickBot="1" x14ac:dyDescent="0.3">
      <c r="A3" s="25">
        <v>2</v>
      </c>
      <c r="B3" s="26" t="s">
        <v>39</v>
      </c>
      <c r="C3" s="29">
        <v>23.21</v>
      </c>
      <c r="D3" s="29">
        <v>-14.12</v>
      </c>
      <c r="E3" s="30">
        <v>93384.754967999994</v>
      </c>
      <c r="F3" s="30">
        <v>93384.754967999994</v>
      </c>
      <c r="G3" s="33">
        <v>303258</v>
      </c>
      <c r="H3" s="33">
        <v>587562</v>
      </c>
      <c r="I3" s="33">
        <v>303372</v>
      </c>
      <c r="J3" s="33">
        <v>694538</v>
      </c>
      <c r="K3" s="33">
        <v>303280</v>
      </c>
      <c r="L3" s="33">
        <v>821122</v>
      </c>
      <c r="M3" s="5">
        <f ca="1">INDEX(analyse!$F$29:$F$576,($A3-1)*3+1,1)</f>
        <v>1350.06</v>
      </c>
      <c r="N3" s="5">
        <f ca="1">INDEX(analyse!$F$29:$F$576,($A3-1)*3+3,1)</f>
        <v>4034.16</v>
      </c>
      <c r="O3" s="5">
        <f ca="1">INDEX(analyse!$H$29:$H$576,($A3-1)*3+1,1)</f>
        <v>1.04</v>
      </c>
      <c r="P3" s="5">
        <f ca="1">INDEX(analyse!$H$29:$H$576,($A3-1)*3+3,1)</f>
        <v>8.9700000000000006</v>
      </c>
      <c r="Q3" s="5">
        <f t="shared" ref="Q3:Q22" ca="1" si="0">1000000*M3/I3</f>
        <v>4450.1799770578691</v>
      </c>
      <c r="R3" s="5">
        <f t="shared" ref="R3:R22" ca="1" si="1">1000000*N3/J3</f>
        <v>5808.4078912888854</v>
      </c>
      <c r="S3" s="5">
        <f t="shared" ref="S3:S22" ca="1" si="2">100*R3/Q3</f>
        <v>130.52074121121223</v>
      </c>
      <c r="T3" s="5">
        <f t="shared" ref="T3:T22" ca="1" si="3">100*O3/M3</f>
        <v>7.7033613320889441E-2</v>
      </c>
      <c r="U3" s="5">
        <f t="shared" ref="U3:U22" ca="1" si="4">100*P3/N3</f>
        <v>0.22235112142304722</v>
      </c>
      <c r="V3" s="4"/>
      <c r="W3" s="5"/>
      <c r="X3" s="5"/>
      <c r="Y3" s="5"/>
      <c r="Z3" s="5"/>
    </row>
    <row r="4" spans="1:26" ht="14.95" thickBot="1" x14ac:dyDescent="0.3">
      <c r="A4" s="23">
        <v>3</v>
      </c>
      <c r="B4" s="24" t="s">
        <v>40</v>
      </c>
      <c r="C4" s="27">
        <v>23.13</v>
      </c>
      <c r="D4" s="27">
        <v>-14.29</v>
      </c>
      <c r="E4" s="28">
        <v>47248.307895999998</v>
      </c>
      <c r="F4" s="28">
        <v>47248.307895999998</v>
      </c>
      <c r="G4" s="32">
        <v>173268</v>
      </c>
      <c r="H4" s="32">
        <v>347825</v>
      </c>
      <c r="I4" s="32">
        <v>173341</v>
      </c>
      <c r="J4" s="32">
        <v>411513</v>
      </c>
      <c r="K4" s="32">
        <v>173279</v>
      </c>
      <c r="L4" s="32">
        <v>493098</v>
      </c>
      <c r="M4" s="5">
        <f ca="1">INDEX(analyse!$F$29:$F$576,($A4-1)*3+1,1)</f>
        <v>715.62</v>
      </c>
      <c r="N4" s="5">
        <f ca="1">INDEX(analyse!$F$29:$F$576,($A4-1)*3+3,1)</f>
        <v>2359.84</v>
      </c>
      <c r="O4" s="5">
        <f ca="1">INDEX(analyse!$H$29:$H$576,($A4-1)*3+1,1)</f>
        <v>23.11</v>
      </c>
      <c r="P4" s="5">
        <f ca="1">INDEX(analyse!$H$29:$H$576,($A4-1)*3+3,1)</f>
        <v>79.63</v>
      </c>
      <c r="Q4" s="5">
        <f t="shared" ca="1" si="0"/>
        <v>4128.3943210204161</v>
      </c>
      <c r="R4" s="5">
        <f t="shared" ca="1" si="1"/>
        <v>5734.5454457088845</v>
      </c>
      <c r="S4" s="5">
        <f t="shared" ca="1" si="2"/>
        <v>138.90498338568287</v>
      </c>
      <c r="T4" s="5">
        <f t="shared" ca="1" si="3"/>
        <v>3.229367541432604</v>
      </c>
      <c r="U4" s="5">
        <f t="shared" ca="1" si="4"/>
        <v>3.3743813139873886</v>
      </c>
      <c r="V4" s="4"/>
      <c r="W4" s="5"/>
      <c r="X4" s="5"/>
      <c r="Y4" s="5"/>
      <c r="Z4" s="5"/>
    </row>
    <row r="5" spans="1:26" ht="14.95" thickBot="1" x14ac:dyDescent="0.3">
      <c r="A5" s="25">
        <v>4</v>
      </c>
      <c r="B5" s="26" t="s">
        <v>41</v>
      </c>
      <c r="C5" s="29">
        <v>22.87</v>
      </c>
      <c r="D5" s="29">
        <v>-15.13</v>
      </c>
      <c r="E5" s="30">
        <v>41757.165767999999</v>
      </c>
      <c r="F5" s="30">
        <v>41757.165767999999</v>
      </c>
      <c r="G5" s="33">
        <v>184360</v>
      </c>
      <c r="H5" s="33">
        <v>344799</v>
      </c>
      <c r="I5" s="33">
        <v>185457</v>
      </c>
      <c r="J5" s="33">
        <v>415224</v>
      </c>
      <c r="K5" s="33">
        <v>184371</v>
      </c>
      <c r="L5" s="33">
        <v>509419</v>
      </c>
      <c r="M5" s="5">
        <f ca="1">INDEX(analyse!$F$29:$F$576,($A5-1)*3+1,1)</f>
        <v>575.88</v>
      </c>
      <c r="N5" s="5">
        <f ca="1">INDEX(analyse!$F$29:$F$576,($A5-1)*3+3,1)</f>
        <v>2176.79</v>
      </c>
      <c r="O5" s="5">
        <f ca="1">INDEX(analyse!$H$29:$H$576,($A5-1)*3+1,1)</f>
        <v>0</v>
      </c>
      <c r="P5" s="5">
        <f ca="1">INDEX(analyse!$H$29:$H$576,($A5-1)*3+3,1)</f>
        <v>1.18</v>
      </c>
      <c r="Q5" s="5">
        <f t="shared" ca="1" si="0"/>
        <v>3105.1941959591713</v>
      </c>
      <c r="R5" s="5">
        <f t="shared" ca="1" si="1"/>
        <v>5242.4474500510569</v>
      </c>
      <c r="S5" s="5">
        <f t="shared" ca="1" si="2"/>
        <v>168.82832825312892</v>
      </c>
      <c r="T5" s="5">
        <f t="shared" ca="1" si="3"/>
        <v>0</v>
      </c>
      <c r="U5" s="5">
        <f t="shared" ca="1" si="4"/>
        <v>5.4208260787673594E-2</v>
      </c>
      <c r="V5" s="4"/>
      <c r="W5" s="5"/>
      <c r="X5" s="5"/>
      <c r="Y5" s="5"/>
      <c r="Z5" s="5"/>
    </row>
    <row r="6" spans="1:26" ht="14.95" thickBot="1" x14ac:dyDescent="0.3">
      <c r="A6" s="23">
        <v>5</v>
      </c>
      <c r="B6" s="24" t="s">
        <v>42</v>
      </c>
      <c r="C6" s="27">
        <v>25.12</v>
      </c>
      <c r="D6" s="27">
        <v>-17.71</v>
      </c>
      <c r="E6" s="28">
        <v>106619.451304</v>
      </c>
      <c r="F6" s="28">
        <v>361025.28189599997</v>
      </c>
      <c r="G6" s="32">
        <v>913489</v>
      </c>
      <c r="H6" s="32">
        <v>1773154</v>
      </c>
      <c r="I6" s="32">
        <v>913763</v>
      </c>
      <c r="J6" s="32">
        <v>2196246</v>
      </c>
      <c r="K6" s="32">
        <v>913571</v>
      </c>
      <c r="L6" s="32">
        <v>2887554</v>
      </c>
      <c r="M6" s="5">
        <f ca="1">INDEX(analyse!$F$29:$F$576,($A6-1)*3+1,1)</f>
        <v>889.88</v>
      </c>
      <c r="N6" s="5">
        <f ca="1">INDEX(analyse!$F$29:$F$576,($A6-1)*3+3,1)</f>
        <v>12413.15</v>
      </c>
      <c r="O6" s="5">
        <f ca="1">INDEX(analyse!$H$29:$H$576,($A6-1)*3+1,1)</f>
        <v>38.450000000000003</v>
      </c>
      <c r="P6" s="5">
        <f ca="1">INDEX(analyse!$H$29:$H$576,($A6-1)*3+3,1)</f>
        <v>5353.76</v>
      </c>
      <c r="Q6" s="5">
        <f t="shared" ca="1" si="0"/>
        <v>973.86302575175398</v>
      </c>
      <c r="R6" s="5">
        <f t="shared" ca="1" si="1"/>
        <v>5651.9852511968147</v>
      </c>
      <c r="S6" s="5">
        <f t="shared" ca="1" si="2"/>
        <v>580.36757754858581</v>
      </c>
      <c r="T6" s="5">
        <f t="shared" ca="1" si="3"/>
        <v>4.3208072998606557</v>
      </c>
      <c r="U6" s="5">
        <f t="shared" ca="1" si="4"/>
        <v>43.129745471536232</v>
      </c>
      <c r="V6" s="4"/>
      <c r="W6" s="5"/>
      <c r="X6" s="5"/>
      <c r="Y6" s="5"/>
      <c r="Z6" s="5"/>
    </row>
    <row r="7" spans="1:26" ht="14.95" thickBot="1" x14ac:dyDescent="0.3">
      <c r="A7" s="25">
        <v>6</v>
      </c>
      <c r="B7" s="26" t="s">
        <v>43</v>
      </c>
      <c r="C7" s="29">
        <v>25.12</v>
      </c>
      <c r="D7" s="29">
        <v>-17.77</v>
      </c>
      <c r="E7" s="30">
        <v>154950.24456799999</v>
      </c>
      <c r="F7" s="30">
        <v>154950.24456799999</v>
      </c>
      <c r="G7" s="33">
        <v>378798</v>
      </c>
      <c r="H7" s="33">
        <v>645417</v>
      </c>
      <c r="I7" s="33">
        <v>379800</v>
      </c>
      <c r="J7" s="33">
        <v>744318</v>
      </c>
      <c r="K7" s="33">
        <v>378814</v>
      </c>
      <c r="L7" s="33">
        <v>860862</v>
      </c>
      <c r="M7" s="5">
        <f ca="1">INDEX(analyse!$F$29:$F$576,($A7-1)*3+1,1)</f>
        <v>1133.54</v>
      </c>
      <c r="N7" s="5">
        <f ca="1">INDEX(analyse!$F$29:$F$576,($A7-1)*3+3,1)</f>
        <v>4759.58</v>
      </c>
      <c r="O7" s="5">
        <f ca="1">INDEX(analyse!$H$29:$H$576,($A7-1)*3+1,1)</f>
        <v>139.94999999999999</v>
      </c>
      <c r="P7" s="5">
        <f ca="1">INDEX(analyse!$H$29:$H$576,($A7-1)*3+3,1)</f>
        <v>1559.68</v>
      </c>
      <c r="Q7" s="5">
        <f t="shared" ca="1" si="0"/>
        <v>2984.5708267509217</v>
      </c>
      <c r="R7" s="5">
        <f t="shared" ca="1" si="1"/>
        <v>6394.551791035552</v>
      </c>
      <c r="S7" s="5">
        <f t="shared" ca="1" si="2"/>
        <v>214.25364523839497</v>
      </c>
      <c r="T7" s="5">
        <f t="shared" ca="1" si="3"/>
        <v>12.34627803165305</v>
      </c>
      <c r="U7" s="5">
        <f t="shared" ca="1" si="4"/>
        <v>32.769277961500805</v>
      </c>
      <c r="V7" s="4"/>
      <c r="W7" s="5"/>
      <c r="X7" s="5"/>
      <c r="Y7" s="5"/>
      <c r="Z7" s="5"/>
    </row>
    <row r="8" spans="1:26" ht="14.95" thickBot="1" x14ac:dyDescent="0.3">
      <c r="A8" s="23">
        <v>7</v>
      </c>
      <c r="B8" s="24" t="s">
        <v>44</v>
      </c>
      <c r="C8" s="27">
        <v>26.8</v>
      </c>
      <c r="D8" s="27">
        <v>-18.04</v>
      </c>
      <c r="E8" s="28">
        <v>22319.892400000001</v>
      </c>
      <c r="F8" s="28">
        <v>538295.41886400001</v>
      </c>
      <c r="G8" s="32">
        <v>281357</v>
      </c>
      <c r="H8" s="32">
        <v>493906</v>
      </c>
      <c r="I8" s="32">
        <v>281357</v>
      </c>
      <c r="J8" s="32">
        <v>600313</v>
      </c>
      <c r="K8" s="32">
        <v>281351</v>
      </c>
      <c r="L8" s="32">
        <v>787621</v>
      </c>
      <c r="M8" s="5">
        <f ca="1">INDEX(analyse!$F$29:$F$576,($A8-1)*3+1,1)</f>
        <v>313.74</v>
      </c>
      <c r="N8" s="5">
        <f ca="1">INDEX(analyse!$F$29:$F$576,($A8-1)*3+3,1)</f>
        <v>3749.96</v>
      </c>
      <c r="O8" s="5">
        <f ca="1">INDEX(analyse!$H$29:$H$576,($A8-1)*3+1,1)</f>
        <v>214.41</v>
      </c>
      <c r="P8" s="5">
        <f ca="1">INDEX(analyse!$H$29:$H$576,($A8-1)*3+3,1)</f>
        <v>2826.55</v>
      </c>
      <c r="Q8" s="5">
        <f t="shared" ca="1" si="0"/>
        <v>1115.0957680100371</v>
      </c>
      <c r="R8" s="5">
        <f t="shared" ca="1" si="1"/>
        <v>6246.6746513901917</v>
      </c>
      <c r="S8" s="5">
        <f t="shared" ca="1" si="2"/>
        <v>560.19176384623893</v>
      </c>
      <c r="T8" s="5">
        <f t="shared" ca="1" si="3"/>
        <v>68.340026773761707</v>
      </c>
      <c r="U8" s="5">
        <f t="shared" ca="1" si="4"/>
        <v>75.375470671687168</v>
      </c>
      <c r="V8" s="4"/>
      <c r="W8" s="5"/>
      <c r="X8" s="5"/>
      <c r="Y8" s="5"/>
      <c r="Z8" s="5"/>
    </row>
    <row r="9" spans="1:26" ht="14.95" thickBot="1" x14ac:dyDescent="0.3">
      <c r="A9" s="25">
        <v>8</v>
      </c>
      <c r="B9" s="26" t="s">
        <v>45</v>
      </c>
      <c r="C9" s="29">
        <v>26.87</v>
      </c>
      <c r="D9" s="29">
        <v>-18.04</v>
      </c>
      <c r="E9" s="30">
        <v>43739.513392000001</v>
      </c>
      <c r="F9" s="30">
        <v>43740</v>
      </c>
      <c r="G9" s="33">
        <v>3276767</v>
      </c>
      <c r="H9" s="33">
        <v>3883151</v>
      </c>
      <c r="I9" s="33">
        <v>3274874</v>
      </c>
      <c r="J9" s="33">
        <v>3817929</v>
      </c>
      <c r="K9" s="33">
        <v>3276051</v>
      </c>
      <c r="L9" s="33">
        <v>4064570</v>
      </c>
      <c r="M9" s="5">
        <f ca="1">INDEX(analyse!$F$29:$F$576,($A9-1)*3+1,1)</f>
        <v>2137.9699999999998</v>
      </c>
      <c r="N9" s="5">
        <f ca="1">INDEX(analyse!$F$29:$F$576,($A9-1)*3+3,1)</f>
        <v>17871.099999999999</v>
      </c>
      <c r="O9" s="5">
        <f ca="1">INDEX(analyse!$H$29:$H$576,($A9-1)*3+1,1)</f>
        <v>1980.79</v>
      </c>
      <c r="P9" s="5">
        <f ca="1">INDEX(analyse!$H$29:$H$576,($A9-1)*3+3,1)</f>
        <v>16909.11</v>
      </c>
      <c r="Q9" s="5">
        <f t="shared" ca="1" si="0"/>
        <v>652.84038408805952</v>
      </c>
      <c r="R9" s="5">
        <f t="shared" ca="1" si="1"/>
        <v>4680.8361286969975</v>
      </c>
      <c r="S9" s="5">
        <f t="shared" ca="1" si="2"/>
        <v>716.99549273986315</v>
      </c>
      <c r="T9" s="5">
        <f t="shared" ca="1" si="3"/>
        <v>92.648166251163502</v>
      </c>
      <c r="U9" s="5">
        <f t="shared" ca="1" si="4"/>
        <v>94.617063303322126</v>
      </c>
      <c r="V9" s="4"/>
      <c r="W9" s="5"/>
      <c r="X9" s="5"/>
      <c r="Y9" s="5"/>
      <c r="Z9" s="5"/>
    </row>
    <row r="10" spans="1:26" ht="14.95" thickBot="1" x14ac:dyDescent="0.3">
      <c r="A10" s="23">
        <v>9</v>
      </c>
      <c r="B10" s="24" t="s">
        <v>46</v>
      </c>
      <c r="C10" s="27">
        <v>28.88</v>
      </c>
      <c r="D10" s="27">
        <v>-17.04</v>
      </c>
      <c r="E10" s="28">
        <v>45037.680288000003</v>
      </c>
      <c r="F10" s="28">
        <v>45037.680288000003</v>
      </c>
      <c r="G10" s="32">
        <v>1205291</v>
      </c>
      <c r="H10" s="32">
        <v>1040200</v>
      </c>
      <c r="I10" s="32">
        <v>1205528</v>
      </c>
      <c r="J10" s="32">
        <v>1177818</v>
      </c>
      <c r="K10" s="32">
        <v>1205478</v>
      </c>
      <c r="L10" s="32">
        <v>1656300</v>
      </c>
      <c r="M10" s="5">
        <f ca="1">INDEX(analyse!$F$29:$F$576,($A10-1)*3+1,1)</f>
        <v>407.88</v>
      </c>
      <c r="N10" s="5">
        <f ca="1">INDEX(analyse!$F$29:$F$576,($A10-1)*3+3,1)</f>
        <v>2859.97</v>
      </c>
      <c r="O10" s="5">
        <f ca="1">INDEX(analyse!$H$29:$H$576,($A10-1)*3+1,1)</f>
        <v>11.87</v>
      </c>
      <c r="P10" s="5">
        <f ca="1">INDEX(analyse!$H$29:$H$576,($A10-1)*3+3,1)</f>
        <v>848.86</v>
      </c>
      <c r="Q10" s="5">
        <f t="shared" ca="1" si="0"/>
        <v>338.34137407011701</v>
      </c>
      <c r="R10" s="5">
        <f t="shared" ca="1" si="1"/>
        <v>2428.1934899959078</v>
      </c>
      <c r="S10" s="5">
        <f t="shared" ca="1" si="2"/>
        <v>717.67560106104406</v>
      </c>
      <c r="T10" s="5">
        <f t="shared" ca="1" si="3"/>
        <v>2.9101696577424732</v>
      </c>
      <c r="U10" s="5">
        <f t="shared" ca="1" si="4"/>
        <v>29.68073091675787</v>
      </c>
      <c r="V10" s="4"/>
      <c r="W10" s="5"/>
      <c r="X10" s="5"/>
      <c r="Y10" s="5"/>
      <c r="Z10" s="5"/>
    </row>
    <row r="11" spans="1:26" ht="14.95" thickBot="1" x14ac:dyDescent="0.3">
      <c r="A11" s="25">
        <v>10</v>
      </c>
      <c r="B11" s="26" t="s">
        <v>47</v>
      </c>
      <c r="C11" s="29">
        <v>28.89</v>
      </c>
      <c r="D11" s="29">
        <v>-16.21</v>
      </c>
      <c r="E11" s="30">
        <v>51786.324335999998</v>
      </c>
      <c r="F11" s="30">
        <v>678859.42348800006</v>
      </c>
      <c r="G11" s="33">
        <v>821469</v>
      </c>
      <c r="H11" s="33">
        <v>1043914</v>
      </c>
      <c r="I11" s="33">
        <v>821704</v>
      </c>
      <c r="J11" s="33">
        <v>1253490</v>
      </c>
      <c r="K11" s="33">
        <v>821552</v>
      </c>
      <c r="L11" s="33">
        <v>1705438</v>
      </c>
      <c r="M11" s="5">
        <f ca="1">INDEX(analyse!$F$29:$F$576,($A11-1)*3+1,1)</f>
        <v>436.6</v>
      </c>
      <c r="N11" s="5">
        <f ca="1">INDEX(analyse!$F$29:$F$576,($A11-1)*3+3,1)</f>
        <v>7659.46</v>
      </c>
      <c r="O11" s="5">
        <f ca="1">INDEX(analyse!$H$29:$H$576,($A11-1)*3+1,1)</f>
        <v>51.66</v>
      </c>
      <c r="P11" s="5">
        <f ca="1">INDEX(analyse!$H$29:$H$576,($A11-1)*3+3,1)</f>
        <v>5999.07</v>
      </c>
      <c r="Q11" s="5">
        <f t="shared" ca="1" si="0"/>
        <v>531.3348845813091</v>
      </c>
      <c r="R11" s="5">
        <f t="shared" ca="1" si="1"/>
        <v>6110.5074631628495</v>
      </c>
      <c r="S11" s="5">
        <f t="shared" ca="1" si="2"/>
        <v>1150.0294146840968</v>
      </c>
      <c r="T11" s="5">
        <f t="shared" ca="1" si="3"/>
        <v>11.832340815391662</v>
      </c>
      <c r="U11" s="5">
        <f t="shared" ca="1" si="4"/>
        <v>78.322362150856591</v>
      </c>
      <c r="V11" s="4"/>
      <c r="W11" s="5"/>
      <c r="X11" s="5"/>
      <c r="Y11" s="5"/>
      <c r="Z11" s="5"/>
    </row>
    <row r="12" spans="1:26" ht="14.95" thickBot="1" x14ac:dyDescent="0.3">
      <c r="A12" s="23">
        <v>11</v>
      </c>
      <c r="B12" s="24" t="s">
        <v>48</v>
      </c>
      <c r="C12" s="27">
        <v>26.04</v>
      </c>
      <c r="D12" s="27">
        <v>-15.04</v>
      </c>
      <c r="E12" s="28">
        <v>96632.445831999998</v>
      </c>
      <c r="F12" s="28">
        <v>96632.445831999998</v>
      </c>
      <c r="G12" s="32">
        <v>2741489</v>
      </c>
      <c r="H12" s="32">
        <v>5386774</v>
      </c>
      <c r="I12" s="32">
        <v>2740639</v>
      </c>
      <c r="J12" s="32">
        <v>6366458</v>
      </c>
      <c r="K12" s="32">
        <v>2741224</v>
      </c>
      <c r="L12" s="32">
        <v>8013701</v>
      </c>
      <c r="M12" s="5">
        <f ca="1">INDEX(analyse!$F$29:$F$576,($A12-1)*3+1,1)</f>
        <v>4937.1099999999997</v>
      </c>
      <c r="N12" s="5">
        <f ca="1">INDEX(analyse!$F$29:$F$576,($A12-1)*3+3,1)</f>
        <v>58704.37</v>
      </c>
      <c r="O12" s="5">
        <f ca="1">INDEX(analyse!$H$29:$H$576,($A12-1)*3+1,1)</f>
        <v>4122.7700000000004</v>
      </c>
      <c r="P12" s="5">
        <f ca="1">INDEX(analyse!$H$29:$H$576,($A12-1)*3+3,1)</f>
        <v>53086.45</v>
      </c>
      <c r="Q12" s="5">
        <f t="shared" ca="1" si="0"/>
        <v>1801.4448455269007</v>
      </c>
      <c r="R12" s="5">
        <f t="shared" ca="1" si="1"/>
        <v>9220.8838886551985</v>
      </c>
      <c r="S12" s="5">
        <f t="shared" ca="1" si="2"/>
        <v>511.86046087124043</v>
      </c>
      <c r="T12" s="5">
        <f t="shared" ca="1" si="3"/>
        <v>83.505735136547514</v>
      </c>
      <c r="U12" s="5">
        <f t="shared" ca="1" si="4"/>
        <v>90.430150259682534</v>
      </c>
      <c r="V12" s="4"/>
      <c r="W12" s="5"/>
      <c r="X12" s="5"/>
      <c r="Y12" s="5"/>
      <c r="Z12" s="5"/>
    </row>
    <row r="13" spans="1:26" ht="14.95" thickBot="1" x14ac:dyDescent="0.3">
      <c r="A13" s="25">
        <v>12</v>
      </c>
      <c r="B13" s="26" t="s">
        <v>49</v>
      </c>
      <c r="C13" s="29">
        <v>28.63</v>
      </c>
      <c r="D13" s="29">
        <v>-15.88</v>
      </c>
      <c r="E13" s="30">
        <v>57395.977407999999</v>
      </c>
      <c r="F13" s="30">
        <v>154028.42324</v>
      </c>
      <c r="G13" s="33">
        <v>1914043</v>
      </c>
      <c r="H13" s="33">
        <v>3747403</v>
      </c>
      <c r="I13" s="33">
        <v>1913200</v>
      </c>
      <c r="J13" s="33">
        <v>4130217</v>
      </c>
      <c r="K13" s="33">
        <v>1913885</v>
      </c>
      <c r="L13" s="33">
        <v>4787800</v>
      </c>
      <c r="M13" s="5">
        <f ca="1">INDEX(analyse!$F$29:$F$576,($A13-1)*3+1,1)</f>
        <v>3195.68</v>
      </c>
      <c r="N13" s="5">
        <f ca="1">INDEX(analyse!$F$29:$F$576,($A13-1)*3+3,1)</f>
        <v>39830.29</v>
      </c>
      <c r="O13" s="5">
        <f ca="1">INDEX(analyse!$H$29:$H$576,($A13-1)*3+1,1)</f>
        <v>2469.04</v>
      </c>
      <c r="P13" s="5">
        <f ca="1">INDEX(analyse!$H$29:$H$576,($A13-1)*3+3,1)</f>
        <v>37172.99</v>
      </c>
      <c r="Q13" s="5">
        <f t="shared" ca="1" si="0"/>
        <v>1670.3324273468534</v>
      </c>
      <c r="R13" s="5">
        <f t="shared" ca="1" si="1"/>
        <v>9643.6313152553485</v>
      </c>
      <c r="S13" s="5">
        <f t="shared" ca="1" si="2"/>
        <v>577.34802709741075</v>
      </c>
      <c r="T13" s="5">
        <f t="shared" ca="1" si="3"/>
        <v>77.261803434636761</v>
      </c>
      <c r="U13" s="5">
        <f t="shared" ca="1" si="4"/>
        <v>93.328444256870839</v>
      </c>
      <c r="V13" s="4"/>
      <c r="W13" s="5"/>
      <c r="X13" s="5"/>
      <c r="Y13" s="5"/>
      <c r="Z13" s="5"/>
    </row>
    <row r="14" spans="1:26" ht="14.95" thickBot="1" x14ac:dyDescent="0.3">
      <c r="A14" s="23">
        <v>13</v>
      </c>
      <c r="B14" s="24" t="s">
        <v>50</v>
      </c>
      <c r="C14" s="27">
        <v>30.11</v>
      </c>
      <c r="D14" s="27">
        <v>-15.62</v>
      </c>
      <c r="E14" s="28">
        <v>22067.767184</v>
      </c>
      <c r="F14" s="28">
        <v>854955.61391200009</v>
      </c>
      <c r="G14" s="32">
        <v>1074127</v>
      </c>
      <c r="H14" s="32">
        <v>1988397</v>
      </c>
      <c r="I14" s="32">
        <v>1073476</v>
      </c>
      <c r="J14" s="32">
        <v>2040925</v>
      </c>
      <c r="K14" s="32">
        <v>1074027</v>
      </c>
      <c r="L14" s="32">
        <v>2163806</v>
      </c>
      <c r="M14" s="5">
        <f ca="1">INDEX(analyse!$F$29:$F$576,($A14-1)*3+1,1)</f>
        <v>1856.17</v>
      </c>
      <c r="N14" s="5">
        <f ca="1">INDEX(analyse!$F$29:$F$576,($A14-1)*3+3,1)</f>
        <v>20120.87</v>
      </c>
      <c r="O14" s="5">
        <f ca="1">INDEX(analyse!$H$29:$H$576,($A14-1)*3+1,1)</f>
        <v>1593.99</v>
      </c>
      <c r="P14" s="5">
        <f ca="1">INDEX(analyse!$H$29:$H$576,($A14-1)*3+3,1)</f>
        <v>19529.060000000001</v>
      </c>
      <c r="Q14" s="5">
        <f t="shared" ca="1" si="0"/>
        <v>1729.1210981894333</v>
      </c>
      <c r="R14" s="5">
        <f t="shared" ca="1" si="1"/>
        <v>9858.7013241544882</v>
      </c>
      <c r="S14" s="5">
        <f t="shared" ca="1" si="2"/>
        <v>570.15678858337662</v>
      </c>
      <c r="T14" s="5">
        <f t="shared" ca="1" si="3"/>
        <v>85.875216170932617</v>
      </c>
      <c r="U14" s="5">
        <f t="shared" ca="1" si="4"/>
        <v>97.058725591885462</v>
      </c>
      <c r="V14" s="4"/>
      <c r="W14" s="5"/>
      <c r="X14" s="5"/>
      <c r="Y14" s="5"/>
      <c r="Z14" s="5"/>
    </row>
    <row r="15" spans="1:26" ht="14.95" thickBot="1" x14ac:dyDescent="0.3">
      <c r="A15" s="25">
        <v>14</v>
      </c>
      <c r="B15" s="26" t="s">
        <v>51</v>
      </c>
      <c r="C15" s="29">
        <v>30.38</v>
      </c>
      <c r="D15" s="29">
        <v>-15.47</v>
      </c>
      <c r="E15" s="30">
        <v>148669.56219999999</v>
      </c>
      <c r="F15" s="30">
        <v>148669.56219999999</v>
      </c>
      <c r="G15" s="33">
        <v>2427342</v>
      </c>
      <c r="H15" s="33">
        <v>4674489</v>
      </c>
      <c r="I15" s="33">
        <v>2428127</v>
      </c>
      <c r="J15" s="33">
        <v>5733326</v>
      </c>
      <c r="K15" s="33">
        <v>2427489</v>
      </c>
      <c r="L15" s="33">
        <v>7430773</v>
      </c>
      <c r="M15" s="5">
        <f ca="1">INDEX(analyse!$F$29:$F$576,($A15-1)*3+1,1)</f>
        <v>2995.76</v>
      </c>
      <c r="N15" s="5">
        <f ca="1">INDEX(analyse!$F$29:$F$576,($A15-1)*3+3,1)</f>
        <v>47642.720000000001</v>
      </c>
      <c r="O15" s="5">
        <f ca="1">INDEX(analyse!$H$29:$H$576,($A15-1)*3+1,1)</f>
        <v>1487.24</v>
      </c>
      <c r="P15" s="5">
        <f ca="1">INDEX(analyse!$H$29:$H$576,($A15-1)*3+3,1)</f>
        <v>39500.99</v>
      </c>
      <c r="Q15" s="5">
        <f t="shared" ca="1" si="0"/>
        <v>1233.7740159390346</v>
      </c>
      <c r="R15" s="5">
        <f t="shared" ca="1" si="1"/>
        <v>8309.7873729838484</v>
      </c>
      <c r="S15" s="5">
        <f t="shared" ca="1" si="2"/>
        <v>673.52588607235396</v>
      </c>
      <c r="T15" s="5">
        <f t="shared" ca="1" si="3"/>
        <v>49.644831361657808</v>
      </c>
      <c r="U15" s="5">
        <f t="shared" ca="1" si="4"/>
        <v>82.910862352107515</v>
      </c>
      <c r="V15" s="4"/>
      <c r="W15" s="5"/>
      <c r="X15" s="5"/>
      <c r="Y15" s="5"/>
      <c r="Z15" s="5"/>
    </row>
    <row r="16" spans="1:26" ht="14.95" thickBot="1" x14ac:dyDescent="0.3">
      <c r="A16" s="23">
        <v>15</v>
      </c>
      <c r="B16" s="24" t="s">
        <v>52</v>
      </c>
      <c r="C16" s="27">
        <v>30.61</v>
      </c>
      <c r="D16" s="27">
        <v>-15.7</v>
      </c>
      <c r="E16" s="28">
        <v>25131.268887999999</v>
      </c>
      <c r="F16" s="28">
        <v>25131.268887999999</v>
      </c>
      <c r="G16" s="32">
        <v>1293453</v>
      </c>
      <c r="H16" s="32">
        <v>1429917</v>
      </c>
      <c r="I16" s="32">
        <v>1293356</v>
      </c>
      <c r="J16" s="32">
        <v>1452465</v>
      </c>
      <c r="K16" s="32">
        <v>1293377</v>
      </c>
      <c r="L16" s="32">
        <v>1655583</v>
      </c>
      <c r="M16" s="5">
        <f ca="1">INDEX(analyse!$F$29:$F$576,($A16-1)*3+1,1)</f>
        <v>715.64</v>
      </c>
      <c r="N16" s="5">
        <f ca="1">INDEX(analyse!$F$29:$F$576,($A16-1)*3+3,1)</f>
        <v>5963.66</v>
      </c>
      <c r="O16" s="5">
        <f ca="1">INDEX(analyse!$H$29:$H$576,($A16-1)*3+1,1)</f>
        <v>527.6</v>
      </c>
      <c r="P16" s="5">
        <f ca="1">INDEX(analyse!$H$29:$H$576,($A16-1)*3+3,1)</f>
        <v>5226.3</v>
      </c>
      <c r="Q16" s="5">
        <f t="shared" ca="1" si="0"/>
        <v>553.32019954289456</v>
      </c>
      <c r="R16" s="5">
        <f t="shared" ca="1" si="1"/>
        <v>4105.88895429494</v>
      </c>
      <c r="S16" s="5">
        <f t="shared" ca="1" si="2"/>
        <v>742.04573729404262</v>
      </c>
      <c r="T16" s="5">
        <f t="shared" ca="1" si="3"/>
        <v>73.724218881001619</v>
      </c>
      <c r="U16" s="5">
        <f t="shared" ca="1" si="4"/>
        <v>87.635780711844745</v>
      </c>
      <c r="V16" s="4"/>
      <c r="W16" s="5"/>
      <c r="X16" s="5"/>
      <c r="Y16" s="5"/>
      <c r="Z16" s="5"/>
    </row>
    <row r="17" spans="1:26" ht="14.95" thickBot="1" x14ac:dyDescent="0.3">
      <c r="A17" s="25">
        <v>16</v>
      </c>
      <c r="B17" s="26" t="s">
        <v>53</v>
      </c>
      <c r="C17" s="29">
        <v>32.880000000000003</v>
      </c>
      <c r="D17" s="29">
        <v>-15.53</v>
      </c>
      <c r="E17" s="30">
        <v>36408.114264000003</v>
      </c>
      <c r="F17" s="30">
        <v>1065164.5592640003</v>
      </c>
      <c r="G17" s="33">
        <v>415720</v>
      </c>
      <c r="H17" s="33">
        <v>490217</v>
      </c>
      <c r="I17" s="33">
        <v>415971</v>
      </c>
      <c r="J17" s="33">
        <v>562030</v>
      </c>
      <c r="K17" s="33">
        <v>415768</v>
      </c>
      <c r="L17" s="33">
        <v>698020</v>
      </c>
      <c r="M17" s="5">
        <f ca="1">INDEX(analyse!$F$29:$F$576,($A17-1)*3+1,1)</f>
        <v>159.93</v>
      </c>
      <c r="N17" s="5">
        <f ca="1">INDEX(analyse!$F$29:$F$576,($A17-1)*3+3,1)</f>
        <v>1735.85</v>
      </c>
      <c r="O17" s="5">
        <f ca="1">INDEX(analyse!$H$29:$H$576,($A17-1)*3+1,1)</f>
        <v>8.25</v>
      </c>
      <c r="P17" s="5">
        <f ca="1">INDEX(analyse!$H$29:$H$576,($A17-1)*3+3,1)</f>
        <v>510.32</v>
      </c>
      <c r="Q17" s="5">
        <f t="shared" ca="1" si="0"/>
        <v>384.47391765291331</v>
      </c>
      <c r="R17" s="5">
        <f t="shared" ca="1" si="1"/>
        <v>3088.5361991352775</v>
      </c>
      <c r="S17" s="5">
        <f t="shared" ca="1" si="2"/>
        <v>803.31488231757669</v>
      </c>
      <c r="T17" s="5">
        <f t="shared" ca="1" si="3"/>
        <v>5.1585068467454507</v>
      </c>
      <c r="U17" s="5">
        <f t="shared" ca="1" si="4"/>
        <v>29.398853587579573</v>
      </c>
      <c r="V17" s="4"/>
      <c r="W17" s="5"/>
      <c r="X17" s="5"/>
      <c r="Y17" s="5"/>
      <c r="Z17" s="5"/>
    </row>
    <row r="18" spans="1:26" ht="14.95" thickBot="1" x14ac:dyDescent="0.3">
      <c r="A18" s="23">
        <v>17</v>
      </c>
      <c r="B18" s="24" t="s">
        <v>54</v>
      </c>
      <c r="C18" s="27">
        <v>33.630000000000003</v>
      </c>
      <c r="D18" s="27">
        <v>-16.2</v>
      </c>
      <c r="E18" s="28">
        <v>55532.138808000003</v>
      </c>
      <c r="F18" s="28">
        <v>1120696.6980720002</v>
      </c>
      <c r="G18" s="32">
        <v>1658722</v>
      </c>
      <c r="H18" s="32">
        <v>2880696</v>
      </c>
      <c r="I18" s="32">
        <v>1659042</v>
      </c>
      <c r="J18" s="32">
        <v>3371113</v>
      </c>
      <c r="K18" s="32">
        <v>1658840</v>
      </c>
      <c r="L18" s="32">
        <v>3949424</v>
      </c>
      <c r="M18" s="5">
        <f ca="1">INDEX(analyse!$F$29:$F$576,($A18-1)*3+1,1)</f>
        <v>1552.94</v>
      </c>
      <c r="N18" s="5">
        <f ca="1">INDEX(analyse!$F$29:$F$576,($A18-1)*3+3,1)</f>
        <v>20816.2</v>
      </c>
      <c r="O18" s="5">
        <f ca="1">INDEX(analyse!$H$29:$H$576,($A18-1)*3+1,1)</f>
        <v>917.61</v>
      </c>
      <c r="P18" s="5">
        <f ca="1">INDEX(analyse!$H$29:$H$576,($A18-1)*3+3,1)</f>
        <v>16039.6</v>
      </c>
      <c r="Q18" s="5">
        <f t="shared" ca="1" si="0"/>
        <v>936.04622426677565</v>
      </c>
      <c r="R18" s="5">
        <f t="shared" ca="1" si="1"/>
        <v>6174.8745888969015</v>
      </c>
      <c r="S18" s="5">
        <f t="shared" ca="1" si="2"/>
        <v>659.67624555441239</v>
      </c>
      <c r="T18" s="5">
        <f t="shared" ca="1" si="3"/>
        <v>59.088567491339006</v>
      </c>
      <c r="U18" s="5">
        <f t="shared" ca="1" si="4"/>
        <v>77.05344875625714</v>
      </c>
      <c r="V18" s="4"/>
      <c r="W18" s="5"/>
      <c r="X18" s="5"/>
      <c r="Y18" s="5"/>
      <c r="Z18" s="5"/>
    </row>
    <row r="19" spans="1:26" ht="14.95" thickBot="1" x14ac:dyDescent="0.3">
      <c r="A19" s="25">
        <v>18</v>
      </c>
      <c r="B19" s="26" t="s">
        <v>55</v>
      </c>
      <c r="C19" s="29">
        <v>33.71</v>
      </c>
      <c r="D19" s="29">
        <v>-16.47</v>
      </c>
      <c r="E19" s="30">
        <v>54531.338040000002</v>
      </c>
      <c r="F19" s="30">
        <v>54531.338040000002</v>
      </c>
      <c r="G19" s="33">
        <v>1889141</v>
      </c>
      <c r="H19" s="33">
        <v>1831777</v>
      </c>
      <c r="I19" s="33">
        <v>1889699</v>
      </c>
      <c r="J19" s="33">
        <v>2038385</v>
      </c>
      <c r="K19" s="33">
        <v>1889340</v>
      </c>
      <c r="L19" s="33">
        <v>2679146</v>
      </c>
      <c r="M19" s="5">
        <f ca="1">INDEX(analyse!$F$29:$F$576,($A19-1)*3+1,1)</f>
        <v>608.6</v>
      </c>
      <c r="N19" s="5">
        <f ca="1">INDEX(analyse!$F$29:$F$576,($A19-1)*3+3,1)</f>
        <v>5319.19</v>
      </c>
      <c r="O19" s="5">
        <f ca="1">INDEX(analyse!$H$29:$H$576,($A19-1)*3+1,1)</f>
        <v>224.94</v>
      </c>
      <c r="P19" s="5">
        <f ca="1">INDEX(analyse!$H$29:$H$576,($A19-1)*3+3,1)</f>
        <v>3318.71</v>
      </c>
      <c r="Q19" s="5">
        <f t="shared" ca="1" si="0"/>
        <v>322.06187334596672</v>
      </c>
      <c r="R19" s="5">
        <f t="shared" ca="1" si="1"/>
        <v>2609.5119420521637</v>
      </c>
      <c r="S19" s="5">
        <f t="shared" ca="1" si="2"/>
        <v>810.25174291554913</v>
      </c>
      <c r="T19" s="5">
        <f t="shared" ca="1" si="3"/>
        <v>36.960236608609925</v>
      </c>
      <c r="U19" s="5">
        <f t="shared" ca="1" si="4"/>
        <v>62.391266339423865</v>
      </c>
      <c r="V19" s="4"/>
      <c r="W19" s="5"/>
      <c r="X19" s="5"/>
      <c r="Y19" s="5"/>
      <c r="Z19" s="5"/>
    </row>
    <row r="20" spans="1:26" ht="14.95" thickBot="1" x14ac:dyDescent="0.3">
      <c r="A20" s="23">
        <v>19</v>
      </c>
      <c r="B20" s="24" t="s">
        <v>56</v>
      </c>
      <c r="C20" s="27">
        <v>35.21</v>
      </c>
      <c r="D20" s="27">
        <v>-17.7</v>
      </c>
      <c r="E20" s="28">
        <v>27494.113840000002</v>
      </c>
      <c r="F20" s="28">
        <v>1202722.1499520002</v>
      </c>
      <c r="G20" s="32">
        <v>431263</v>
      </c>
      <c r="H20" s="32">
        <v>692468</v>
      </c>
      <c r="I20" s="32">
        <v>431351</v>
      </c>
      <c r="J20" s="32">
        <v>797410</v>
      </c>
      <c r="K20" s="32">
        <v>431311</v>
      </c>
      <c r="L20" s="32">
        <v>899863</v>
      </c>
      <c r="M20" s="5">
        <f ca="1">INDEX(analyse!$F$29:$F$576,($A20-1)*3+1,1)</f>
        <v>253.02</v>
      </c>
      <c r="N20" s="5">
        <f ca="1">INDEX(analyse!$F$29:$F$576,($A20-1)*3+3,1)</f>
        <v>3178.57</v>
      </c>
      <c r="O20" s="5">
        <f ca="1">INDEX(analyse!$H$29:$H$576,($A20-1)*3+1,1)</f>
        <v>4.7699999999999996</v>
      </c>
      <c r="P20" s="5">
        <f ca="1">INDEX(analyse!$H$29:$H$576,($A20-1)*3+3,1)</f>
        <v>756.59</v>
      </c>
      <c r="Q20" s="5">
        <f t="shared" ca="1" si="0"/>
        <v>586.57566575712121</v>
      </c>
      <c r="R20" s="5">
        <f t="shared" ca="1" si="1"/>
        <v>3986.1175555862105</v>
      </c>
      <c r="S20" s="5">
        <f t="shared" ca="1" si="2"/>
        <v>679.55726571799369</v>
      </c>
      <c r="T20" s="5">
        <f t="shared" ca="1" si="3"/>
        <v>1.8852264643111214</v>
      </c>
      <c r="U20" s="5">
        <f t="shared" ca="1" si="4"/>
        <v>23.802842158580745</v>
      </c>
      <c r="V20" s="4"/>
      <c r="W20" s="5"/>
      <c r="X20" s="5"/>
      <c r="Y20" s="5"/>
      <c r="Z20" s="5"/>
    </row>
    <row r="21" spans="1:26" ht="14.95" thickBot="1" x14ac:dyDescent="0.3">
      <c r="A21" s="25">
        <v>20</v>
      </c>
      <c r="B21" s="26" t="s">
        <v>57</v>
      </c>
      <c r="C21" s="29">
        <v>35.29</v>
      </c>
      <c r="D21" s="29">
        <v>-17.63</v>
      </c>
      <c r="E21" s="30">
        <v>159325.37923200001</v>
      </c>
      <c r="F21" s="30">
        <v>159325.37923200001</v>
      </c>
      <c r="G21" s="33">
        <v>15343084</v>
      </c>
      <c r="H21" s="33">
        <v>33699429</v>
      </c>
      <c r="I21" s="33">
        <v>15343341</v>
      </c>
      <c r="J21" s="33">
        <v>40558105</v>
      </c>
      <c r="K21" s="33">
        <v>15343119</v>
      </c>
      <c r="L21" s="33">
        <v>47956037</v>
      </c>
      <c r="M21" s="5">
        <f ca="1">INDEX(analyse!$F$29:$F$576,($A21-1)*3+1,1)</f>
        <v>13006.52</v>
      </c>
      <c r="N21" s="5">
        <f ca="1">INDEX(analyse!$F$29:$F$576,($A21-1)*3+3,1)</f>
        <v>166675.44</v>
      </c>
      <c r="O21" s="5">
        <f ca="1">INDEX(analyse!$H$29:$H$576,($A21-1)*3+1,1)</f>
        <v>4982.96</v>
      </c>
      <c r="P21" s="5">
        <f ca="1">INDEX(analyse!$H$29:$H$576,($A21-1)*3+3,1)</f>
        <v>92582.48</v>
      </c>
      <c r="Q21" s="5">
        <f t="shared" ca="1" si="0"/>
        <v>847.69803395492545</v>
      </c>
      <c r="R21" s="5">
        <f t="shared" ca="1" si="1"/>
        <v>4109.5470313516871</v>
      </c>
      <c r="S21" s="5">
        <f t="shared" ca="1" si="2"/>
        <v>484.78902471657773</v>
      </c>
      <c r="T21" s="5">
        <f t="shared" ca="1" si="3"/>
        <v>38.311246974594276</v>
      </c>
      <c r="U21" s="5">
        <f t="shared" ca="1" si="4"/>
        <v>55.546564028869518</v>
      </c>
      <c r="V21" s="4"/>
      <c r="W21" s="5"/>
      <c r="X21" s="5"/>
      <c r="Y21" s="5"/>
      <c r="Z21" s="5"/>
    </row>
    <row r="22" spans="1:26" ht="14.95" thickBot="1" x14ac:dyDescent="0.3">
      <c r="A22" s="23">
        <v>21</v>
      </c>
      <c r="B22" s="24" t="s">
        <v>58</v>
      </c>
      <c r="C22" s="27">
        <v>36.200000000000003</v>
      </c>
      <c r="D22" s="27">
        <v>-18.78</v>
      </c>
      <c r="E22" s="28">
        <v>12778.307967999999</v>
      </c>
      <c r="F22" s="28">
        <v>1374825.8371520003</v>
      </c>
      <c r="G22" s="32">
        <v>233326</v>
      </c>
      <c r="H22" s="32">
        <v>370651</v>
      </c>
      <c r="I22" s="32">
        <v>233363</v>
      </c>
      <c r="J22" s="32">
        <v>423307</v>
      </c>
      <c r="K22" s="32">
        <v>233342</v>
      </c>
      <c r="L22" s="32">
        <v>474423</v>
      </c>
      <c r="M22" s="5">
        <f ca="1">INDEX(analyse!$F$29:$F$576,($A22-1)*3+1,1)</f>
        <v>143.41</v>
      </c>
      <c r="N22" s="5">
        <f ca="1">INDEX(analyse!$F$29:$F$576,($A22-1)*3+3,1)</f>
        <v>1809.97</v>
      </c>
      <c r="O22" s="5">
        <f ca="1">INDEX(analyse!$H$29:$H$576,($A22-1)*3+1,1)</f>
        <v>15.76</v>
      </c>
      <c r="P22" s="5">
        <f ca="1">INDEX(analyse!$H$29:$H$576,($A22-1)*3+3,1)</f>
        <v>631.39</v>
      </c>
      <c r="Q22" s="5">
        <f t="shared" ca="1" si="0"/>
        <v>614.53615183212423</v>
      </c>
      <c r="R22" s="5">
        <f t="shared" ca="1" si="1"/>
        <v>4275.785659107929</v>
      </c>
      <c r="S22" s="5">
        <f t="shared" ca="1" si="2"/>
        <v>695.77447093396802</v>
      </c>
      <c r="T22" s="5">
        <f t="shared" ca="1" si="3"/>
        <v>10.989470748204448</v>
      </c>
      <c r="U22" s="5">
        <f t="shared" ca="1" si="4"/>
        <v>34.884003602269651</v>
      </c>
      <c r="V22" s="4"/>
      <c r="W22" s="5"/>
      <c r="X22" s="5"/>
      <c r="Y22" s="5"/>
      <c r="Z22" s="5"/>
    </row>
    <row r="23" spans="1:26" x14ac:dyDescent="0.25">
      <c r="C23" s="3"/>
      <c r="D23" s="3"/>
      <c r="E23" s="5"/>
      <c r="F23" s="5"/>
      <c r="G23" s="5"/>
      <c r="H23" s="5"/>
      <c r="I23" s="5"/>
      <c r="J23" s="5"/>
      <c r="K23" s="5"/>
      <c r="L23" s="5"/>
      <c r="M23" s="5"/>
      <c r="N23" s="5"/>
      <c r="O23" s="5"/>
      <c r="P23" s="5"/>
      <c r="Q23" s="5"/>
      <c r="R23" s="5"/>
      <c r="S23" s="5"/>
      <c r="T23" s="5"/>
      <c r="U23" s="5"/>
      <c r="V23" s="4"/>
      <c r="W23" s="5"/>
      <c r="X23" s="5"/>
      <c r="Y23" s="5"/>
      <c r="Z23" s="5"/>
    </row>
    <row r="24" spans="1:26" x14ac:dyDescent="0.25">
      <c r="C24" s="3"/>
      <c r="D24" s="3"/>
      <c r="E24" s="5"/>
      <c r="F24" s="5"/>
      <c r="G24" s="5"/>
      <c r="H24" s="5"/>
      <c r="I24" s="5"/>
      <c r="J24" s="5"/>
      <c r="K24" s="5"/>
      <c r="L24" s="5"/>
      <c r="M24" s="5"/>
      <c r="N24" s="5"/>
      <c r="O24" s="5"/>
      <c r="P24" s="5"/>
      <c r="Q24" s="5"/>
      <c r="R24" s="5"/>
      <c r="S24" s="5"/>
      <c r="T24" s="5"/>
      <c r="U24" s="5"/>
      <c r="V24" s="4"/>
      <c r="W24" s="5"/>
      <c r="X24" s="5"/>
      <c r="Y24" s="5"/>
      <c r="Z24" s="5"/>
    </row>
    <row r="25" spans="1:26" x14ac:dyDescent="0.25">
      <c r="C25" s="3"/>
      <c r="D25" s="3"/>
      <c r="E25" s="5"/>
      <c r="F25" s="5"/>
      <c r="G25" s="5"/>
      <c r="H25" s="5"/>
      <c r="I25" s="5"/>
      <c r="J25" s="5"/>
      <c r="K25" s="5"/>
      <c r="L25" s="5"/>
      <c r="M25" s="5"/>
      <c r="N25" s="5"/>
      <c r="O25" s="5"/>
      <c r="P25" s="5"/>
      <c r="Q25" s="5"/>
      <c r="R25" s="5"/>
      <c r="S25" s="5"/>
      <c r="T25" s="5"/>
      <c r="U25" s="5"/>
      <c r="V25" s="4"/>
      <c r="W25" s="5"/>
      <c r="X25" s="5"/>
      <c r="Y25" s="5"/>
      <c r="Z25" s="5"/>
    </row>
    <row r="26" spans="1:26" x14ac:dyDescent="0.25">
      <c r="C26" s="3"/>
      <c r="D26" s="3"/>
      <c r="E26" s="5"/>
      <c r="F26" s="5"/>
      <c r="G26" s="5"/>
      <c r="H26" s="5"/>
      <c r="I26" s="5"/>
      <c r="J26" s="5"/>
      <c r="K26" s="5"/>
      <c r="L26" s="5"/>
      <c r="M26" s="5"/>
      <c r="N26" s="5"/>
      <c r="O26" s="5"/>
      <c r="P26" s="5"/>
      <c r="Q26" s="5"/>
      <c r="R26" s="5"/>
      <c r="S26" s="5"/>
      <c r="T26" s="5"/>
      <c r="U26" s="5"/>
      <c r="V26" s="4"/>
      <c r="W26" s="5"/>
      <c r="X26" s="5"/>
      <c r="Y26" s="5"/>
      <c r="Z26" s="5"/>
    </row>
    <row r="27" spans="1:26" x14ac:dyDescent="0.25">
      <c r="C27" s="3"/>
      <c r="D27" s="3"/>
      <c r="E27" s="5"/>
      <c r="F27" s="5"/>
      <c r="G27" s="5"/>
      <c r="H27" s="5"/>
      <c r="I27" s="5"/>
      <c r="J27" s="5"/>
      <c r="K27" s="5"/>
      <c r="L27" s="5"/>
      <c r="M27" s="5"/>
      <c r="N27" s="5"/>
      <c r="O27" s="5"/>
      <c r="P27" s="5"/>
      <c r="Q27" s="5"/>
      <c r="R27" s="5"/>
      <c r="S27" s="5"/>
      <c r="T27" s="5"/>
      <c r="U27" s="5"/>
      <c r="V27" s="4"/>
      <c r="W27" s="5"/>
      <c r="X27" s="5"/>
      <c r="Y27" s="5"/>
      <c r="Z27" s="5"/>
    </row>
    <row r="28" spans="1:26" x14ac:dyDescent="0.25">
      <c r="C28" s="3"/>
      <c r="D28" s="3"/>
      <c r="E28" s="5"/>
      <c r="F28" s="5"/>
      <c r="G28" s="5"/>
      <c r="H28" s="5"/>
      <c r="I28" s="5"/>
      <c r="J28" s="5"/>
      <c r="K28" s="5"/>
      <c r="L28" s="5"/>
      <c r="M28" s="5"/>
      <c r="N28" s="5"/>
      <c r="O28" s="5"/>
      <c r="P28" s="5"/>
      <c r="Q28" s="5"/>
      <c r="R28" s="5"/>
      <c r="S28" s="5"/>
      <c r="T28" s="5"/>
      <c r="U28" s="5"/>
      <c r="V28" s="4"/>
      <c r="W28" s="5"/>
      <c r="X28" s="5"/>
      <c r="Y28" s="5"/>
      <c r="Z28" s="5"/>
    </row>
    <row r="29" spans="1:26" x14ac:dyDescent="0.25">
      <c r="C29" s="3"/>
      <c r="D29" s="3"/>
      <c r="E29" s="5"/>
      <c r="F29" s="5"/>
      <c r="G29" s="5"/>
      <c r="H29" s="5"/>
      <c r="I29" s="5"/>
      <c r="J29" s="5"/>
      <c r="K29" s="5"/>
      <c r="L29" s="5"/>
      <c r="M29" s="5"/>
      <c r="N29" s="5"/>
      <c r="O29" s="5"/>
      <c r="P29" s="5"/>
      <c r="Q29" s="5"/>
      <c r="R29" s="5"/>
      <c r="S29" s="5"/>
      <c r="T29" s="5"/>
      <c r="U29" s="5"/>
      <c r="V29" s="4"/>
      <c r="W29" s="5"/>
      <c r="X29" s="5"/>
      <c r="Y29" s="5"/>
      <c r="Z29" s="5"/>
    </row>
    <row r="30" spans="1:26" x14ac:dyDescent="0.25">
      <c r="C30" s="3"/>
      <c r="D30" s="3"/>
      <c r="E30" s="5"/>
      <c r="F30" s="5"/>
      <c r="G30" s="5"/>
      <c r="H30" s="5"/>
      <c r="I30" s="5"/>
      <c r="J30" s="5"/>
      <c r="K30" s="5"/>
      <c r="L30" s="5"/>
      <c r="M30" s="5"/>
      <c r="N30" s="5"/>
      <c r="O30" s="5"/>
      <c r="P30" s="5"/>
      <c r="Q30" s="5"/>
      <c r="R30" s="5"/>
      <c r="S30" s="5"/>
      <c r="T30" s="5"/>
      <c r="U30" s="5"/>
      <c r="V30" s="4"/>
      <c r="W30" s="5"/>
      <c r="X30" s="5"/>
      <c r="Y30" s="5"/>
      <c r="Z30" s="5"/>
    </row>
    <row r="31" spans="1:26" x14ac:dyDescent="0.25">
      <c r="C31" s="3"/>
      <c r="D31" s="3"/>
      <c r="E31" s="5"/>
      <c r="F31" s="5"/>
      <c r="G31" s="5"/>
      <c r="H31" s="5"/>
      <c r="I31" s="5"/>
      <c r="J31" s="5"/>
      <c r="K31" s="5"/>
      <c r="L31" s="5"/>
      <c r="M31" s="5"/>
      <c r="N31" s="5"/>
      <c r="O31" s="5"/>
      <c r="P31" s="5"/>
      <c r="Q31" s="5"/>
      <c r="R31" s="5"/>
      <c r="S31" s="5"/>
      <c r="T31" s="5"/>
      <c r="U31" s="5"/>
      <c r="V31" s="4"/>
      <c r="W31" s="5"/>
      <c r="X31" s="5"/>
      <c r="Y31" s="5"/>
      <c r="Z31" s="5"/>
    </row>
    <row r="32" spans="1:26" x14ac:dyDescent="0.25">
      <c r="C32" s="3"/>
      <c r="D32" s="3"/>
      <c r="E32" s="5"/>
      <c r="F32" s="5"/>
      <c r="G32" s="5"/>
      <c r="H32" s="5"/>
      <c r="I32" s="5"/>
      <c r="J32" s="5"/>
      <c r="K32" s="5"/>
      <c r="L32" s="5"/>
      <c r="M32" s="5"/>
      <c r="N32" s="5"/>
      <c r="O32" s="5"/>
      <c r="P32" s="5"/>
      <c r="Q32" s="5"/>
      <c r="R32" s="5"/>
      <c r="S32" s="5"/>
      <c r="T32" s="5"/>
      <c r="U32" s="5"/>
      <c r="V32" s="4"/>
      <c r="W32" s="5"/>
      <c r="X32" s="5"/>
      <c r="Y32" s="5"/>
      <c r="Z32" s="5"/>
    </row>
    <row r="33" spans="3:26" x14ac:dyDescent="0.25">
      <c r="C33" s="3"/>
      <c r="D33" s="3"/>
      <c r="E33" s="5"/>
      <c r="F33" s="5"/>
      <c r="G33" s="5"/>
      <c r="H33" s="5"/>
      <c r="I33" s="5"/>
      <c r="J33" s="5"/>
      <c r="K33" s="5"/>
      <c r="L33" s="5"/>
      <c r="M33" s="5"/>
      <c r="N33" s="5"/>
      <c r="O33" s="5"/>
      <c r="P33" s="5"/>
      <c r="Q33" s="5"/>
      <c r="R33" s="5"/>
      <c r="S33" s="5"/>
      <c r="T33" s="5"/>
      <c r="U33" s="5"/>
      <c r="V33" s="4"/>
      <c r="W33" s="5"/>
      <c r="X33" s="5"/>
      <c r="Y33" s="5"/>
      <c r="Z33" s="5"/>
    </row>
    <row r="34" spans="3:26" x14ac:dyDescent="0.25">
      <c r="C34" s="3"/>
      <c r="D34" s="3"/>
      <c r="E34" s="5"/>
      <c r="F34" s="5"/>
      <c r="G34" s="5"/>
      <c r="H34" s="5"/>
      <c r="I34" s="5"/>
      <c r="J34" s="5"/>
      <c r="K34" s="5"/>
      <c r="L34" s="5"/>
      <c r="M34" s="5"/>
      <c r="N34" s="5"/>
      <c r="O34" s="5"/>
      <c r="P34" s="5"/>
      <c r="Q34" s="5"/>
      <c r="R34" s="5"/>
      <c r="S34" s="5"/>
      <c r="T34" s="5"/>
      <c r="U34" s="5"/>
      <c r="V34" s="4"/>
      <c r="W34" s="5"/>
      <c r="X34" s="5"/>
      <c r="Y34" s="5"/>
      <c r="Z34" s="5"/>
    </row>
    <row r="35" spans="3:26" x14ac:dyDescent="0.25">
      <c r="C35" s="3"/>
      <c r="D35" s="3"/>
      <c r="E35" s="5"/>
      <c r="F35" s="5"/>
      <c r="G35" s="5"/>
      <c r="H35" s="5"/>
      <c r="I35" s="5"/>
      <c r="J35" s="5"/>
      <c r="K35" s="5"/>
      <c r="L35" s="5"/>
      <c r="M35" s="5"/>
      <c r="N35" s="5"/>
      <c r="O35" s="5"/>
      <c r="P35" s="5"/>
      <c r="Q35" s="5"/>
      <c r="R35" s="5"/>
      <c r="S35" s="5"/>
      <c r="T35" s="5"/>
      <c r="U35" s="5"/>
      <c r="V35" s="4"/>
      <c r="W35" s="5"/>
      <c r="X35" s="5"/>
      <c r="Y35" s="5"/>
      <c r="Z35" s="5"/>
    </row>
    <row r="36" spans="3:26" x14ac:dyDescent="0.25">
      <c r="C36" s="3"/>
      <c r="D36" s="3"/>
      <c r="E36" s="5"/>
      <c r="F36" s="5"/>
      <c r="G36" s="5"/>
      <c r="H36" s="5"/>
      <c r="I36" s="5"/>
      <c r="J36" s="5"/>
      <c r="K36" s="5"/>
      <c r="L36" s="5"/>
      <c r="M36" s="5"/>
      <c r="N36" s="5"/>
      <c r="O36" s="5"/>
      <c r="P36" s="5"/>
      <c r="Q36" s="5"/>
      <c r="R36" s="5"/>
      <c r="S36" s="5"/>
      <c r="T36" s="5"/>
      <c r="U36" s="5"/>
      <c r="V36" s="4"/>
      <c r="W36" s="5"/>
      <c r="X36" s="5"/>
      <c r="Y36" s="5"/>
      <c r="Z36" s="5"/>
    </row>
    <row r="37" spans="3:26" x14ac:dyDescent="0.25">
      <c r="C37" s="3"/>
      <c r="D37" s="3"/>
      <c r="E37" s="5"/>
      <c r="F37" s="5"/>
      <c r="G37" s="5"/>
      <c r="H37" s="5"/>
      <c r="I37" s="5"/>
      <c r="J37" s="5"/>
      <c r="K37" s="5"/>
      <c r="L37" s="5"/>
      <c r="M37" s="5"/>
      <c r="N37" s="5"/>
      <c r="O37" s="5"/>
      <c r="P37" s="5"/>
      <c r="Q37" s="5"/>
      <c r="R37" s="5"/>
      <c r="S37" s="5"/>
      <c r="T37" s="5"/>
      <c r="U37" s="5"/>
      <c r="V37" s="4"/>
      <c r="W37" s="5"/>
      <c r="X37" s="5"/>
      <c r="Y37" s="5"/>
      <c r="Z37" s="5"/>
    </row>
    <row r="38" spans="3:26" x14ac:dyDescent="0.25">
      <c r="C38" s="3"/>
      <c r="D38" s="3"/>
      <c r="E38" s="5"/>
      <c r="F38" s="5"/>
      <c r="G38" s="5"/>
      <c r="H38" s="5"/>
      <c r="I38" s="5"/>
      <c r="J38" s="5"/>
      <c r="K38" s="5"/>
      <c r="L38" s="5"/>
      <c r="M38" s="5"/>
      <c r="N38" s="5"/>
      <c r="O38" s="5"/>
      <c r="P38" s="5"/>
      <c r="Q38" s="5"/>
      <c r="R38" s="5"/>
      <c r="S38" s="5"/>
      <c r="T38" s="5"/>
      <c r="U38" s="5"/>
      <c r="V38" s="4"/>
      <c r="W38" s="5"/>
      <c r="X38" s="5"/>
      <c r="Y38" s="5"/>
      <c r="Z38" s="5"/>
    </row>
    <row r="39" spans="3:26" x14ac:dyDescent="0.25">
      <c r="C39" s="3"/>
      <c r="D39" s="3"/>
      <c r="E39" s="5"/>
      <c r="F39" s="5"/>
      <c r="G39" s="5"/>
      <c r="H39" s="5"/>
      <c r="I39" s="5"/>
      <c r="J39" s="5"/>
      <c r="K39" s="5"/>
      <c r="L39" s="5"/>
      <c r="M39" s="5"/>
      <c r="N39" s="5"/>
      <c r="O39" s="5"/>
      <c r="P39" s="5"/>
      <c r="Q39" s="5"/>
      <c r="R39" s="5"/>
      <c r="S39" s="5"/>
      <c r="T39" s="5"/>
      <c r="U39" s="5"/>
      <c r="V39" s="4"/>
      <c r="W39" s="5"/>
      <c r="X39" s="5"/>
      <c r="Y39" s="5"/>
      <c r="Z39" s="5"/>
    </row>
    <row r="40" spans="3:26" x14ac:dyDescent="0.25">
      <c r="C40" s="3"/>
      <c r="D40" s="3"/>
      <c r="E40" s="5"/>
      <c r="F40" s="5"/>
      <c r="G40" s="5"/>
      <c r="H40" s="5"/>
      <c r="I40" s="5"/>
      <c r="J40" s="5"/>
      <c r="K40" s="5"/>
      <c r="L40" s="5"/>
      <c r="M40" s="5"/>
      <c r="N40" s="5"/>
      <c r="O40" s="5"/>
      <c r="P40" s="5"/>
      <c r="Q40" s="5"/>
      <c r="R40" s="5"/>
      <c r="S40" s="5"/>
      <c r="T40" s="5"/>
      <c r="U40" s="5"/>
      <c r="V40" s="4"/>
      <c r="W40" s="5"/>
      <c r="X40" s="5"/>
      <c r="Y40" s="5"/>
      <c r="Z40" s="5"/>
    </row>
    <row r="41" spans="3:26" x14ac:dyDescent="0.25">
      <c r="C41" s="3"/>
      <c r="D41" s="3"/>
      <c r="E41" s="5"/>
      <c r="F41" s="5"/>
      <c r="G41" s="5"/>
      <c r="H41" s="5"/>
      <c r="I41" s="5"/>
      <c r="J41" s="5"/>
      <c r="K41" s="5"/>
      <c r="L41" s="5"/>
      <c r="M41" s="5"/>
      <c r="N41" s="5"/>
      <c r="O41" s="5"/>
      <c r="P41" s="5"/>
      <c r="Q41" s="5"/>
      <c r="R41" s="5"/>
      <c r="S41" s="5"/>
      <c r="T41" s="5"/>
      <c r="U41" s="5"/>
      <c r="V41" s="4"/>
      <c r="W41" s="5"/>
      <c r="X41" s="5"/>
      <c r="Y41" s="5"/>
      <c r="Z41" s="5"/>
    </row>
    <row r="42" spans="3:26" x14ac:dyDescent="0.25">
      <c r="C42" s="3"/>
      <c r="D42" s="3"/>
      <c r="E42" s="5"/>
      <c r="F42" s="5"/>
      <c r="G42" s="5"/>
      <c r="H42" s="5"/>
      <c r="I42" s="5"/>
      <c r="J42" s="5"/>
      <c r="K42" s="5"/>
      <c r="L42" s="5"/>
      <c r="M42" s="5"/>
      <c r="N42" s="5"/>
      <c r="O42" s="5"/>
      <c r="P42" s="5"/>
      <c r="Q42" s="5"/>
      <c r="R42" s="5"/>
      <c r="S42" s="5"/>
      <c r="T42" s="5"/>
      <c r="U42" s="5"/>
      <c r="V42" s="4"/>
      <c r="W42" s="5"/>
      <c r="X42" s="5"/>
      <c r="Y42" s="5"/>
      <c r="Z42" s="5"/>
    </row>
    <row r="43" spans="3:26" x14ac:dyDescent="0.25">
      <c r="C43" s="3"/>
      <c r="D43" s="3"/>
      <c r="E43" s="5"/>
      <c r="F43" s="5"/>
      <c r="G43" s="5"/>
      <c r="H43" s="5"/>
      <c r="I43" s="5"/>
      <c r="J43" s="5"/>
      <c r="K43" s="5"/>
      <c r="L43" s="5"/>
      <c r="M43" s="5"/>
      <c r="N43" s="5"/>
      <c r="O43" s="5"/>
      <c r="P43" s="5"/>
      <c r="Q43" s="5"/>
      <c r="R43" s="5"/>
      <c r="S43" s="5"/>
      <c r="T43" s="5"/>
      <c r="U43" s="5"/>
      <c r="V43" s="4"/>
      <c r="W43" s="5"/>
      <c r="X43" s="5"/>
      <c r="Y43" s="5"/>
      <c r="Z43" s="5"/>
    </row>
    <row r="44" spans="3:26" x14ac:dyDescent="0.25">
      <c r="C44" s="3"/>
      <c r="D44" s="3"/>
      <c r="E44" s="5"/>
      <c r="F44" s="5"/>
      <c r="G44" s="5"/>
      <c r="H44" s="5"/>
      <c r="I44" s="5"/>
      <c r="J44" s="5"/>
      <c r="K44" s="5"/>
      <c r="L44" s="5"/>
      <c r="M44" s="5"/>
      <c r="N44" s="5"/>
      <c r="O44" s="5"/>
      <c r="P44" s="5"/>
      <c r="Q44" s="5"/>
      <c r="R44" s="5"/>
      <c r="S44" s="5"/>
      <c r="T44" s="5"/>
      <c r="U44" s="5"/>
      <c r="V44" s="4"/>
      <c r="W44" s="5"/>
      <c r="X44" s="5"/>
      <c r="Y44" s="5"/>
      <c r="Z44" s="5"/>
    </row>
    <row r="45" spans="3:26" x14ac:dyDescent="0.25">
      <c r="C45" s="3"/>
      <c r="D45" s="3"/>
      <c r="E45" s="5"/>
      <c r="F45" s="5"/>
      <c r="G45" s="5"/>
      <c r="H45" s="5"/>
      <c r="I45" s="5"/>
      <c r="J45" s="5"/>
      <c r="K45" s="5"/>
      <c r="L45" s="5"/>
      <c r="M45" s="5"/>
      <c r="N45" s="5"/>
      <c r="O45" s="5"/>
      <c r="P45" s="5"/>
      <c r="Q45" s="5"/>
      <c r="R45" s="5"/>
      <c r="S45" s="5"/>
      <c r="T45" s="5"/>
      <c r="U45" s="5"/>
      <c r="V45" s="4"/>
      <c r="W45" s="5"/>
      <c r="X45" s="5"/>
      <c r="Y45" s="5"/>
      <c r="Z45" s="5"/>
    </row>
    <row r="46" spans="3:26" x14ac:dyDescent="0.25">
      <c r="C46" s="3"/>
      <c r="D46" s="3"/>
      <c r="E46" s="5"/>
      <c r="F46" s="5"/>
      <c r="G46" s="5"/>
      <c r="H46" s="5"/>
      <c r="I46" s="5"/>
      <c r="J46" s="5"/>
      <c r="K46" s="5"/>
      <c r="L46" s="5"/>
      <c r="M46" s="5"/>
      <c r="N46" s="5"/>
      <c r="O46" s="5"/>
      <c r="P46" s="5"/>
      <c r="Q46" s="5"/>
      <c r="R46" s="5"/>
      <c r="S46" s="5"/>
      <c r="T46" s="5"/>
      <c r="U46" s="5"/>
      <c r="V46" s="4"/>
      <c r="W46" s="5"/>
      <c r="X46" s="5"/>
      <c r="Y46" s="5"/>
      <c r="Z46" s="5"/>
    </row>
    <row r="47" spans="3:26" x14ac:dyDescent="0.25">
      <c r="C47" s="3"/>
      <c r="D47" s="3"/>
      <c r="E47" s="5"/>
      <c r="F47" s="5"/>
      <c r="G47" s="5"/>
      <c r="H47" s="5"/>
      <c r="I47" s="5"/>
      <c r="J47" s="5"/>
      <c r="K47" s="5"/>
      <c r="L47" s="5"/>
      <c r="M47" s="5"/>
      <c r="N47" s="5"/>
      <c r="O47" s="5"/>
      <c r="P47" s="5"/>
      <c r="Q47" s="5"/>
      <c r="R47" s="5"/>
      <c r="S47" s="5"/>
      <c r="T47" s="5"/>
      <c r="U47" s="5"/>
      <c r="V47" s="4"/>
      <c r="W47" s="5"/>
      <c r="X47" s="5"/>
      <c r="Y47" s="5"/>
      <c r="Z47" s="5"/>
    </row>
    <row r="48" spans="3:26" x14ac:dyDescent="0.25">
      <c r="C48" s="3"/>
      <c r="D48" s="3"/>
      <c r="E48" s="5"/>
      <c r="F48" s="5"/>
      <c r="G48" s="5"/>
      <c r="H48" s="5"/>
      <c r="I48" s="5"/>
      <c r="J48" s="5"/>
      <c r="K48" s="5"/>
      <c r="L48" s="5"/>
      <c r="M48" s="5"/>
      <c r="N48" s="5"/>
      <c r="O48" s="5"/>
      <c r="P48" s="5"/>
      <c r="Q48" s="5"/>
      <c r="R48" s="5"/>
      <c r="S48" s="5"/>
      <c r="T48" s="5"/>
      <c r="U48" s="5"/>
      <c r="V48" s="4"/>
      <c r="W48" s="5"/>
      <c r="X48" s="5"/>
      <c r="Y48" s="5"/>
      <c r="Z48" s="5"/>
    </row>
    <row r="49" spans="3:26" x14ac:dyDescent="0.25">
      <c r="C49" s="3"/>
      <c r="D49" s="3"/>
      <c r="E49" s="5"/>
      <c r="F49" s="5"/>
      <c r="G49" s="5"/>
      <c r="H49" s="5"/>
      <c r="I49" s="5"/>
      <c r="J49" s="5"/>
      <c r="K49" s="5"/>
      <c r="L49" s="5"/>
      <c r="M49" s="5"/>
      <c r="N49" s="5"/>
      <c r="O49" s="5"/>
      <c r="P49" s="5"/>
      <c r="Q49" s="5"/>
      <c r="R49" s="5"/>
      <c r="S49" s="5"/>
      <c r="T49" s="5"/>
      <c r="U49" s="5"/>
      <c r="V49" s="4"/>
      <c r="W49" s="5"/>
      <c r="X49" s="5"/>
      <c r="Y49" s="5"/>
      <c r="Z49" s="5"/>
    </row>
    <row r="50" spans="3:26" x14ac:dyDescent="0.25">
      <c r="C50" s="3"/>
      <c r="D50" s="3"/>
      <c r="E50" s="5"/>
      <c r="F50" s="5"/>
      <c r="G50" s="5"/>
      <c r="H50" s="5"/>
      <c r="I50" s="5"/>
      <c r="J50" s="5"/>
      <c r="K50" s="5"/>
      <c r="L50" s="5"/>
      <c r="M50" s="5"/>
      <c r="N50" s="5"/>
      <c r="O50" s="5"/>
      <c r="P50" s="5"/>
      <c r="Q50" s="5"/>
      <c r="R50" s="5"/>
      <c r="S50" s="5"/>
      <c r="T50" s="5"/>
      <c r="U50" s="5"/>
      <c r="V50" s="4"/>
      <c r="W50" s="5"/>
      <c r="X50" s="5"/>
      <c r="Y50" s="5"/>
      <c r="Z50" s="5"/>
    </row>
    <row r="51" spans="3:26" x14ac:dyDescent="0.25">
      <c r="C51" s="3"/>
      <c r="D51" s="3"/>
      <c r="E51" s="5"/>
      <c r="F51" s="5"/>
      <c r="G51" s="5"/>
      <c r="H51" s="5"/>
      <c r="I51" s="5"/>
      <c r="J51" s="5"/>
      <c r="K51" s="5"/>
      <c r="L51" s="5"/>
      <c r="M51" s="5"/>
      <c r="N51" s="5"/>
      <c r="O51" s="5"/>
      <c r="P51" s="5"/>
      <c r="Q51" s="5"/>
      <c r="R51" s="5"/>
      <c r="S51" s="5"/>
      <c r="T51" s="5"/>
      <c r="U51" s="5"/>
      <c r="V51" s="4"/>
      <c r="W51" s="5"/>
      <c r="X51" s="5"/>
      <c r="Y51" s="5"/>
      <c r="Z51" s="5"/>
    </row>
    <row r="52" spans="3:26" x14ac:dyDescent="0.25">
      <c r="C52" s="3"/>
      <c r="D52" s="3"/>
      <c r="E52" s="5"/>
      <c r="F52" s="5"/>
      <c r="G52" s="5"/>
      <c r="H52" s="5"/>
      <c r="I52" s="5"/>
      <c r="J52" s="5"/>
      <c r="K52" s="5"/>
      <c r="L52" s="5"/>
      <c r="M52" s="5"/>
      <c r="N52" s="5"/>
      <c r="O52" s="5"/>
      <c r="P52" s="5"/>
      <c r="Q52" s="5"/>
      <c r="R52" s="5"/>
      <c r="S52" s="5"/>
      <c r="T52" s="5"/>
      <c r="U52" s="5"/>
      <c r="V52" s="4"/>
      <c r="W52" s="5"/>
      <c r="X52" s="5"/>
      <c r="Y52" s="5"/>
      <c r="Z52" s="5"/>
    </row>
    <row r="53" spans="3:26" x14ac:dyDescent="0.25">
      <c r="C53" s="3"/>
      <c r="D53" s="3"/>
      <c r="E53" s="5"/>
      <c r="F53" s="5"/>
      <c r="G53" s="5"/>
      <c r="H53" s="5"/>
      <c r="I53" s="5"/>
      <c r="J53" s="5"/>
      <c r="K53" s="5"/>
      <c r="L53" s="5"/>
      <c r="M53" s="5"/>
      <c r="N53" s="5"/>
      <c r="O53" s="5"/>
      <c r="P53" s="5"/>
      <c r="Q53" s="5"/>
      <c r="R53" s="5"/>
      <c r="S53" s="5"/>
      <c r="T53" s="5"/>
      <c r="U53" s="5"/>
      <c r="V53" s="4"/>
      <c r="W53" s="5"/>
      <c r="X53" s="5"/>
      <c r="Y53" s="5"/>
      <c r="Z53" s="5"/>
    </row>
    <row r="54" spans="3:26" x14ac:dyDescent="0.25">
      <c r="C54" s="3"/>
      <c r="D54" s="3"/>
      <c r="E54" s="5"/>
      <c r="F54" s="5"/>
      <c r="G54" s="5"/>
      <c r="H54" s="5"/>
      <c r="I54" s="5"/>
      <c r="J54" s="5"/>
      <c r="K54" s="5"/>
      <c r="L54" s="5"/>
      <c r="M54" s="5"/>
      <c r="N54" s="5"/>
      <c r="O54" s="5"/>
      <c r="P54" s="5"/>
      <c r="Q54" s="5"/>
      <c r="R54" s="5"/>
      <c r="S54" s="5"/>
      <c r="T54" s="5"/>
      <c r="U54" s="5"/>
      <c r="V54" s="4"/>
      <c r="W54" s="5"/>
      <c r="X54" s="5"/>
      <c r="Y54" s="5"/>
      <c r="Z54" s="5"/>
    </row>
    <row r="55" spans="3:26" x14ac:dyDescent="0.25">
      <c r="C55" s="3"/>
      <c r="D55" s="3"/>
      <c r="E55" s="5"/>
      <c r="F55" s="5"/>
      <c r="G55" s="5"/>
      <c r="H55" s="5"/>
      <c r="I55" s="5"/>
      <c r="J55" s="5"/>
      <c r="K55" s="5"/>
      <c r="L55" s="5"/>
      <c r="M55" s="5"/>
      <c r="N55" s="5"/>
      <c r="O55" s="5"/>
      <c r="P55" s="5"/>
      <c r="Q55" s="5"/>
      <c r="R55" s="5"/>
      <c r="S55" s="5"/>
      <c r="T55" s="5"/>
      <c r="U55" s="5"/>
      <c r="V55" s="4"/>
      <c r="W55" s="5"/>
      <c r="X55" s="5"/>
      <c r="Y55" s="5"/>
      <c r="Z55" s="5"/>
    </row>
    <row r="56" spans="3:26" x14ac:dyDescent="0.25">
      <c r="C56" s="3"/>
      <c r="D56" s="3"/>
      <c r="E56" s="5"/>
      <c r="F56" s="5"/>
      <c r="G56" s="5"/>
      <c r="H56" s="5"/>
      <c r="I56" s="5"/>
      <c r="J56" s="5"/>
      <c r="K56" s="5"/>
      <c r="L56" s="5"/>
      <c r="M56" s="5"/>
      <c r="N56" s="5"/>
      <c r="O56" s="5"/>
      <c r="P56" s="5"/>
      <c r="Q56" s="5"/>
      <c r="R56" s="5"/>
      <c r="S56" s="5"/>
      <c r="T56" s="5"/>
      <c r="U56" s="5"/>
      <c r="V56" s="4"/>
      <c r="W56" s="5"/>
      <c r="X56" s="5"/>
      <c r="Y56" s="5"/>
      <c r="Z56" s="5"/>
    </row>
    <row r="57" spans="3:26" x14ac:dyDescent="0.25">
      <c r="C57" s="3"/>
      <c r="D57" s="3"/>
      <c r="E57" s="5"/>
      <c r="F57" s="5"/>
      <c r="G57" s="5"/>
      <c r="H57" s="5"/>
      <c r="I57" s="5"/>
      <c r="J57" s="5"/>
      <c r="K57" s="5"/>
      <c r="L57" s="5"/>
      <c r="M57" s="5"/>
      <c r="N57" s="5"/>
      <c r="O57" s="5"/>
      <c r="P57" s="5"/>
      <c r="Q57" s="5"/>
      <c r="R57" s="5"/>
      <c r="S57" s="5"/>
      <c r="T57" s="5"/>
      <c r="U57" s="5"/>
      <c r="V57" s="4"/>
      <c r="W57" s="5"/>
      <c r="X57" s="5"/>
      <c r="Y57" s="5"/>
      <c r="Z57" s="5"/>
    </row>
    <row r="58" spans="3:26" x14ac:dyDescent="0.25">
      <c r="C58" s="3"/>
      <c r="D58" s="3"/>
      <c r="E58" s="5"/>
      <c r="F58" s="5"/>
      <c r="G58" s="5"/>
      <c r="H58" s="5"/>
      <c r="I58" s="5"/>
      <c r="J58" s="5"/>
      <c r="K58" s="5"/>
      <c r="L58" s="5"/>
      <c r="M58" s="5"/>
      <c r="N58" s="5"/>
      <c r="O58" s="5"/>
      <c r="P58" s="5"/>
      <c r="Q58" s="5"/>
      <c r="R58" s="5"/>
      <c r="S58" s="5"/>
      <c r="T58" s="5"/>
      <c r="U58" s="5"/>
      <c r="V58" s="4"/>
      <c r="W58" s="5"/>
      <c r="X58" s="5"/>
      <c r="Y58" s="5"/>
      <c r="Z58" s="5"/>
    </row>
    <row r="59" spans="3:26" x14ac:dyDescent="0.25">
      <c r="C59" s="3"/>
      <c r="D59" s="3"/>
      <c r="E59" s="5"/>
      <c r="F59" s="5"/>
      <c r="G59" s="5"/>
      <c r="H59" s="5"/>
      <c r="I59" s="5"/>
      <c r="J59" s="5"/>
      <c r="K59" s="5"/>
      <c r="L59" s="5"/>
      <c r="M59" s="5"/>
      <c r="N59" s="5"/>
      <c r="O59" s="5"/>
      <c r="P59" s="5"/>
      <c r="Q59" s="5"/>
      <c r="R59" s="5"/>
      <c r="S59" s="5"/>
      <c r="T59" s="5"/>
      <c r="U59" s="5"/>
      <c r="V59" s="4"/>
      <c r="W59" s="5"/>
      <c r="X59" s="5"/>
      <c r="Y59" s="5"/>
      <c r="Z59" s="5"/>
    </row>
    <row r="60" spans="3:26" x14ac:dyDescent="0.25">
      <c r="C60" s="3"/>
      <c r="D60" s="3"/>
      <c r="E60" s="5"/>
      <c r="F60" s="5"/>
      <c r="G60" s="5"/>
      <c r="H60" s="5"/>
      <c r="I60" s="5"/>
      <c r="J60" s="5"/>
      <c r="K60" s="5"/>
      <c r="L60" s="5"/>
      <c r="M60" s="5"/>
      <c r="N60" s="5"/>
      <c r="O60" s="5"/>
      <c r="P60" s="5"/>
      <c r="Q60" s="5"/>
      <c r="R60" s="5"/>
      <c r="S60" s="5"/>
      <c r="T60" s="5"/>
      <c r="U60" s="5"/>
      <c r="V60" s="4"/>
      <c r="W60" s="5"/>
      <c r="X60" s="5"/>
      <c r="Y60" s="5"/>
      <c r="Z60" s="5"/>
    </row>
    <row r="61" spans="3:26" x14ac:dyDescent="0.25">
      <c r="C61" s="3"/>
      <c r="D61" s="3"/>
      <c r="E61" s="5"/>
      <c r="F61" s="5"/>
      <c r="G61" s="5"/>
      <c r="H61" s="5"/>
      <c r="I61" s="5"/>
      <c r="J61" s="5"/>
      <c r="K61" s="5"/>
      <c r="L61" s="5"/>
      <c r="M61" s="5"/>
      <c r="N61" s="5"/>
      <c r="O61" s="5"/>
      <c r="P61" s="5"/>
      <c r="Q61" s="5"/>
      <c r="R61" s="5"/>
      <c r="S61" s="5"/>
      <c r="T61" s="5"/>
      <c r="U61" s="5"/>
      <c r="V61" s="4"/>
      <c r="W61" s="5"/>
      <c r="X61" s="5"/>
      <c r="Y61" s="5"/>
      <c r="Z61" s="5"/>
    </row>
    <row r="62" spans="3:26" x14ac:dyDescent="0.25">
      <c r="C62" s="3"/>
      <c r="D62" s="3"/>
      <c r="E62" s="5"/>
      <c r="F62" s="5"/>
      <c r="G62" s="5"/>
      <c r="H62" s="5"/>
      <c r="I62" s="5"/>
      <c r="J62" s="5"/>
      <c r="K62" s="5"/>
      <c r="L62" s="5"/>
      <c r="M62" s="5"/>
      <c r="N62" s="5"/>
      <c r="O62" s="5"/>
      <c r="P62" s="5"/>
      <c r="Q62" s="5"/>
      <c r="R62" s="5"/>
      <c r="S62" s="5"/>
      <c r="T62" s="5"/>
      <c r="U62" s="5"/>
      <c r="V62" s="4"/>
      <c r="W62" s="5"/>
      <c r="X62" s="5"/>
      <c r="Y62" s="5"/>
      <c r="Z62" s="5"/>
    </row>
    <row r="63" spans="3:26" x14ac:dyDescent="0.25">
      <c r="C63" s="3"/>
      <c r="D63" s="3"/>
      <c r="E63" s="5"/>
      <c r="F63" s="5"/>
      <c r="G63" s="5"/>
      <c r="H63" s="5"/>
      <c r="I63" s="5"/>
      <c r="J63" s="5"/>
      <c r="K63" s="5"/>
      <c r="L63" s="5"/>
      <c r="M63" s="5"/>
      <c r="N63" s="5"/>
      <c r="O63" s="5"/>
      <c r="P63" s="5"/>
      <c r="Q63" s="5"/>
      <c r="R63" s="5"/>
      <c r="S63" s="5"/>
      <c r="T63" s="5"/>
      <c r="U63" s="5"/>
      <c r="V63" s="4"/>
      <c r="W63" s="5"/>
      <c r="X63" s="5"/>
      <c r="Y63" s="5"/>
      <c r="Z63"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31"/>
  <sheetViews>
    <sheetView topLeftCell="A31" zoomScale="70" zoomScaleNormal="70" workbookViewId="0">
      <selection activeCell="P47" sqref="O47:P47"/>
    </sheetView>
  </sheetViews>
  <sheetFormatPr defaultRowHeight="14.3" x14ac:dyDescent="0.25"/>
  <sheetData>
    <row r="2" spans="1:1" ht="19.05" x14ac:dyDescent="0.35">
      <c r="A2" s="17" t="s">
        <v>17</v>
      </c>
    </row>
    <row r="31" spans="1:1" ht="19.05" x14ac:dyDescent="0.35">
      <c r="A31" s="17" t="s">
        <v>18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3"/>
  <sheetViews>
    <sheetView workbookViewId="0">
      <selection activeCell="D3" sqref="D3"/>
    </sheetView>
  </sheetViews>
  <sheetFormatPr defaultRowHeight="14.3" x14ac:dyDescent="0.25"/>
  <sheetData>
    <row r="1" spans="1:14" x14ac:dyDescent="0.25">
      <c r="A1" t="str">
        <f>IF(analyse!M1:M2=1,"gdp_SSP1",IF(analyse!M1:M2=2,"gdp_SSP2","gdp_SSP3"))</f>
        <v>gdp_SSP2</v>
      </c>
    </row>
    <row r="2" spans="1:14" x14ac:dyDescent="0.25">
      <c r="F2" s="1"/>
    </row>
    <row r="3" spans="1:14" x14ac:dyDescent="0.25">
      <c r="B3" t="str">
        <f ca="1">INDIRECT($A$1&amp;"!"&amp;ADDRESS(ROW(),COLUMN()))</f>
        <v>GDP SSP2-BAU</v>
      </c>
      <c r="D3" t="s">
        <v>67</v>
      </c>
      <c r="E3" t="s">
        <v>65</v>
      </c>
      <c r="F3" t="s">
        <v>13</v>
      </c>
    </row>
    <row r="4" spans="1:14" x14ac:dyDescent="0.25">
      <c r="A4">
        <v>1</v>
      </c>
      <c r="B4" t="s">
        <v>1</v>
      </c>
      <c r="C4">
        <v>2010</v>
      </c>
      <c r="D4" s="5">
        <f ca="1">INDIRECT($A$1&amp;"!"&amp;ADDRESS(ROW(),COLUMN()))</f>
        <v>37823.210000000006</v>
      </c>
      <c r="E4" s="5">
        <f t="shared" ref="E4:F8" ca="1" si="0">INDIRECT($A$1&amp;"!"&amp;ADDRESS(ROW(),COLUMN()))</f>
        <v>18816.21</v>
      </c>
      <c r="F4" s="5">
        <f t="shared" ca="1" si="0"/>
        <v>49.747787139166654</v>
      </c>
    </row>
    <row r="5" spans="1:14" x14ac:dyDescent="0.25">
      <c r="A5">
        <v>2</v>
      </c>
      <c r="B5" t="s">
        <v>1</v>
      </c>
      <c r="C5">
        <v>2020</v>
      </c>
      <c r="D5" s="5">
        <f t="shared" ref="D5:D8" ca="1" si="1">INDIRECT($A$1&amp;"!"&amp;ADDRESS(ROW(),COLUMN()))</f>
        <v>68753.049999999988</v>
      </c>
      <c r="E5" s="5">
        <f t="shared" ca="1" si="0"/>
        <v>38135.230000000003</v>
      </c>
      <c r="F5" s="5">
        <f t="shared" ca="1" si="0"/>
        <v>55.46696473829163</v>
      </c>
    </row>
    <row r="6" spans="1:14" x14ac:dyDescent="0.25">
      <c r="A6">
        <v>3</v>
      </c>
      <c r="B6" t="s">
        <v>1</v>
      </c>
      <c r="C6">
        <v>2030</v>
      </c>
      <c r="D6" s="5">
        <f t="shared" ca="1" si="1"/>
        <v>128941.99999999999</v>
      </c>
      <c r="E6" s="5">
        <f t="shared" ca="1" si="0"/>
        <v>78202.95</v>
      </c>
      <c r="F6" s="5">
        <f t="shared" ca="1" si="0"/>
        <v>60.649710722650504</v>
      </c>
    </row>
    <row r="7" spans="1:14" x14ac:dyDescent="0.25">
      <c r="A7">
        <v>4</v>
      </c>
      <c r="B7" t="s">
        <v>1</v>
      </c>
      <c r="C7">
        <v>2040</v>
      </c>
      <c r="D7" s="5">
        <f t="shared" ca="1" si="1"/>
        <v>237158.20000000004</v>
      </c>
      <c r="E7" s="5">
        <f t="shared" ca="1" si="0"/>
        <v>155360.96000000002</v>
      </c>
      <c r="F7" s="5">
        <f t="shared" ca="1" si="0"/>
        <v>65.509419450813837</v>
      </c>
    </row>
    <row r="8" spans="1:14" x14ac:dyDescent="0.25">
      <c r="A8">
        <v>5</v>
      </c>
      <c r="B8" t="s">
        <v>1</v>
      </c>
      <c r="C8">
        <v>2050</v>
      </c>
      <c r="D8" s="5">
        <f t="shared" ca="1" si="1"/>
        <v>434216.06</v>
      </c>
      <c r="E8" s="5">
        <f t="shared" ca="1" si="0"/>
        <v>301941.69</v>
      </c>
      <c r="F8" s="5">
        <f t="shared" ca="1" si="0"/>
        <v>69.537199982884104</v>
      </c>
    </row>
    <row r="11" spans="1:14" x14ac:dyDescent="0.25">
      <c r="B11" t="str">
        <f ca="1">INDIRECT($A$1&amp;"!"&amp;ADDRESS(ROW(),COLUMN()))</f>
        <v>GDP SSP2-BAU</v>
      </c>
      <c r="J11" t="s">
        <v>70</v>
      </c>
    </row>
    <row r="12" spans="1:14" x14ac:dyDescent="0.25">
      <c r="C12">
        <v>2010</v>
      </c>
      <c r="D12">
        <v>2020</v>
      </c>
      <c r="E12">
        <v>2030</v>
      </c>
      <c r="F12">
        <v>2040</v>
      </c>
      <c r="G12">
        <v>2050</v>
      </c>
      <c r="J12">
        <v>2010</v>
      </c>
      <c r="K12">
        <v>2020</v>
      </c>
      <c r="L12">
        <v>2030</v>
      </c>
      <c r="M12">
        <v>2040</v>
      </c>
      <c r="N12">
        <v>2050</v>
      </c>
    </row>
    <row r="13" spans="1:14" x14ac:dyDescent="0.25">
      <c r="B13">
        <v>1</v>
      </c>
      <c r="C13">
        <f ca="1">INDIRECT($A$1&amp;"!"&amp;ADDRESS(ROW(),COLUMN()))</f>
        <v>437.26</v>
      </c>
      <c r="D13">
        <f t="shared" ref="D13:G28" ca="1" si="2">INDIRECT($A$1&amp;"!"&amp;ADDRESS(ROW(),COLUMN()))</f>
        <v>807.93</v>
      </c>
      <c r="E13">
        <f t="shared" ca="1" si="2"/>
        <v>1486.76</v>
      </c>
      <c r="F13">
        <f t="shared" ca="1" si="2"/>
        <v>2621.2800000000002</v>
      </c>
      <c r="G13">
        <f t="shared" ca="1" si="2"/>
        <v>4534.92</v>
      </c>
      <c r="I13">
        <v>1</v>
      </c>
      <c r="J13">
        <f ca="1">INDIRECT($A$1&amp;"!"&amp;ADDRESS(ROW(),COLUMN()))</f>
        <v>0</v>
      </c>
      <c r="K13">
        <f t="shared" ref="K13:N28" ca="1" si="3">INDIRECT($A$1&amp;"!"&amp;ADDRESS(ROW(),COLUMN()))</f>
        <v>0</v>
      </c>
      <c r="L13">
        <f t="shared" ca="1" si="3"/>
        <v>0</v>
      </c>
      <c r="M13">
        <f t="shared" ca="1" si="3"/>
        <v>0</v>
      </c>
      <c r="N13">
        <f t="shared" ca="1" si="3"/>
        <v>0</v>
      </c>
    </row>
    <row r="14" spans="1:14" x14ac:dyDescent="0.25">
      <c r="B14">
        <v>2</v>
      </c>
      <c r="C14">
        <f t="shared" ref="C14:G33" ca="1" si="4">INDIRECT($A$1&amp;"!"&amp;ADDRESS(ROW(),COLUMN()))</f>
        <v>1350.06</v>
      </c>
      <c r="D14">
        <f t="shared" ca="1" si="2"/>
        <v>2123.96</v>
      </c>
      <c r="E14">
        <f t="shared" ca="1" si="2"/>
        <v>2678.58</v>
      </c>
      <c r="F14">
        <f t="shared" ca="1" si="2"/>
        <v>3033.73</v>
      </c>
      <c r="G14">
        <f t="shared" ca="1" si="2"/>
        <v>4034.16</v>
      </c>
      <c r="I14">
        <v>2</v>
      </c>
      <c r="J14">
        <f t="shared" ref="J14:N33" ca="1" si="5">INDIRECT($A$1&amp;"!"&amp;ADDRESS(ROW(),COLUMN()))</f>
        <v>1.04</v>
      </c>
      <c r="K14">
        <f t="shared" ca="1" si="3"/>
        <v>1.75</v>
      </c>
      <c r="L14">
        <f t="shared" ca="1" si="3"/>
        <v>3.08</v>
      </c>
      <c r="M14">
        <f t="shared" ca="1" si="3"/>
        <v>5.26</v>
      </c>
      <c r="N14">
        <f t="shared" ca="1" si="3"/>
        <v>8.9700000000000006</v>
      </c>
    </row>
    <row r="15" spans="1:14" x14ac:dyDescent="0.25">
      <c r="B15">
        <v>3</v>
      </c>
      <c r="C15">
        <f t="shared" ca="1" si="4"/>
        <v>715.62</v>
      </c>
      <c r="D15">
        <f t="shared" ca="1" si="2"/>
        <v>1155.79</v>
      </c>
      <c r="E15">
        <f t="shared" ca="1" si="2"/>
        <v>1490.33</v>
      </c>
      <c r="F15">
        <f t="shared" ca="1" si="2"/>
        <v>1734.65</v>
      </c>
      <c r="G15">
        <f t="shared" ca="1" si="2"/>
        <v>2359.84</v>
      </c>
      <c r="I15">
        <v>3</v>
      </c>
      <c r="J15">
        <f t="shared" ca="1" si="5"/>
        <v>23.11</v>
      </c>
      <c r="K15">
        <f t="shared" ca="1" si="3"/>
        <v>42.24</v>
      </c>
      <c r="L15">
        <f t="shared" ca="1" si="3"/>
        <v>51.58</v>
      </c>
      <c r="M15">
        <f t="shared" ca="1" si="3"/>
        <v>57.11</v>
      </c>
      <c r="N15">
        <f t="shared" ca="1" si="3"/>
        <v>79.63</v>
      </c>
    </row>
    <row r="16" spans="1:14" x14ac:dyDescent="0.25">
      <c r="B16">
        <v>4</v>
      </c>
      <c r="C16">
        <f t="shared" ca="1" si="4"/>
        <v>575.88</v>
      </c>
      <c r="D16">
        <f t="shared" ca="1" si="2"/>
        <v>928.95</v>
      </c>
      <c r="E16">
        <f t="shared" ca="1" si="2"/>
        <v>1245.27</v>
      </c>
      <c r="F16">
        <f t="shared" ca="1" si="2"/>
        <v>1534.06</v>
      </c>
      <c r="G16">
        <f t="shared" ca="1" si="2"/>
        <v>2176.79</v>
      </c>
      <c r="I16">
        <v>4</v>
      </c>
      <c r="J16">
        <f t="shared" ca="1" si="5"/>
        <v>0</v>
      </c>
      <c r="K16">
        <f t="shared" ca="1" si="3"/>
        <v>0</v>
      </c>
      <c r="L16">
        <f t="shared" ca="1" si="3"/>
        <v>0</v>
      </c>
      <c r="M16">
        <f t="shared" ca="1" si="3"/>
        <v>0</v>
      </c>
      <c r="N16">
        <f t="shared" ca="1" si="3"/>
        <v>1.18</v>
      </c>
    </row>
    <row r="17" spans="2:14" x14ac:dyDescent="0.25">
      <c r="B17">
        <v>5</v>
      </c>
      <c r="C17">
        <f t="shared" ca="1" si="4"/>
        <v>889.88</v>
      </c>
      <c r="D17">
        <f t="shared" ca="1" si="2"/>
        <v>1643.69</v>
      </c>
      <c r="E17">
        <f t="shared" ca="1" si="2"/>
        <v>3045.7</v>
      </c>
      <c r="F17">
        <f t="shared" ca="1" si="2"/>
        <v>5374.94</v>
      </c>
      <c r="G17">
        <f t="shared" ca="1" si="2"/>
        <v>12413.15</v>
      </c>
      <c r="I17">
        <v>5</v>
      </c>
      <c r="J17">
        <f t="shared" ca="1" si="5"/>
        <v>38.450000000000003</v>
      </c>
      <c r="K17">
        <f t="shared" ca="1" si="3"/>
        <v>69.489999999999995</v>
      </c>
      <c r="L17">
        <f t="shared" ca="1" si="3"/>
        <v>136.82</v>
      </c>
      <c r="M17">
        <f t="shared" ca="1" si="3"/>
        <v>240.75</v>
      </c>
      <c r="N17">
        <f t="shared" ca="1" si="3"/>
        <v>5353.76</v>
      </c>
    </row>
    <row r="18" spans="2:14" x14ac:dyDescent="0.25">
      <c r="B18">
        <v>6</v>
      </c>
      <c r="C18">
        <f t="shared" ca="1" si="4"/>
        <v>1133.54</v>
      </c>
      <c r="D18">
        <f t="shared" ca="1" si="2"/>
        <v>1714.73</v>
      </c>
      <c r="E18">
        <f t="shared" ca="1" si="2"/>
        <v>2373.3000000000002</v>
      </c>
      <c r="F18">
        <f t="shared" ca="1" si="2"/>
        <v>3048.93</v>
      </c>
      <c r="G18">
        <f t="shared" ca="1" si="2"/>
        <v>4759.58</v>
      </c>
      <c r="I18">
        <v>6</v>
      </c>
      <c r="J18">
        <f t="shared" ca="1" si="5"/>
        <v>139.94999999999999</v>
      </c>
      <c r="K18">
        <f t="shared" ca="1" si="3"/>
        <v>198.18</v>
      </c>
      <c r="L18">
        <f t="shared" ca="1" si="3"/>
        <v>303.8</v>
      </c>
      <c r="M18">
        <f t="shared" ca="1" si="3"/>
        <v>433.23</v>
      </c>
      <c r="N18">
        <f t="shared" ca="1" si="3"/>
        <v>1559.68</v>
      </c>
    </row>
    <row r="19" spans="2:14" x14ac:dyDescent="0.25">
      <c r="B19">
        <v>7</v>
      </c>
      <c r="C19">
        <f t="shared" ca="1" si="4"/>
        <v>313.74</v>
      </c>
      <c r="D19">
        <f t="shared" ca="1" si="2"/>
        <v>600.87</v>
      </c>
      <c r="E19">
        <f t="shared" ca="1" si="2"/>
        <v>1179.02</v>
      </c>
      <c r="F19">
        <f t="shared" ca="1" si="2"/>
        <v>2128.59</v>
      </c>
      <c r="G19">
        <f t="shared" ca="1" si="2"/>
        <v>3749.96</v>
      </c>
      <c r="I19">
        <v>7</v>
      </c>
      <c r="J19">
        <f t="shared" ca="1" si="5"/>
        <v>214.41</v>
      </c>
      <c r="K19">
        <f t="shared" ca="1" si="3"/>
        <v>430.68</v>
      </c>
      <c r="L19">
        <f t="shared" ca="1" si="3"/>
        <v>885.93</v>
      </c>
      <c r="M19">
        <f t="shared" ca="1" si="3"/>
        <v>1600.14</v>
      </c>
      <c r="N19">
        <f t="shared" ca="1" si="3"/>
        <v>2826.55</v>
      </c>
    </row>
    <row r="20" spans="2:14" x14ac:dyDescent="0.25">
      <c r="B20">
        <v>8</v>
      </c>
      <c r="C20">
        <f t="shared" ca="1" si="4"/>
        <v>2137.9699999999998</v>
      </c>
      <c r="D20">
        <f t="shared" ca="1" si="2"/>
        <v>3005.9</v>
      </c>
      <c r="E20">
        <f t="shared" ca="1" si="2"/>
        <v>5003</v>
      </c>
      <c r="F20">
        <f t="shared" ca="1" si="2"/>
        <v>9408.09</v>
      </c>
      <c r="G20">
        <f t="shared" ca="1" si="2"/>
        <v>17871.099999999999</v>
      </c>
      <c r="I20">
        <v>8</v>
      </c>
      <c r="J20">
        <f t="shared" ca="1" si="5"/>
        <v>1980.79</v>
      </c>
      <c r="K20">
        <f t="shared" ca="1" si="3"/>
        <v>2794.8</v>
      </c>
      <c r="L20">
        <f t="shared" ca="1" si="3"/>
        <v>4673.68</v>
      </c>
      <c r="M20">
        <f t="shared" ca="1" si="3"/>
        <v>8830.94</v>
      </c>
      <c r="N20">
        <f t="shared" ca="1" si="3"/>
        <v>16909.11</v>
      </c>
    </row>
    <row r="21" spans="2:14" x14ac:dyDescent="0.25">
      <c r="B21">
        <v>9</v>
      </c>
      <c r="C21">
        <f t="shared" ca="1" si="4"/>
        <v>407.88</v>
      </c>
      <c r="D21">
        <f t="shared" ca="1" si="2"/>
        <v>548.75</v>
      </c>
      <c r="E21">
        <f t="shared" ca="1" si="2"/>
        <v>888.51</v>
      </c>
      <c r="F21">
        <f t="shared" ca="1" si="2"/>
        <v>1575.02</v>
      </c>
      <c r="G21">
        <f t="shared" ca="1" si="2"/>
        <v>2859.97</v>
      </c>
      <c r="I21">
        <v>9</v>
      </c>
      <c r="J21">
        <f t="shared" ca="1" si="5"/>
        <v>11.87</v>
      </c>
      <c r="K21">
        <f t="shared" ca="1" si="3"/>
        <v>16.850000000000001</v>
      </c>
      <c r="L21">
        <f t="shared" ca="1" si="3"/>
        <v>204.34</v>
      </c>
      <c r="M21">
        <f t="shared" ca="1" si="3"/>
        <v>405.55</v>
      </c>
      <c r="N21">
        <f t="shared" ca="1" si="3"/>
        <v>848.86</v>
      </c>
    </row>
    <row r="22" spans="2:14" x14ac:dyDescent="0.25">
      <c r="B22">
        <v>10</v>
      </c>
      <c r="C22">
        <f t="shared" ca="1" si="4"/>
        <v>436.6</v>
      </c>
      <c r="D22">
        <f t="shared" ca="1" si="2"/>
        <v>900.75</v>
      </c>
      <c r="E22">
        <f t="shared" ca="1" si="2"/>
        <v>2425.4299999999998</v>
      </c>
      <c r="F22">
        <f t="shared" ca="1" si="2"/>
        <v>4351.71</v>
      </c>
      <c r="G22">
        <f t="shared" ca="1" si="2"/>
        <v>7659.46</v>
      </c>
      <c r="I22">
        <v>10</v>
      </c>
      <c r="J22">
        <f t="shared" ca="1" si="5"/>
        <v>51.66</v>
      </c>
      <c r="K22">
        <f t="shared" ca="1" si="3"/>
        <v>347.87</v>
      </c>
      <c r="L22">
        <f t="shared" ca="1" si="3"/>
        <v>1893.87</v>
      </c>
      <c r="M22">
        <f t="shared" ca="1" si="3"/>
        <v>3409.37</v>
      </c>
      <c r="N22">
        <f t="shared" ca="1" si="3"/>
        <v>5999.07</v>
      </c>
    </row>
    <row r="23" spans="2:14" x14ac:dyDescent="0.25">
      <c r="B23">
        <v>11</v>
      </c>
      <c r="C23">
        <f t="shared" ca="1" si="4"/>
        <v>4937.1099999999997</v>
      </c>
      <c r="D23">
        <f t="shared" ca="1" si="2"/>
        <v>9105.48</v>
      </c>
      <c r="E23">
        <f t="shared" ca="1" si="2"/>
        <v>18068.53</v>
      </c>
      <c r="F23">
        <f t="shared" ca="1" si="2"/>
        <v>33730.019999999997</v>
      </c>
      <c r="G23">
        <f t="shared" ca="1" si="2"/>
        <v>58704.37</v>
      </c>
      <c r="I23">
        <v>11</v>
      </c>
      <c r="J23">
        <f t="shared" ca="1" si="5"/>
        <v>4122.7700000000004</v>
      </c>
      <c r="K23">
        <f t="shared" ca="1" si="3"/>
        <v>7592.01</v>
      </c>
      <c r="L23">
        <f t="shared" ca="1" si="3"/>
        <v>15769.42</v>
      </c>
      <c r="M23">
        <f t="shared" ca="1" si="3"/>
        <v>30457.040000000001</v>
      </c>
      <c r="N23">
        <f t="shared" ca="1" si="3"/>
        <v>53086.45</v>
      </c>
    </row>
    <row r="24" spans="2:14" x14ac:dyDescent="0.25">
      <c r="B24">
        <v>12</v>
      </c>
      <c r="C24">
        <f t="shared" ca="1" si="4"/>
        <v>3195.68</v>
      </c>
      <c r="D24">
        <f t="shared" ca="1" si="2"/>
        <v>6684.8</v>
      </c>
      <c r="E24">
        <f t="shared" ca="1" si="2"/>
        <v>12432.33</v>
      </c>
      <c r="F24">
        <f t="shared" ca="1" si="2"/>
        <v>23049.84</v>
      </c>
      <c r="G24">
        <f t="shared" ca="1" si="2"/>
        <v>39830.29</v>
      </c>
      <c r="I24">
        <v>12</v>
      </c>
      <c r="J24">
        <f t="shared" ca="1" si="5"/>
        <v>2469.04</v>
      </c>
      <c r="K24">
        <f t="shared" ca="1" si="3"/>
        <v>5928.97</v>
      </c>
      <c r="L24">
        <f t="shared" ca="1" si="3"/>
        <v>11148.94</v>
      </c>
      <c r="M24">
        <f t="shared" ca="1" si="3"/>
        <v>21470.43</v>
      </c>
      <c r="N24">
        <f t="shared" ca="1" si="3"/>
        <v>37172.99</v>
      </c>
    </row>
    <row r="25" spans="2:14" x14ac:dyDescent="0.25">
      <c r="B25">
        <v>13</v>
      </c>
      <c r="C25">
        <f t="shared" ca="1" si="4"/>
        <v>1856.17</v>
      </c>
      <c r="D25">
        <f t="shared" ca="1" si="2"/>
        <v>3243.04</v>
      </c>
      <c r="E25">
        <f t="shared" ca="1" si="2"/>
        <v>6014.2</v>
      </c>
      <c r="F25">
        <f t="shared" ca="1" si="2"/>
        <v>11587.91</v>
      </c>
      <c r="G25">
        <f t="shared" ca="1" si="2"/>
        <v>20120.87</v>
      </c>
      <c r="I25">
        <v>13</v>
      </c>
      <c r="J25">
        <f t="shared" ca="1" si="5"/>
        <v>1593.99</v>
      </c>
      <c r="K25">
        <f t="shared" ca="1" si="3"/>
        <v>2829.65</v>
      </c>
      <c r="L25">
        <f t="shared" ca="1" si="3"/>
        <v>5404.58</v>
      </c>
      <c r="M25">
        <f t="shared" ca="1" si="3"/>
        <v>11176.22</v>
      </c>
      <c r="N25">
        <f t="shared" ca="1" si="3"/>
        <v>19529.060000000001</v>
      </c>
    </row>
    <row r="26" spans="2:14" x14ac:dyDescent="0.25">
      <c r="B26">
        <v>14</v>
      </c>
      <c r="C26">
        <f t="shared" ca="1" si="4"/>
        <v>2995.76</v>
      </c>
      <c r="D26">
        <f t="shared" ca="1" si="2"/>
        <v>6239.27</v>
      </c>
      <c r="E26">
        <f t="shared" ca="1" si="2"/>
        <v>12708.51</v>
      </c>
      <c r="F26">
        <f t="shared" ca="1" si="2"/>
        <v>25192.07</v>
      </c>
      <c r="G26">
        <f t="shared" ca="1" si="2"/>
        <v>47642.720000000001</v>
      </c>
      <c r="I26">
        <v>14</v>
      </c>
      <c r="J26">
        <f t="shared" ca="1" si="5"/>
        <v>1487.24</v>
      </c>
      <c r="K26">
        <f t="shared" ca="1" si="3"/>
        <v>3800.32</v>
      </c>
      <c r="L26">
        <f t="shared" ca="1" si="3"/>
        <v>8622.99</v>
      </c>
      <c r="M26">
        <f t="shared" ca="1" si="3"/>
        <v>19239.55</v>
      </c>
      <c r="N26">
        <f t="shared" ca="1" si="3"/>
        <v>39500.99</v>
      </c>
    </row>
    <row r="27" spans="2:14" x14ac:dyDescent="0.25">
      <c r="B27">
        <v>15</v>
      </c>
      <c r="C27">
        <f t="shared" ca="1" si="4"/>
        <v>715.64</v>
      </c>
      <c r="D27">
        <f t="shared" ca="1" si="2"/>
        <v>1007.09</v>
      </c>
      <c r="E27">
        <f t="shared" ca="1" si="2"/>
        <v>1671.7</v>
      </c>
      <c r="F27">
        <f t="shared" ca="1" si="2"/>
        <v>3121.95</v>
      </c>
      <c r="G27">
        <f t="shared" ca="1" si="2"/>
        <v>5963.66</v>
      </c>
      <c r="I27">
        <v>15</v>
      </c>
      <c r="J27">
        <f t="shared" ca="1" si="5"/>
        <v>527.6</v>
      </c>
      <c r="K27">
        <f t="shared" ca="1" si="3"/>
        <v>762.85</v>
      </c>
      <c r="L27">
        <f t="shared" ca="1" si="3"/>
        <v>1309.7</v>
      </c>
      <c r="M27">
        <f t="shared" ca="1" si="3"/>
        <v>2504.44</v>
      </c>
      <c r="N27">
        <f t="shared" ca="1" si="3"/>
        <v>5226.3</v>
      </c>
    </row>
    <row r="28" spans="2:14" x14ac:dyDescent="0.25">
      <c r="B28">
        <v>16</v>
      </c>
      <c r="C28">
        <f t="shared" ca="1" si="4"/>
        <v>159.93</v>
      </c>
      <c r="D28">
        <f t="shared" ca="1" si="2"/>
        <v>296.58</v>
      </c>
      <c r="E28">
        <f t="shared" ca="1" si="2"/>
        <v>543.28</v>
      </c>
      <c r="F28">
        <f t="shared" ca="1" si="2"/>
        <v>957.76</v>
      </c>
      <c r="G28">
        <f t="shared" ca="1" si="2"/>
        <v>1735.85</v>
      </c>
      <c r="I28">
        <v>16</v>
      </c>
      <c r="J28">
        <f t="shared" ca="1" si="5"/>
        <v>8.25</v>
      </c>
      <c r="K28">
        <f t="shared" ca="1" si="3"/>
        <v>44</v>
      </c>
      <c r="L28">
        <f t="shared" ca="1" si="3"/>
        <v>115.93</v>
      </c>
      <c r="M28">
        <f t="shared" ca="1" si="3"/>
        <v>233.24</v>
      </c>
      <c r="N28">
        <f t="shared" ca="1" si="3"/>
        <v>510.32</v>
      </c>
    </row>
    <row r="29" spans="2:14" x14ac:dyDescent="0.25">
      <c r="B29">
        <v>17</v>
      </c>
      <c r="C29">
        <f t="shared" ca="1" si="4"/>
        <v>1552.94</v>
      </c>
      <c r="D29">
        <f t="shared" ca="1" si="4"/>
        <v>3557.49</v>
      </c>
      <c r="E29">
        <f t="shared" ca="1" si="4"/>
        <v>6702.65</v>
      </c>
      <c r="F29">
        <f t="shared" ca="1" si="4"/>
        <v>11802.86</v>
      </c>
      <c r="G29">
        <f t="shared" ca="1" si="4"/>
        <v>20816.2</v>
      </c>
      <c r="I29">
        <v>17</v>
      </c>
      <c r="J29">
        <f t="shared" ca="1" si="5"/>
        <v>917.61</v>
      </c>
      <c r="K29">
        <f t="shared" ca="1" si="5"/>
        <v>2641.75</v>
      </c>
      <c r="L29">
        <f t="shared" ca="1" si="5"/>
        <v>5063.6099999999997</v>
      </c>
      <c r="M29">
        <f t="shared" ca="1" si="5"/>
        <v>8978.1200000000008</v>
      </c>
      <c r="N29">
        <f t="shared" ca="1" si="5"/>
        <v>16039.6</v>
      </c>
    </row>
    <row r="30" spans="2:14" x14ac:dyDescent="0.25">
      <c r="B30">
        <v>18</v>
      </c>
      <c r="C30">
        <f t="shared" ca="1" si="4"/>
        <v>608.6</v>
      </c>
      <c r="D30">
        <f t="shared" ca="1" si="4"/>
        <v>954.31</v>
      </c>
      <c r="E30">
        <f t="shared" ca="1" si="4"/>
        <v>1607.13</v>
      </c>
      <c r="F30">
        <f t="shared" ca="1" si="4"/>
        <v>2932.78</v>
      </c>
      <c r="G30">
        <f t="shared" ca="1" si="4"/>
        <v>5319.19</v>
      </c>
      <c r="I30">
        <v>18</v>
      </c>
      <c r="J30">
        <f t="shared" ca="1" si="5"/>
        <v>224.94</v>
      </c>
      <c r="K30">
        <f t="shared" ca="1" si="5"/>
        <v>490.31</v>
      </c>
      <c r="L30">
        <f t="shared" ca="1" si="5"/>
        <v>890.15</v>
      </c>
      <c r="M30">
        <f t="shared" ca="1" si="5"/>
        <v>1782.81</v>
      </c>
      <c r="N30">
        <f t="shared" ca="1" si="5"/>
        <v>3318.71</v>
      </c>
    </row>
    <row r="31" spans="2:14" x14ac:dyDescent="0.25">
      <c r="B31">
        <v>19</v>
      </c>
      <c r="C31">
        <f t="shared" ca="1" si="4"/>
        <v>253.02</v>
      </c>
      <c r="D31">
        <f t="shared" ca="1" si="4"/>
        <v>536.71</v>
      </c>
      <c r="E31">
        <f t="shared" ca="1" si="4"/>
        <v>997.91</v>
      </c>
      <c r="F31">
        <f t="shared" ca="1" si="4"/>
        <v>1730.1</v>
      </c>
      <c r="G31">
        <f t="shared" ca="1" si="4"/>
        <v>3178.57</v>
      </c>
      <c r="I31">
        <v>19</v>
      </c>
      <c r="J31">
        <f t="shared" ca="1" si="5"/>
        <v>4.7699999999999996</v>
      </c>
      <c r="K31">
        <f t="shared" ca="1" si="5"/>
        <v>49.93</v>
      </c>
      <c r="L31">
        <f t="shared" ca="1" si="5"/>
        <v>105.65</v>
      </c>
      <c r="M31">
        <f t="shared" ca="1" si="5"/>
        <v>206.77</v>
      </c>
      <c r="N31">
        <f t="shared" ca="1" si="5"/>
        <v>756.59</v>
      </c>
    </row>
    <row r="32" spans="2:14" x14ac:dyDescent="0.25">
      <c r="B32">
        <v>20</v>
      </c>
      <c r="C32">
        <f t="shared" ca="1" si="4"/>
        <v>13006.52</v>
      </c>
      <c r="D32">
        <f t="shared" ca="1" si="4"/>
        <v>23401.200000000001</v>
      </c>
      <c r="E32">
        <f t="shared" ca="1" si="4"/>
        <v>45830.84</v>
      </c>
      <c r="F32">
        <f t="shared" ca="1" si="4"/>
        <v>87300.9</v>
      </c>
      <c r="G32">
        <f t="shared" ca="1" si="4"/>
        <v>166675.44</v>
      </c>
      <c r="I32">
        <v>20</v>
      </c>
      <c r="J32">
        <f t="shared" ca="1" si="5"/>
        <v>4982.96</v>
      </c>
      <c r="K32">
        <f t="shared" ca="1" si="5"/>
        <v>10055.07</v>
      </c>
      <c r="L32">
        <f t="shared" ca="1" si="5"/>
        <v>21538.77</v>
      </c>
      <c r="M32">
        <f t="shared" ca="1" si="5"/>
        <v>44192.57</v>
      </c>
      <c r="N32">
        <f t="shared" ca="1" si="5"/>
        <v>92582.48</v>
      </c>
    </row>
    <row r="33" spans="2:14" x14ac:dyDescent="0.25">
      <c r="B33">
        <v>21</v>
      </c>
      <c r="C33">
        <f t="shared" ca="1" si="4"/>
        <v>143.41</v>
      </c>
      <c r="D33">
        <f t="shared" ca="1" si="4"/>
        <v>295.76</v>
      </c>
      <c r="E33">
        <f t="shared" ca="1" si="4"/>
        <v>549.02</v>
      </c>
      <c r="F33">
        <f t="shared" ca="1" si="4"/>
        <v>941.01</v>
      </c>
      <c r="G33">
        <f t="shared" ca="1" si="4"/>
        <v>1809.97</v>
      </c>
      <c r="I33">
        <v>21</v>
      </c>
      <c r="J33">
        <f t="shared" ca="1" si="5"/>
        <v>15.76</v>
      </c>
      <c r="K33">
        <f t="shared" ca="1" si="5"/>
        <v>38.51</v>
      </c>
      <c r="L33">
        <f t="shared" ca="1" si="5"/>
        <v>80.11</v>
      </c>
      <c r="M33">
        <f t="shared" ca="1" si="5"/>
        <v>137.41999999999999</v>
      </c>
      <c r="N33">
        <f t="shared" ca="1" si="5"/>
        <v>631.39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317"/>
  <sheetViews>
    <sheetView workbookViewId="0">
      <selection activeCell="O1" sqref="O1:O1048576"/>
    </sheetView>
  </sheetViews>
  <sheetFormatPr defaultRowHeight="14.3" x14ac:dyDescent="0.25"/>
  <cols>
    <col min="4" max="4" width="12.625" bestFit="1" customWidth="1"/>
  </cols>
  <sheetData>
    <row r="1" spans="1:52" x14ac:dyDescent="0.25">
      <c r="B1" s="1" t="s">
        <v>16</v>
      </c>
      <c r="C1" s="1" t="s">
        <v>32</v>
      </c>
      <c r="F1" s="1"/>
      <c r="V1" s="1"/>
    </row>
    <row r="2" spans="1:52" x14ac:dyDescent="0.25">
      <c r="B2" s="1"/>
      <c r="C2" s="1"/>
      <c r="F2" s="1"/>
      <c r="V2" s="1"/>
    </row>
    <row r="3" spans="1:52" x14ac:dyDescent="0.25">
      <c r="B3" t="str">
        <f>B11</f>
        <v>GDP SSP1</v>
      </c>
      <c r="C3" s="1" t="s">
        <v>29</v>
      </c>
      <c r="D3" t="s">
        <v>67</v>
      </c>
      <c r="E3" t="s">
        <v>65</v>
      </c>
      <c r="F3" t="s">
        <v>13</v>
      </c>
      <c r="G3" s="1"/>
      <c r="W3" s="1"/>
      <c r="AM3" s="1"/>
    </row>
    <row r="4" spans="1:52" x14ac:dyDescent="0.25">
      <c r="A4">
        <v>1</v>
      </c>
      <c r="B4" t="s">
        <v>1</v>
      </c>
      <c r="C4">
        <v>2010</v>
      </c>
      <c r="D4" s="5">
        <f>SUM(C13:C33)</f>
        <v>37882.050000000003</v>
      </c>
      <c r="E4" s="5">
        <f>SUM(J13:J33)</f>
        <v>18814.55</v>
      </c>
      <c r="F4" s="5">
        <f>100*E4/D4</f>
        <v>49.666134752475116</v>
      </c>
      <c r="H4" s="5"/>
      <c r="I4" s="5"/>
      <c r="J4" s="5"/>
      <c r="K4" s="5"/>
      <c r="L4" s="5"/>
      <c r="M4" s="5"/>
      <c r="N4" s="5"/>
      <c r="O4" s="5"/>
      <c r="P4" s="5"/>
      <c r="Q4" s="5"/>
      <c r="R4" s="5"/>
      <c r="S4" s="5"/>
      <c r="T4" s="3"/>
      <c r="U4" s="5"/>
      <c r="X4" s="5"/>
      <c r="Y4" s="5"/>
      <c r="Z4" s="5"/>
      <c r="AA4" s="5"/>
      <c r="AB4" s="5"/>
      <c r="AC4" s="5"/>
      <c r="AD4" s="5"/>
      <c r="AE4" s="5"/>
      <c r="AF4" s="5"/>
      <c r="AG4" s="5"/>
      <c r="AH4" s="5"/>
      <c r="AI4" s="5"/>
      <c r="AJ4" s="3"/>
      <c r="AN4" s="5"/>
      <c r="AO4" s="5"/>
      <c r="AP4" s="5"/>
      <c r="AQ4" s="5"/>
      <c r="AR4" s="5"/>
      <c r="AS4" s="5"/>
      <c r="AT4" s="5"/>
      <c r="AU4" s="5"/>
      <c r="AV4" s="5"/>
      <c r="AW4" s="5"/>
      <c r="AX4" s="5"/>
      <c r="AY4" s="5"/>
      <c r="AZ4" s="3"/>
    </row>
    <row r="5" spans="1:52" x14ac:dyDescent="0.25">
      <c r="A5">
        <v>2</v>
      </c>
      <c r="B5" t="s">
        <v>1</v>
      </c>
      <c r="C5">
        <v>2020</v>
      </c>
      <c r="D5" s="5">
        <f>SUM(D13:D33)</f>
        <v>67740.67</v>
      </c>
      <c r="E5" s="5">
        <f>SUM(K13:K33)</f>
        <v>37783.730000000003</v>
      </c>
      <c r="F5" s="5">
        <f t="shared" ref="F5:F8" si="0">100*E5/D5</f>
        <v>55.777024348888204</v>
      </c>
      <c r="H5" s="5"/>
      <c r="I5" s="5"/>
      <c r="J5" s="5"/>
      <c r="K5" s="5"/>
      <c r="L5" s="5"/>
      <c r="M5" s="5"/>
      <c r="N5" s="5"/>
      <c r="O5" s="5"/>
      <c r="P5" s="5"/>
      <c r="Q5" s="5"/>
      <c r="R5" s="5"/>
      <c r="S5" s="5"/>
      <c r="T5" s="3"/>
      <c r="U5" s="5"/>
      <c r="X5" s="5"/>
      <c r="Y5" s="5"/>
      <c r="Z5" s="5"/>
      <c r="AA5" s="5"/>
      <c r="AB5" s="5"/>
      <c r="AC5" s="5"/>
      <c r="AD5" s="5"/>
      <c r="AE5" s="5"/>
      <c r="AF5" s="5"/>
      <c r="AG5" s="5"/>
      <c r="AH5" s="5"/>
      <c r="AI5" s="5"/>
      <c r="AJ5" s="3"/>
      <c r="AN5" s="5"/>
      <c r="AO5" s="5"/>
      <c r="AP5" s="5"/>
      <c r="AQ5" s="5"/>
      <c r="AR5" s="5"/>
      <c r="AS5" s="5"/>
      <c r="AT5" s="5"/>
      <c r="AU5" s="5"/>
      <c r="AV5" s="5"/>
      <c r="AW5" s="5"/>
      <c r="AX5" s="5"/>
      <c r="AY5" s="5"/>
      <c r="AZ5" s="3"/>
    </row>
    <row r="6" spans="1:52" x14ac:dyDescent="0.25">
      <c r="A6">
        <v>3</v>
      </c>
      <c r="B6" t="s">
        <v>1</v>
      </c>
      <c r="C6">
        <v>2030</v>
      </c>
      <c r="D6" s="5">
        <f>SUM(E13:E33)</f>
        <v>143052.45000000001</v>
      </c>
      <c r="E6" s="5">
        <f>SUM(L13:L33)</f>
        <v>87972.459999999977</v>
      </c>
      <c r="F6" s="5">
        <f t="shared" si="0"/>
        <v>61.496646859246361</v>
      </c>
      <c r="H6" s="5"/>
      <c r="I6" s="5"/>
      <c r="J6" s="5"/>
      <c r="K6" s="5"/>
      <c r="L6" s="5"/>
      <c r="M6" s="5"/>
      <c r="N6" s="5"/>
      <c r="O6" s="5"/>
      <c r="P6" s="5"/>
      <c r="Q6" s="5"/>
      <c r="R6" s="5"/>
      <c r="S6" s="5"/>
      <c r="T6" s="3"/>
      <c r="U6" s="5"/>
      <c r="X6" s="5"/>
      <c r="Y6" s="5"/>
      <c r="Z6" s="5"/>
      <c r="AA6" s="5"/>
      <c r="AB6" s="5"/>
      <c r="AC6" s="5"/>
      <c r="AD6" s="5"/>
      <c r="AE6" s="5"/>
      <c r="AF6" s="5"/>
      <c r="AG6" s="5"/>
      <c r="AH6" s="5"/>
      <c r="AI6" s="5"/>
      <c r="AJ6" s="3"/>
      <c r="AN6" s="5"/>
      <c r="AO6" s="5"/>
      <c r="AP6" s="5"/>
      <c r="AQ6" s="5"/>
      <c r="AR6" s="5"/>
      <c r="AS6" s="5"/>
      <c r="AT6" s="5"/>
      <c r="AU6" s="5"/>
      <c r="AV6" s="5"/>
      <c r="AW6" s="5"/>
      <c r="AX6" s="5"/>
      <c r="AY6" s="5"/>
      <c r="AZ6" s="3"/>
    </row>
    <row r="7" spans="1:52" x14ac:dyDescent="0.25">
      <c r="A7">
        <v>4</v>
      </c>
      <c r="B7" t="s">
        <v>1</v>
      </c>
      <c r="C7">
        <v>2040</v>
      </c>
      <c r="D7" s="5">
        <f>SUM(F13:F33)</f>
        <v>318563.76</v>
      </c>
      <c r="E7" s="5">
        <f>SUM(M13:M33)</f>
        <v>212245.14000000004</v>
      </c>
      <c r="F7" s="5">
        <f t="shared" si="0"/>
        <v>66.625638773223926</v>
      </c>
      <c r="H7" s="5"/>
      <c r="I7" s="5"/>
      <c r="J7" s="5"/>
      <c r="K7" s="5"/>
      <c r="L7" s="5"/>
      <c r="M7" s="5"/>
      <c r="N7" s="5"/>
      <c r="O7" s="5"/>
      <c r="P7" s="5"/>
      <c r="Q7" s="5"/>
      <c r="R7" s="5"/>
      <c r="S7" s="5"/>
      <c r="T7" s="3"/>
      <c r="U7" s="5"/>
      <c r="X7" s="5"/>
      <c r="Y7" s="5"/>
      <c r="Z7" s="5"/>
      <c r="AA7" s="5"/>
      <c r="AB7" s="5"/>
      <c r="AC7" s="5"/>
      <c r="AD7" s="5"/>
      <c r="AE7" s="5"/>
      <c r="AF7" s="5"/>
      <c r="AG7" s="5"/>
      <c r="AH7" s="5"/>
      <c r="AI7" s="5"/>
      <c r="AJ7" s="3"/>
      <c r="AN7" s="5"/>
      <c r="AO7" s="5"/>
      <c r="AP7" s="5"/>
      <c r="AQ7" s="5"/>
      <c r="AR7" s="5"/>
      <c r="AS7" s="5"/>
      <c r="AT7" s="5"/>
      <c r="AU7" s="5"/>
      <c r="AV7" s="5"/>
      <c r="AW7" s="5"/>
      <c r="AX7" s="5"/>
      <c r="AY7" s="5"/>
      <c r="AZ7" s="3"/>
    </row>
    <row r="8" spans="1:52" x14ac:dyDescent="0.25">
      <c r="A8">
        <v>5</v>
      </c>
      <c r="B8" t="s">
        <v>1</v>
      </c>
      <c r="C8">
        <v>2050</v>
      </c>
      <c r="D8" s="5">
        <f>SUM(G13:G33)</f>
        <v>666703.06000000006</v>
      </c>
      <c r="E8" s="5">
        <f>SUM(N13:N33)</f>
        <v>467756.75</v>
      </c>
      <c r="F8" s="5">
        <f t="shared" si="0"/>
        <v>70.159682482933249</v>
      </c>
      <c r="H8" s="5"/>
      <c r="I8" s="5"/>
      <c r="J8" s="5"/>
      <c r="K8" s="5"/>
      <c r="L8" s="5"/>
      <c r="M8" s="5"/>
      <c r="N8" s="5"/>
      <c r="O8" s="5"/>
      <c r="P8" s="5"/>
      <c r="Q8" s="5"/>
      <c r="R8" s="5"/>
      <c r="S8" s="5"/>
      <c r="T8" s="3"/>
      <c r="U8" s="5"/>
      <c r="X8" s="5"/>
      <c r="Y8" s="5"/>
      <c r="Z8" s="5"/>
      <c r="AA8" s="5"/>
      <c r="AB8" s="5"/>
      <c r="AC8" s="5"/>
      <c r="AD8" s="5"/>
      <c r="AE8" s="5"/>
      <c r="AF8" s="5"/>
      <c r="AG8" s="5"/>
      <c r="AH8" s="5"/>
      <c r="AI8" s="5"/>
      <c r="AJ8" s="3"/>
      <c r="AN8" s="5"/>
      <c r="AO8" s="5"/>
      <c r="AP8" s="5"/>
      <c r="AQ8" s="5"/>
      <c r="AR8" s="5"/>
      <c r="AS8" s="5"/>
      <c r="AT8" s="5"/>
      <c r="AU8" s="5"/>
      <c r="AV8" s="5"/>
      <c r="AW8" s="5"/>
      <c r="AX8" s="5"/>
      <c r="AY8" s="5"/>
      <c r="AZ8" s="3"/>
    </row>
    <row r="9" spans="1:52" x14ac:dyDescent="0.25">
      <c r="D9" s="5"/>
      <c r="E9" s="5"/>
      <c r="H9" s="5"/>
      <c r="I9" s="5"/>
      <c r="J9" s="5"/>
      <c r="K9" s="5"/>
      <c r="L9" s="5"/>
      <c r="M9" s="5"/>
      <c r="N9" s="5"/>
      <c r="O9" s="5"/>
      <c r="P9" s="5"/>
      <c r="Q9" s="5"/>
      <c r="R9" s="5"/>
      <c r="S9" s="5"/>
      <c r="T9" s="5"/>
      <c r="U9" s="5"/>
      <c r="X9" s="5"/>
      <c r="Y9" s="5"/>
      <c r="Z9" s="5"/>
      <c r="AA9" s="5"/>
      <c r="AB9" s="5"/>
      <c r="AC9" s="5"/>
      <c r="AD9" s="5"/>
      <c r="AE9" s="5"/>
      <c r="AF9" s="5"/>
      <c r="AG9" s="5"/>
      <c r="AH9" s="5"/>
      <c r="AI9" s="5"/>
      <c r="AJ9" s="5"/>
      <c r="AN9" s="5"/>
      <c r="AO9" s="5"/>
      <c r="AP9" s="5"/>
      <c r="AQ9" s="5"/>
      <c r="AR9" s="5"/>
      <c r="AS9" s="5"/>
      <c r="AT9" s="5"/>
      <c r="AU9" s="5"/>
      <c r="AV9" s="5"/>
      <c r="AW9" s="5"/>
      <c r="AX9" s="5"/>
      <c r="AY9" s="5"/>
      <c r="AZ9" s="5"/>
    </row>
    <row r="10" spans="1:52" x14ac:dyDescent="0.25">
      <c r="B10" s="1"/>
      <c r="C10" s="1"/>
      <c r="D10" s="5"/>
      <c r="F10" s="1"/>
      <c r="T10" s="5"/>
      <c r="V10" s="1"/>
      <c r="AJ10" s="5"/>
      <c r="AZ10" s="5"/>
    </row>
    <row r="11" spans="1:52" x14ac:dyDescent="0.25">
      <c r="B11" t="s">
        <v>68</v>
      </c>
      <c r="C11" s="1" t="s">
        <v>29</v>
      </c>
      <c r="D11" s="5"/>
      <c r="I11" t="s">
        <v>65</v>
      </c>
      <c r="T11" s="5"/>
      <c r="AJ11" s="5"/>
      <c r="AZ11" s="5"/>
    </row>
    <row r="12" spans="1:52" x14ac:dyDescent="0.25">
      <c r="B12">
        <v>0</v>
      </c>
      <c r="C12" s="1">
        <v>2010</v>
      </c>
      <c r="D12" s="1">
        <v>2020</v>
      </c>
      <c r="E12" s="1">
        <v>2030</v>
      </c>
      <c r="F12" s="1">
        <v>2040</v>
      </c>
      <c r="G12" s="1">
        <v>2050</v>
      </c>
      <c r="I12">
        <v>0</v>
      </c>
      <c r="J12" s="1">
        <v>2010</v>
      </c>
      <c r="K12" s="1">
        <v>2020</v>
      </c>
      <c r="L12" s="1">
        <v>2030</v>
      </c>
      <c r="M12" s="1">
        <v>2040</v>
      </c>
      <c r="N12" s="1">
        <v>2050</v>
      </c>
      <c r="O12" s="1"/>
      <c r="P12" s="1"/>
      <c r="Q12" s="1"/>
      <c r="R12" s="1"/>
      <c r="S12" s="1"/>
      <c r="T12" s="5"/>
      <c r="AJ12" s="5"/>
      <c r="AZ12" s="5"/>
    </row>
    <row r="13" spans="1:52" x14ac:dyDescent="0.25">
      <c r="B13">
        <v>1</v>
      </c>
      <c r="C13">
        <v>437.77</v>
      </c>
      <c r="D13">
        <v>793.1</v>
      </c>
      <c r="E13">
        <v>1657.29</v>
      </c>
      <c r="F13">
        <v>3489.12</v>
      </c>
      <c r="G13">
        <v>6698.55</v>
      </c>
      <c r="I13">
        <v>1</v>
      </c>
      <c r="J13">
        <v>0</v>
      </c>
      <c r="K13">
        <v>0</v>
      </c>
      <c r="L13">
        <v>0</v>
      </c>
      <c r="M13">
        <v>0</v>
      </c>
      <c r="N13">
        <v>0</v>
      </c>
      <c r="T13" s="5"/>
      <c r="AJ13" s="5"/>
      <c r="AZ13" s="5"/>
    </row>
    <row r="14" spans="1:52" x14ac:dyDescent="0.25">
      <c r="B14">
        <v>2</v>
      </c>
      <c r="C14">
        <v>1377.88</v>
      </c>
      <c r="D14">
        <v>2118.0300000000002</v>
      </c>
      <c r="E14">
        <v>2903.56</v>
      </c>
      <c r="F14">
        <v>3893.94</v>
      </c>
      <c r="G14">
        <v>5962.31</v>
      </c>
      <c r="I14">
        <v>2</v>
      </c>
      <c r="J14">
        <v>1.04</v>
      </c>
      <c r="K14">
        <v>1.73</v>
      </c>
      <c r="L14">
        <v>3.44</v>
      </c>
      <c r="M14">
        <v>7.03</v>
      </c>
      <c r="N14">
        <v>13.31</v>
      </c>
      <c r="T14" s="5"/>
      <c r="AJ14" s="5"/>
      <c r="AZ14" s="5"/>
    </row>
    <row r="15" spans="1:52" x14ac:dyDescent="0.25">
      <c r="B15">
        <v>3</v>
      </c>
      <c r="C15">
        <v>730.53</v>
      </c>
      <c r="D15">
        <v>1152.55</v>
      </c>
      <c r="E15">
        <v>1615.15</v>
      </c>
      <c r="F15">
        <v>2226.2600000000002</v>
      </c>
      <c r="G15">
        <v>3488.7</v>
      </c>
      <c r="I15">
        <v>3</v>
      </c>
      <c r="J15">
        <v>23.66</v>
      </c>
      <c r="K15">
        <v>42.07</v>
      </c>
      <c r="L15">
        <v>55.47</v>
      </c>
      <c r="M15">
        <v>72</v>
      </c>
      <c r="N15">
        <v>116.99</v>
      </c>
      <c r="T15" s="5"/>
      <c r="AJ15" s="5"/>
      <c r="AZ15" s="5"/>
    </row>
    <row r="16" spans="1:52" x14ac:dyDescent="0.25">
      <c r="B16">
        <v>4</v>
      </c>
      <c r="C16">
        <v>585.62</v>
      </c>
      <c r="D16">
        <v>923.48</v>
      </c>
      <c r="E16">
        <v>1358.49</v>
      </c>
      <c r="F16">
        <v>1989.23</v>
      </c>
      <c r="G16">
        <v>3217.78</v>
      </c>
      <c r="I16">
        <v>4</v>
      </c>
      <c r="J16">
        <v>0</v>
      </c>
      <c r="K16">
        <v>0</v>
      </c>
      <c r="L16">
        <v>0</v>
      </c>
      <c r="M16">
        <v>0</v>
      </c>
      <c r="N16">
        <v>1.75</v>
      </c>
      <c r="T16" s="5"/>
      <c r="AJ16" s="5"/>
      <c r="AZ16" s="5"/>
    </row>
    <row r="17" spans="2:52" x14ac:dyDescent="0.25">
      <c r="B17">
        <v>5</v>
      </c>
      <c r="C17">
        <v>890.45</v>
      </c>
      <c r="D17">
        <v>1613.94</v>
      </c>
      <c r="E17">
        <v>3339.59</v>
      </c>
      <c r="F17">
        <v>6045.28</v>
      </c>
      <c r="G17">
        <v>18220.47</v>
      </c>
      <c r="I17">
        <v>5</v>
      </c>
      <c r="J17">
        <v>38.450000000000003</v>
      </c>
      <c r="K17">
        <v>68.62</v>
      </c>
      <c r="L17">
        <v>152.65</v>
      </c>
      <c r="M17">
        <v>320.54000000000002</v>
      </c>
      <c r="N17">
        <v>7939.9</v>
      </c>
      <c r="T17" s="5"/>
      <c r="AJ17" s="5"/>
      <c r="AZ17" s="5"/>
    </row>
    <row r="18" spans="2:52" x14ac:dyDescent="0.25">
      <c r="B18">
        <v>6</v>
      </c>
      <c r="C18">
        <v>1144.97</v>
      </c>
      <c r="D18">
        <v>1710.98</v>
      </c>
      <c r="E18">
        <v>2552.34</v>
      </c>
      <c r="F18">
        <v>3329.69</v>
      </c>
      <c r="G18">
        <v>5776.39</v>
      </c>
      <c r="I18">
        <v>6</v>
      </c>
      <c r="J18">
        <v>139.97999999999999</v>
      </c>
      <c r="K18">
        <v>198.6</v>
      </c>
      <c r="L18">
        <v>324.82</v>
      </c>
      <c r="M18">
        <v>508.52</v>
      </c>
      <c r="N18">
        <v>1909.68</v>
      </c>
      <c r="T18" s="5"/>
      <c r="AJ18" s="5"/>
      <c r="AZ18" s="5"/>
    </row>
    <row r="19" spans="2:52" x14ac:dyDescent="0.25">
      <c r="B19">
        <v>7</v>
      </c>
      <c r="C19">
        <v>313.70999999999998</v>
      </c>
      <c r="D19">
        <v>589.79999999999995</v>
      </c>
      <c r="E19">
        <v>1316.16</v>
      </c>
      <c r="F19">
        <v>2840.61</v>
      </c>
      <c r="G19">
        <v>5560.88</v>
      </c>
      <c r="I19">
        <v>7</v>
      </c>
      <c r="J19">
        <v>214.39</v>
      </c>
      <c r="K19">
        <v>424.97</v>
      </c>
      <c r="L19">
        <v>990.26</v>
      </c>
      <c r="M19">
        <v>2139.35</v>
      </c>
      <c r="N19">
        <v>4197.55</v>
      </c>
      <c r="T19" s="5"/>
      <c r="AJ19" s="5"/>
      <c r="AZ19" s="5"/>
    </row>
    <row r="20" spans="2:52" x14ac:dyDescent="0.25">
      <c r="B20">
        <v>8</v>
      </c>
      <c r="C20">
        <v>2139.54</v>
      </c>
      <c r="D20">
        <v>3009.95</v>
      </c>
      <c r="E20">
        <v>5670.45</v>
      </c>
      <c r="F20">
        <v>12841.24</v>
      </c>
      <c r="G20">
        <v>27159.29</v>
      </c>
      <c r="I20">
        <v>8</v>
      </c>
      <c r="J20">
        <v>1982.24</v>
      </c>
      <c r="K20">
        <v>2798.29</v>
      </c>
      <c r="L20">
        <v>5296.56</v>
      </c>
      <c r="M20">
        <v>12181.68</v>
      </c>
      <c r="N20">
        <v>26081.67</v>
      </c>
      <c r="T20" s="5"/>
      <c r="AJ20" s="5"/>
      <c r="AZ20" s="5"/>
    </row>
    <row r="21" spans="2:52" x14ac:dyDescent="0.25">
      <c r="B21">
        <v>9</v>
      </c>
      <c r="C21">
        <v>408.17</v>
      </c>
      <c r="D21">
        <v>547.45000000000005</v>
      </c>
      <c r="E21">
        <v>1006.91</v>
      </c>
      <c r="F21">
        <v>2117.33</v>
      </c>
      <c r="G21">
        <v>4100.21</v>
      </c>
      <c r="I21">
        <v>9</v>
      </c>
      <c r="J21">
        <v>11.88</v>
      </c>
      <c r="K21">
        <v>16.87</v>
      </c>
      <c r="L21">
        <v>231.58</v>
      </c>
      <c r="M21">
        <v>559.41999999999996</v>
      </c>
      <c r="N21">
        <v>1309.33</v>
      </c>
      <c r="T21" s="5"/>
      <c r="AJ21" s="5"/>
      <c r="AZ21" s="5"/>
    </row>
    <row r="22" spans="2:52" x14ac:dyDescent="0.25">
      <c r="B22">
        <v>10</v>
      </c>
      <c r="C22">
        <v>436.65</v>
      </c>
      <c r="D22">
        <v>725.37</v>
      </c>
      <c r="E22">
        <v>2714.26</v>
      </c>
      <c r="F22">
        <v>5836.48</v>
      </c>
      <c r="G22">
        <v>11420.07</v>
      </c>
      <c r="I22">
        <v>10</v>
      </c>
      <c r="J22">
        <v>51.66</v>
      </c>
      <c r="K22">
        <v>343.22</v>
      </c>
      <c r="L22">
        <v>2116.75</v>
      </c>
      <c r="M22">
        <v>4557.47</v>
      </c>
      <c r="N22">
        <v>8906.76</v>
      </c>
      <c r="T22" s="5"/>
      <c r="AJ22" s="5"/>
      <c r="AZ22" s="5"/>
    </row>
    <row r="23" spans="2:52" x14ac:dyDescent="0.25">
      <c r="B23">
        <v>11</v>
      </c>
      <c r="C23">
        <v>4936.57</v>
      </c>
      <c r="D23">
        <v>8972.7199999999993</v>
      </c>
      <c r="E23">
        <v>19728.55</v>
      </c>
      <c r="F23">
        <v>45010.94</v>
      </c>
      <c r="G23">
        <v>86981.61</v>
      </c>
      <c r="I23">
        <v>11</v>
      </c>
      <c r="J23">
        <v>4122.41</v>
      </c>
      <c r="K23">
        <v>7490.36</v>
      </c>
      <c r="L23">
        <v>17624.59</v>
      </c>
      <c r="M23">
        <v>40708.980000000003</v>
      </c>
      <c r="N23">
        <v>78804.39</v>
      </c>
      <c r="T23" s="5"/>
      <c r="AJ23" s="5"/>
      <c r="AZ23" s="5"/>
    </row>
    <row r="24" spans="2:52" x14ac:dyDescent="0.25">
      <c r="B24">
        <v>12</v>
      </c>
      <c r="C24">
        <v>3195.29</v>
      </c>
      <c r="D24">
        <v>6570.07</v>
      </c>
      <c r="E24">
        <v>13499.49</v>
      </c>
      <c r="F24">
        <v>30747.32</v>
      </c>
      <c r="G24">
        <v>59057.25</v>
      </c>
      <c r="I24">
        <v>12</v>
      </c>
      <c r="J24">
        <v>2468.83</v>
      </c>
      <c r="K24">
        <v>5849.59</v>
      </c>
      <c r="L24">
        <v>12460.55</v>
      </c>
      <c r="M24">
        <v>28697.45</v>
      </c>
      <c r="N24">
        <v>55181.599999999999</v>
      </c>
      <c r="T24" s="5"/>
      <c r="AJ24" s="5"/>
      <c r="AZ24" s="5"/>
    </row>
    <row r="25" spans="2:52" x14ac:dyDescent="0.25">
      <c r="B25">
        <v>13</v>
      </c>
      <c r="C25">
        <v>1856.02</v>
      </c>
      <c r="D25">
        <v>3152.13</v>
      </c>
      <c r="E25">
        <v>6401.31</v>
      </c>
      <c r="F25">
        <v>15412.43</v>
      </c>
      <c r="G25">
        <v>29765.88</v>
      </c>
      <c r="I25">
        <v>13</v>
      </c>
      <c r="J25">
        <v>1593.85</v>
      </c>
      <c r="K25">
        <v>2791.77</v>
      </c>
      <c r="L25">
        <v>6040.45</v>
      </c>
      <c r="M25">
        <v>14938.71</v>
      </c>
      <c r="N25">
        <v>28991.73</v>
      </c>
      <c r="T25" s="5"/>
      <c r="AJ25" s="5"/>
      <c r="AZ25" s="5"/>
    </row>
    <row r="26" spans="2:52" x14ac:dyDescent="0.25">
      <c r="B26">
        <v>14</v>
      </c>
      <c r="C26">
        <v>2995.28</v>
      </c>
      <c r="D26">
        <v>6136.2</v>
      </c>
      <c r="E26">
        <v>13635.93</v>
      </c>
      <c r="F26">
        <v>31613.41</v>
      </c>
      <c r="G26">
        <v>68322.490000000005</v>
      </c>
      <c r="I26">
        <v>14</v>
      </c>
      <c r="J26">
        <v>1487.12</v>
      </c>
      <c r="K26">
        <v>3749.45</v>
      </c>
      <c r="L26">
        <v>9637.84</v>
      </c>
      <c r="M26">
        <v>25719.78</v>
      </c>
      <c r="N26">
        <v>58656.44</v>
      </c>
      <c r="T26" s="5"/>
      <c r="AJ26" s="5"/>
      <c r="AZ26" s="5"/>
    </row>
    <row r="27" spans="2:52" x14ac:dyDescent="0.25">
      <c r="B27">
        <v>15</v>
      </c>
      <c r="C27">
        <v>716.16</v>
      </c>
      <c r="D27">
        <v>1007.31</v>
      </c>
      <c r="E27">
        <v>1894</v>
      </c>
      <c r="F27">
        <v>4102.1899999999996</v>
      </c>
      <c r="G27">
        <v>9205.24</v>
      </c>
      <c r="I27">
        <v>15</v>
      </c>
      <c r="J27">
        <v>527.99</v>
      </c>
      <c r="K27">
        <v>763.81</v>
      </c>
      <c r="L27">
        <v>1484.25</v>
      </c>
      <c r="M27">
        <v>3454.7</v>
      </c>
      <c r="N27">
        <v>8061.37</v>
      </c>
      <c r="T27" s="5"/>
      <c r="AJ27" s="5"/>
      <c r="AZ27" s="5"/>
    </row>
    <row r="28" spans="2:52" x14ac:dyDescent="0.25">
      <c r="B28">
        <v>16</v>
      </c>
      <c r="C28">
        <v>159.94999999999999</v>
      </c>
      <c r="D28">
        <v>294.25</v>
      </c>
      <c r="E28">
        <v>624.26</v>
      </c>
      <c r="F28">
        <v>1374.44</v>
      </c>
      <c r="G28">
        <v>2945.37</v>
      </c>
      <c r="I28">
        <v>16</v>
      </c>
      <c r="J28">
        <v>8.24</v>
      </c>
      <c r="K28">
        <v>43.93</v>
      </c>
      <c r="L28">
        <v>133.18</v>
      </c>
      <c r="M28">
        <v>335.14</v>
      </c>
      <c r="N28">
        <v>838.17</v>
      </c>
      <c r="T28" s="5"/>
      <c r="AJ28" s="5"/>
      <c r="AZ28" s="5"/>
    </row>
    <row r="29" spans="2:52" x14ac:dyDescent="0.25">
      <c r="B29">
        <v>17</v>
      </c>
      <c r="C29">
        <v>1552.57</v>
      </c>
      <c r="D29">
        <v>3523.79</v>
      </c>
      <c r="E29">
        <v>7673.39</v>
      </c>
      <c r="F29">
        <v>16786.990000000002</v>
      </c>
      <c r="G29">
        <v>34318.28</v>
      </c>
      <c r="I29">
        <v>17</v>
      </c>
      <c r="J29">
        <v>917.4</v>
      </c>
      <c r="K29">
        <v>2617.36</v>
      </c>
      <c r="L29">
        <v>5790.63</v>
      </c>
      <c r="M29">
        <v>12747.49</v>
      </c>
      <c r="N29">
        <v>26395.56</v>
      </c>
      <c r="T29" s="5"/>
      <c r="AJ29" s="5"/>
      <c r="AZ29" s="5"/>
    </row>
    <row r="30" spans="2:52" x14ac:dyDescent="0.25">
      <c r="B30">
        <v>18</v>
      </c>
      <c r="C30">
        <v>608.95000000000005</v>
      </c>
      <c r="D30">
        <v>931.66</v>
      </c>
      <c r="E30">
        <v>1807.29</v>
      </c>
      <c r="F30">
        <v>4000.19</v>
      </c>
      <c r="G30">
        <v>7864.33</v>
      </c>
      <c r="I30">
        <v>18</v>
      </c>
      <c r="J30">
        <v>225.1</v>
      </c>
      <c r="K30">
        <v>490.91</v>
      </c>
      <c r="L30">
        <v>1008.89</v>
      </c>
      <c r="M30">
        <v>2460.1999999999998</v>
      </c>
      <c r="N30">
        <v>5122.58</v>
      </c>
      <c r="T30" s="5"/>
      <c r="AJ30" s="5"/>
      <c r="AZ30" s="5"/>
    </row>
    <row r="31" spans="2:52" x14ac:dyDescent="0.25">
      <c r="B31">
        <v>19</v>
      </c>
      <c r="C31">
        <v>252.97</v>
      </c>
      <c r="D31">
        <v>534.77</v>
      </c>
      <c r="E31">
        <v>1131.75</v>
      </c>
      <c r="F31">
        <v>2391.38</v>
      </c>
      <c r="G31">
        <v>5169.07</v>
      </c>
      <c r="I31">
        <v>19</v>
      </c>
      <c r="J31">
        <v>4.7699999999999996</v>
      </c>
      <c r="K31">
        <v>49.62</v>
      </c>
      <c r="L31">
        <v>122.84</v>
      </c>
      <c r="M31">
        <v>306.60000000000002</v>
      </c>
      <c r="N31">
        <v>1343.26</v>
      </c>
      <c r="T31" s="5"/>
      <c r="AJ31" s="5"/>
      <c r="AZ31" s="5"/>
    </row>
    <row r="32" spans="2:52" x14ac:dyDescent="0.25">
      <c r="B32">
        <v>20</v>
      </c>
      <c r="C32">
        <v>12999.62</v>
      </c>
      <c r="D32">
        <v>23138.45</v>
      </c>
      <c r="E32">
        <v>51893.39</v>
      </c>
      <c r="F32">
        <v>121186.26</v>
      </c>
      <c r="G32">
        <v>268613.95</v>
      </c>
      <c r="I32">
        <v>20</v>
      </c>
      <c r="J32">
        <v>4979.78</v>
      </c>
      <c r="K32">
        <v>10004.290000000001</v>
      </c>
      <c r="L32">
        <v>24404.57</v>
      </c>
      <c r="M32">
        <v>62326.32</v>
      </c>
      <c r="N32">
        <v>152763.73000000001</v>
      </c>
      <c r="T32" s="5"/>
      <c r="AJ32" s="5"/>
      <c r="AZ32" s="5"/>
    </row>
    <row r="33" spans="2:52" x14ac:dyDescent="0.25">
      <c r="B33">
        <v>21</v>
      </c>
      <c r="C33">
        <v>143.38</v>
      </c>
      <c r="D33">
        <v>294.67</v>
      </c>
      <c r="E33">
        <v>628.89</v>
      </c>
      <c r="F33">
        <v>1329.03</v>
      </c>
      <c r="G33">
        <v>2854.94</v>
      </c>
      <c r="I33">
        <v>21</v>
      </c>
      <c r="J33">
        <v>15.76</v>
      </c>
      <c r="K33">
        <v>38.270000000000003</v>
      </c>
      <c r="L33">
        <v>93.14</v>
      </c>
      <c r="M33">
        <v>203.76</v>
      </c>
      <c r="N33">
        <v>1120.98</v>
      </c>
      <c r="T33" s="5"/>
      <c r="AJ33" s="5"/>
      <c r="AZ33" s="5"/>
    </row>
    <row r="34" spans="2:52" x14ac:dyDescent="0.25">
      <c r="T34" s="5"/>
      <c r="AJ34" s="5"/>
      <c r="AZ34" s="5"/>
    </row>
    <row r="35" spans="2:52" x14ac:dyDescent="0.25">
      <c r="T35" s="5"/>
      <c r="AJ35" s="5"/>
      <c r="AZ35" s="5"/>
    </row>
    <row r="36" spans="2:52" x14ac:dyDescent="0.25">
      <c r="T36" s="5"/>
      <c r="AJ36" s="5"/>
      <c r="AZ36" s="5"/>
    </row>
    <row r="37" spans="2:52" x14ac:dyDescent="0.25">
      <c r="T37" s="5"/>
      <c r="AJ37" s="5"/>
      <c r="AZ37" s="5"/>
    </row>
    <row r="38" spans="2:52" x14ac:dyDescent="0.25">
      <c r="T38" s="5"/>
      <c r="AJ38" s="5"/>
      <c r="AZ38" s="5"/>
    </row>
    <row r="39" spans="2:52" x14ac:dyDescent="0.25">
      <c r="T39" s="5"/>
      <c r="AJ39" s="5"/>
      <c r="AZ39" s="5"/>
    </row>
    <row r="40" spans="2:52" x14ac:dyDescent="0.25">
      <c r="T40" s="5"/>
      <c r="AJ40" s="5"/>
      <c r="AZ40" s="5"/>
    </row>
    <row r="41" spans="2:52" x14ac:dyDescent="0.25">
      <c r="T41" s="5"/>
      <c r="AJ41" s="5"/>
      <c r="AZ41" s="5"/>
    </row>
    <row r="42" spans="2:52" x14ac:dyDescent="0.25">
      <c r="T42" s="5"/>
      <c r="AJ42" s="5"/>
      <c r="AZ42" s="5"/>
    </row>
    <row r="43" spans="2:52" x14ac:dyDescent="0.25">
      <c r="T43" s="5"/>
      <c r="AJ43" s="5"/>
      <c r="AZ43" s="5"/>
    </row>
    <row r="44" spans="2:52" x14ac:dyDescent="0.25">
      <c r="T44" s="5"/>
      <c r="AJ44" s="5"/>
      <c r="AZ44" s="5"/>
    </row>
    <row r="45" spans="2:52" x14ac:dyDescent="0.25">
      <c r="T45" s="5"/>
      <c r="AJ45" s="5"/>
      <c r="AZ45" s="5"/>
    </row>
    <row r="46" spans="2:52" x14ac:dyDescent="0.25">
      <c r="T46" s="5"/>
      <c r="AJ46" s="5"/>
      <c r="AZ46" s="5"/>
    </row>
    <row r="47" spans="2:52" x14ac:dyDescent="0.25">
      <c r="T47" s="5"/>
      <c r="AJ47" s="5"/>
      <c r="AZ47" s="5"/>
    </row>
    <row r="48" spans="2:52" x14ac:dyDescent="0.25">
      <c r="T48" s="5"/>
      <c r="AJ48" s="5"/>
      <c r="AZ48" s="5"/>
    </row>
    <row r="49" spans="20:52" x14ac:dyDescent="0.25">
      <c r="T49" s="5"/>
      <c r="AJ49" s="5"/>
      <c r="AZ49" s="5"/>
    </row>
    <row r="50" spans="20:52" x14ac:dyDescent="0.25">
      <c r="T50" s="5"/>
      <c r="AJ50" s="5"/>
      <c r="AZ50" s="5"/>
    </row>
    <row r="51" spans="20:52" x14ac:dyDescent="0.25">
      <c r="T51" s="5"/>
      <c r="AJ51" s="5"/>
      <c r="AZ51" s="5"/>
    </row>
    <row r="52" spans="20:52" x14ac:dyDescent="0.25">
      <c r="T52" s="5"/>
      <c r="AJ52" s="5"/>
      <c r="AZ52" s="5"/>
    </row>
    <row r="53" spans="20:52" x14ac:dyDescent="0.25">
      <c r="T53" s="5"/>
      <c r="AJ53" s="5"/>
      <c r="AZ53" s="5"/>
    </row>
    <row r="54" spans="20:52" x14ac:dyDescent="0.25">
      <c r="T54" s="5"/>
      <c r="AJ54" s="5"/>
      <c r="AZ54" s="5"/>
    </row>
    <row r="55" spans="20:52" x14ac:dyDescent="0.25">
      <c r="T55" s="5"/>
      <c r="AJ55" s="5"/>
      <c r="AZ55" s="5"/>
    </row>
    <row r="56" spans="20:52" x14ac:dyDescent="0.25">
      <c r="T56" s="5"/>
      <c r="AJ56" s="5"/>
      <c r="AZ56" s="5"/>
    </row>
    <row r="57" spans="20:52" x14ac:dyDescent="0.25">
      <c r="T57" s="5"/>
      <c r="AJ57" s="5"/>
      <c r="AZ57" s="5"/>
    </row>
    <row r="58" spans="20:52" x14ac:dyDescent="0.25">
      <c r="T58" s="5"/>
      <c r="AJ58" s="5"/>
      <c r="AZ58" s="5"/>
    </row>
    <row r="59" spans="20:52" x14ac:dyDescent="0.25">
      <c r="T59" s="5"/>
      <c r="AJ59" s="5"/>
      <c r="AZ59" s="5"/>
    </row>
    <row r="60" spans="20:52" x14ac:dyDescent="0.25">
      <c r="T60" s="5"/>
      <c r="AJ60" s="5"/>
      <c r="AZ60" s="5"/>
    </row>
    <row r="61" spans="20:52" x14ac:dyDescent="0.25">
      <c r="T61" s="5"/>
      <c r="AJ61" s="5"/>
      <c r="AZ61" s="5"/>
    </row>
    <row r="62" spans="20:52" x14ac:dyDescent="0.25">
      <c r="T62" s="5"/>
      <c r="AJ62" s="5"/>
      <c r="AZ62" s="5"/>
    </row>
    <row r="63" spans="20:52" x14ac:dyDescent="0.25">
      <c r="T63" s="5"/>
      <c r="AJ63" s="5"/>
      <c r="AZ63" s="5"/>
    </row>
    <row r="64" spans="20:52" x14ac:dyDescent="0.25">
      <c r="T64" s="5"/>
      <c r="AJ64" s="5"/>
      <c r="AZ64" s="5"/>
    </row>
    <row r="65" spans="4:52" x14ac:dyDescent="0.25">
      <c r="T65" s="5"/>
      <c r="AJ65" s="5"/>
      <c r="AZ65" s="5"/>
    </row>
    <row r="66" spans="4:52" x14ac:dyDescent="0.25">
      <c r="T66" s="5"/>
      <c r="AJ66" s="5"/>
      <c r="AZ66" s="5"/>
    </row>
    <row r="67" spans="4:52" x14ac:dyDescent="0.25">
      <c r="T67" s="5"/>
      <c r="AJ67" s="5"/>
      <c r="AZ67" s="5"/>
    </row>
    <row r="68" spans="4:52" x14ac:dyDescent="0.25">
      <c r="T68" s="5"/>
      <c r="AJ68" s="5"/>
      <c r="AZ68" s="5"/>
    </row>
    <row r="69" spans="4:52" x14ac:dyDescent="0.25">
      <c r="T69" s="5"/>
      <c r="AJ69" s="5"/>
      <c r="AZ69" s="5"/>
    </row>
    <row r="70" spans="4:52" x14ac:dyDescent="0.25">
      <c r="T70" s="5"/>
      <c r="AJ70" s="5"/>
      <c r="AZ70" s="5"/>
    </row>
    <row r="71" spans="4:52" x14ac:dyDescent="0.25">
      <c r="T71" s="5"/>
      <c r="AJ71" s="5"/>
      <c r="AZ71" s="5"/>
    </row>
    <row r="72" spans="4:52" x14ac:dyDescent="0.25">
      <c r="T72" s="5"/>
      <c r="AJ72" s="5"/>
      <c r="AZ72" s="5"/>
    </row>
    <row r="73" spans="4:52" x14ac:dyDescent="0.25">
      <c r="T73" s="5"/>
      <c r="AJ73" s="5"/>
      <c r="AZ73" s="5"/>
    </row>
    <row r="74" spans="4:52" x14ac:dyDescent="0.25">
      <c r="D74" s="5"/>
      <c r="T74" s="5"/>
      <c r="AJ74" s="5"/>
      <c r="AZ74" s="5"/>
    </row>
    <row r="75" spans="4:52" x14ac:dyDescent="0.25">
      <c r="D75" s="5"/>
      <c r="T75" s="5"/>
      <c r="AJ75" s="5"/>
      <c r="AZ75" s="5"/>
    </row>
    <row r="76" spans="4:52" x14ac:dyDescent="0.25">
      <c r="D76" s="5"/>
      <c r="T76" s="5"/>
      <c r="AJ76" s="5"/>
      <c r="AZ76" s="5"/>
    </row>
    <row r="77" spans="4:52" x14ac:dyDescent="0.25">
      <c r="D77" s="5"/>
      <c r="T77" s="5"/>
      <c r="AJ77" s="5"/>
      <c r="AZ77" s="5"/>
    </row>
    <row r="78" spans="4:52" x14ac:dyDescent="0.25">
      <c r="D78" s="5"/>
      <c r="T78" s="5"/>
      <c r="AJ78" s="5"/>
      <c r="AZ78" s="5"/>
    </row>
    <row r="79" spans="4:52" x14ac:dyDescent="0.25">
      <c r="D79" s="5"/>
      <c r="T79" s="5"/>
      <c r="AJ79" s="5"/>
      <c r="AZ79" s="5"/>
    </row>
    <row r="80" spans="4:52" x14ac:dyDescent="0.25">
      <c r="D80" s="5"/>
      <c r="T80" s="5"/>
      <c r="AJ80" s="5"/>
      <c r="AZ80" s="5"/>
    </row>
    <row r="81" spans="4:52" x14ac:dyDescent="0.25">
      <c r="D81" s="5"/>
      <c r="T81" s="5"/>
      <c r="AJ81" s="5"/>
      <c r="AZ81" s="5"/>
    </row>
    <row r="82" spans="4:52" x14ac:dyDescent="0.25">
      <c r="D82" s="5"/>
      <c r="T82" s="5"/>
      <c r="AJ82" s="5"/>
      <c r="AZ82" s="5"/>
    </row>
    <row r="83" spans="4:52" x14ac:dyDescent="0.25">
      <c r="D83" s="5"/>
      <c r="T83" s="5"/>
      <c r="AJ83" s="5"/>
      <c r="AZ83" s="5"/>
    </row>
    <row r="84" spans="4:52" x14ac:dyDescent="0.25">
      <c r="D84" s="5"/>
      <c r="T84" s="5"/>
      <c r="AJ84" s="5"/>
      <c r="AZ84" s="5"/>
    </row>
    <row r="85" spans="4:52" x14ac:dyDescent="0.25">
      <c r="D85" s="5"/>
      <c r="T85" s="5"/>
      <c r="AJ85" s="5"/>
      <c r="AZ85" s="5"/>
    </row>
    <row r="86" spans="4:52" x14ac:dyDescent="0.25">
      <c r="D86" s="5"/>
      <c r="T86" s="5"/>
      <c r="AJ86" s="5"/>
      <c r="AZ86" s="5"/>
    </row>
    <row r="87" spans="4:52" x14ac:dyDescent="0.25">
      <c r="D87" s="5"/>
      <c r="T87" s="5"/>
      <c r="AJ87" s="5"/>
      <c r="AZ87" s="5"/>
    </row>
    <row r="88" spans="4:52" x14ac:dyDescent="0.25">
      <c r="D88" s="5"/>
      <c r="T88" s="5"/>
      <c r="AJ88" s="5"/>
      <c r="AZ88" s="5"/>
    </row>
    <row r="89" spans="4:52" x14ac:dyDescent="0.25">
      <c r="D89" s="5"/>
      <c r="T89" s="5"/>
      <c r="AJ89" s="5"/>
      <c r="AZ89" s="5"/>
    </row>
    <row r="90" spans="4:52" x14ac:dyDescent="0.25">
      <c r="D90" s="5"/>
      <c r="T90" s="5"/>
      <c r="AJ90" s="5"/>
      <c r="AZ90" s="5"/>
    </row>
    <row r="91" spans="4:52" x14ac:dyDescent="0.25">
      <c r="D91" s="5"/>
      <c r="T91" s="5"/>
      <c r="AJ91" s="5"/>
      <c r="AZ91" s="5"/>
    </row>
    <row r="92" spans="4:52" x14ac:dyDescent="0.25">
      <c r="D92" s="5"/>
      <c r="T92" s="5"/>
      <c r="AJ92" s="5"/>
      <c r="AZ92" s="5"/>
    </row>
    <row r="93" spans="4:52" x14ac:dyDescent="0.25">
      <c r="D93" s="5"/>
      <c r="T93" s="5"/>
      <c r="AJ93" s="5"/>
      <c r="AZ93" s="5"/>
    </row>
    <row r="94" spans="4:52" x14ac:dyDescent="0.25">
      <c r="D94" s="5"/>
      <c r="T94" s="5"/>
      <c r="AJ94" s="5"/>
      <c r="AZ94" s="5"/>
    </row>
    <row r="95" spans="4:52" x14ac:dyDescent="0.25">
      <c r="D95" s="5"/>
      <c r="T95" s="5"/>
      <c r="AJ95" s="5"/>
      <c r="AZ95" s="5"/>
    </row>
    <row r="96" spans="4:52" x14ac:dyDescent="0.25">
      <c r="D96" s="5"/>
      <c r="T96" s="5"/>
      <c r="AJ96" s="5"/>
      <c r="AZ96" s="5"/>
    </row>
    <row r="97" spans="4:52" x14ac:dyDescent="0.25">
      <c r="D97" s="5"/>
      <c r="T97" s="5"/>
      <c r="AJ97" s="5"/>
      <c r="AZ97" s="5"/>
    </row>
    <row r="98" spans="4:52" x14ac:dyDescent="0.25">
      <c r="D98" s="5"/>
      <c r="T98" s="5"/>
      <c r="AJ98" s="5"/>
      <c r="AZ98" s="5"/>
    </row>
    <row r="99" spans="4:52" x14ac:dyDescent="0.25">
      <c r="D99" s="5"/>
      <c r="T99" s="5"/>
      <c r="AJ99" s="5"/>
      <c r="AZ99" s="5"/>
    </row>
    <row r="100" spans="4:52" x14ac:dyDescent="0.25">
      <c r="D100" s="5"/>
      <c r="T100" s="5"/>
      <c r="AJ100" s="5"/>
      <c r="AZ100" s="5"/>
    </row>
    <row r="101" spans="4:52" x14ac:dyDescent="0.25">
      <c r="D101" s="5"/>
      <c r="T101" s="5"/>
      <c r="AJ101" s="5"/>
      <c r="AZ101" s="5"/>
    </row>
    <row r="102" spans="4:52" x14ac:dyDescent="0.25">
      <c r="D102" s="5"/>
      <c r="T102" s="5"/>
      <c r="AJ102" s="5"/>
      <c r="AZ102" s="5"/>
    </row>
    <row r="103" spans="4:52" x14ac:dyDescent="0.25">
      <c r="D103" s="5"/>
      <c r="T103" s="5"/>
      <c r="AJ103" s="5"/>
      <c r="AZ103" s="5"/>
    </row>
    <row r="104" spans="4:52" x14ac:dyDescent="0.25">
      <c r="D104" s="5"/>
      <c r="T104" s="5"/>
      <c r="AJ104" s="5"/>
      <c r="AZ104" s="5"/>
    </row>
    <row r="105" spans="4:52" x14ac:dyDescent="0.25">
      <c r="D105" s="5"/>
      <c r="T105" s="5"/>
      <c r="AJ105" s="5"/>
      <c r="AZ105" s="5"/>
    </row>
    <row r="106" spans="4:52" x14ac:dyDescent="0.25">
      <c r="D106" s="5"/>
      <c r="T106" s="5"/>
      <c r="AJ106" s="5"/>
      <c r="AZ106" s="5"/>
    </row>
    <row r="107" spans="4:52" x14ac:dyDescent="0.25">
      <c r="D107" s="5"/>
      <c r="T107" s="5"/>
      <c r="AJ107" s="5"/>
      <c r="AZ107" s="5"/>
    </row>
    <row r="108" spans="4:52" x14ac:dyDescent="0.25">
      <c r="D108" s="5"/>
      <c r="T108" s="5"/>
      <c r="AJ108" s="5"/>
      <c r="AZ108" s="5"/>
    </row>
    <row r="109" spans="4:52" x14ac:dyDescent="0.25">
      <c r="D109" s="5"/>
      <c r="T109" s="5"/>
      <c r="AJ109" s="5"/>
      <c r="AZ109" s="5"/>
    </row>
    <row r="110" spans="4:52" x14ac:dyDescent="0.25">
      <c r="D110" s="5"/>
      <c r="T110" s="5"/>
      <c r="AJ110" s="5"/>
      <c r="AZ110" s="5"/>
    </row>
    <row r="111" spans="4:52" x14ac:dyDescent="0.25">
      <c r="D111" s="5"/>
      <c r="T111" s="5"/>
      <c r="AJ111" s="5"/>
      <c r="AZ111" s="5"/>
    </row>
    <row r="112" spans="4:52" x14ac:dyDescent="0.25">
      <c r="D112" s="5"/>
      <c r="T112" s="5"/>
      <c r="AJ112" s="5"/>
      <c r="AZ112" s="5"/>
    </row>
    <row r="113" spans="4:52" x14ac:dyDescent="0.25">
      <c r="D113" s="5"/>
      <c r="T113" s="5"/>
      <c r="AJ113" s="5"/>
      <c r="AZ113" s="5"/>
    </row>
    <row r="114" spans="4:52" x14ac:dyDescent="0.25">
      <c r="D114" s="5"/>
      <c r="T114" s="5"/>
      <c r="AJ114" s="5"/>
      <c r="AZ114" s="5"/>
    </row>
    <row r="115" spans="4:52" x14ac:dyDescent="0.25">
      <c r="D115" s="5"/>
      <c r="T115" s="5"/>
      <c r="AJ115" s="5"/>
      <c r="AZ115" s="5"/>
    </row>
    <row r="116" spans="4:52" x14ac:dyDescent="0.25">
      <c r="D116" s="5"/>
      <c r="T116" s="5"/>
      <c r="AJ116" s="5"/>
      <c r="AZ116" s="5"/>
    </row>
    <row r="117" spans="4:52" x14ac:dyDescent="0.25">
      <c r="D117" s="5"/>
      <c r="T117" s="5"/>
      <c r="AJ117" s="5"/>
      <c r="AZ117" s="5"/>
    </row>
    <row r="118" spans="4:52" x14ac:dyDescent="0.25">
      <c r="D118" s="5"/>
      <c r="T118" s="5"/>
      <c r="AJ118" s="5"/>
      <c r="AZ118" s="5"/>
    </row>
    <row r="119" spans="4:52" x14ac:dyDescent="0.25">
      <c r="D119" s="5"/>
      <c r="T119" s="5"/>
      <c r="AJ119" s="5"/>
      <c r="AZ119" s="5"/>
    </row>
    <row r="120" spans="4:52" x14ac:dyDescent="0.25">
      <c r="D120" s="5"/>
      <c r="T120" s="5"/>
      <c r="AJ120" s="5"/>
      <c r="AZ120" s="5"/>
    </row>
    <row r="121" spans="4:52" x14ac:dyDescent="0.25">
      <c r="D121" s="5"/>
      <c r="T121" s="5"/>
      <c r="AJ121" s="5"/>
      <c r="AZ121" s="5"/>
    </row>
    <row r="122" spans="4:52" x14ac:dyDescent="0.25">
      <c r="D122" s="5"/>
      <c r="T122" s="5"/>
      <c r="AJ122" s="5"/>
      <c r="AZ122" s="5"/>
    </row>
    <row r="123" spans="4:52" x14ac:dyDescent="0.25">
      <c r="D123" s="5"/>
      <c r="T123" s="5"/>
      <c r="AJ123" s="5"/>
      <c r="AZ123" s="5"/>
    </row>
    <row r="124" spans="4:52" x14ac:dyDescent="0.25">
      <c r="D124" s="5"/>
      <c r="T124" s="5"/>
      <c r="AJ124" s="5"/>
      <c r="AZ124" s="5"/>
    </row>
    <row r="125" spans="4:52" x14ac:dyDescent="0.25">
      <c r="D125" s="5"/>
      <c r="T125" s="5"/>
      <c r="AJ125" s="5"/>
      <c r="AZ125" s="5"/>
    </row>
    <row r="126" spans="4:52" x14ac:dyDescent="0.25">
      <c r="D126" s="5"/>
      <c r="T126" s="5"/>
      <c r="AJ126" s="5"/>
      <c r="AZ126" s="5"/>
    </row>
    <row r="127" spans="4:52" x14ac:dyDescent="0.25">
      <c r="D127" s="5"/>
      <c r="T127" s="5"/>
      <c r="AJ127" s="5"/>
      <c r="AZ127" s="5"/>
    </row>
    <row r="128" spans="4:52" x14ac:dyDescent="0.25">
      <c r="D128" s="5"/>
      <c r="T128" s="5"/>
      <c r="AJ128" s="5"/>
      <c r="AZ128" s="5"/>
    </row>
    <row r="129" spans="4:52" x14ac:dyDescent="0.25">
      <c r="D129" s="5"/>
      <c r="T129" s="5"/>
      <c r="AJ129" s="5"/>
      <c r="AZ129" s="5"/>
    </row>
    <row r="130" spans="4:52" x14ac:dyDescent="0.25">
      <c r="D130" s="5"/>
      <c r="T130" s="5"/>
      <c r="AJ130" s="5"/>
      <c r="AZ130" s="5"/>
    </row>
    <row r="131" spans="4:52" x14ac:dyDescent="0.25">
      <c r="D131" s="5"/>
      <c r="T131" s="5"/>
      <c r="AJ131" s="5"/>
      <c r="AZ131" s="5"/>
    </row>
    <row r="132" spans="4:52" x14ac:dyDescent="0.25">
      <c r="D132" s="5"/>
      <c r="T132" s="5"/>
      <c r="AJ132" s="5"/>
      <c r="AZ132" s="5"/>
    </row>
    <row r="133" spans="4:52" x14ac:dyDescent="0.25">
      <c r="D133" s="5"/>
      <c r="T133" s="5"/>
      <c r="AJ133" s="5"/>
      <c r="AZ133" s="5"/>
    </row>
    <row r="134" spans="4:52" x14ac:dyDescent="0.25">
      <c r="D134" s="5"/>
      <c r="T134" s="5"/>
      <c r="AJ134" s="5"/>
      <c r="AZ134" s="5"/>
    </row>
    <row r="135" spans="4:52" x14ac:dyDescent="0.25">
      <c r="D135" s="5"/>
      <c r="T135" s="5"/>
      <c r="AJ135" s="5"/>
      <c r="AZ135" s="5"/>
    </row>
    <row r="136" spans="4:52" x14ac:dyDescent="0.25">
      <c r="D136" s="5"/>
      <c r="T136" s="5"/>
      <c r="AJ136" s="5"/>
      <c r="AZ136" s="5"/>
    </row>
    <row r="137" spans="4:52" x14ac:dyDescent="0.25">
      <c r="D137" s="5"/>
      <c r="T137" s="5"/>
      <c r="AJ137" s="5"/>
      <c r="AZ137" s="5"/>
    </row>
    <row r="138" spans="4:52" x14ac:dyDescent="0.25">
      <c r="D138" s="5"/>
      <c r="T138" s="5"/>
      <c r="AJ138" s="5"/>
      <c r="AZ138" s="5"/>
    </row>
    <row r="139" spans="4:52" x14ac:dyDescent="0.25">
      <c r="D139" s="5"/>
      <c r="T139" s="5"/>
      <c r="AJ139" s="5"/>
      <c r="AZ139" s="5"/>
    </row>
    <row r="140" spans="4:52" x14ac:dyDescent="0.25">
      <c r="D140" s="5"/>
      <c r="T140" s="5"/>
      <c r="AJ140" s="5"/>
      <c r="AZ140" s="5"/>
    </row>
    <row r="141" spans="4:52" x14ac:dyDescent="0.25">
      <c r="D141" s="5"/>
      <c r="T141" s="5"/>
      <c r="AJ141" s="5"/>
      <c r="AZ141" s="5"/>
    </row>
    <row r="142" spans="4:52" x14ac:dyDescent="0.25">
      <c r="D142" s="5"/>
      <c r="T142" s="5"/>
      <c r="AJ142" s="5"/>
      <c r="AZ142" s="5"/>
    </row>
    <row r="143" spans="4:52" x14ac:dyDescent="0.25">
      <c r="D143" s="5"/>
      <c r="T143" s="5"/>
      <c r="AJ143" s="5"/>
      <c r="AZ143" s="5"/>
    </row>
    <row r="144" spans="4:52" x14ac:dyDescent="0.25">
      <c r="D144" s="5"/>
      <c r="T144" s="5"/>
      <c r="AJ144" s="5"/>
      <c r="AZ144" s="5"/>
    </row>
    <row r="145" spans="4:52" x14ac:dyDescent="0.25">
      <c r="D145" s="5"/>
      <c r="T145" s="5"/>
      <c r="AJ145" s="5"/>
      <c r="AZ145" s="5"/>
    </row>
    <row r="146" spans="4:52" x14ac:dyDescent="0.25">
      <c r="D146" s="5"/>
      <c r="T146" s="5"/>
      <c r="AJ146" s="5"/>
      <c r="AZ146" s="5"/>
    </row>
    <row r="147" spans="4:52" x14ac:dyDescent="0.25">
      <c r="D147" s="5"/>
      <c r="T147" s="5"/>
      <c r="AJ147" s="5"/>
      <c r="AZ147" s="5"/>
    </row>
    <row r="148" spans="4:52" x14ac:dyDescent="0.25">
      <c r="D148" s="5"/>
      <c r="T148" s="5"/>
      <c r="AJ148" s="5"/>
      <c r="AZ148" s="5"/>
    </row>
    <row r="149" spans="4:52" x14ac:dyDescent="0.25">
      <c r="D149" s="5"/>
      <c r="T149" s="5"/>
      <c r="AJ149" s="5"/>
      <c r="AZ149" s="5"/>
    </row>
    <row r="150" spans="4:52" x14ac:dyDescent="0.25">
      <c r="D150" s="5"/>
      <c r="T150" s="5"/>
      <c r="AJ150" s="5"/>
      <c r="AZ150" s="5"/>
    </row>
    <row r="151" spans="4:52" x14ac:dyDescent="0.25">
      <c r="D151" s="5"/>
      <c r="T151" s="5"/>
      <c r="AJ151" s="5"/>
      <c r="AZ151" s="5"/>
    </row>
    <row r="152" spans="4:52" x14ac:dyDescent="0.25">
      <c r="D152" s="5"/>
      <c r="T152" s="5"/>
      <c r="AJ152" s="5"/>
      <c r="AZ152" s="5"/>
    </row>
    <row r="153" spans="4:52" x14ac:dyDescent="0.25">
      <c r="D153" s="5"/>
      <c r="T153" s="5"/>
      <c r="AJ153" s="5"/>
      <c r="AZ153" s="5"/>
    </row>
    <row r="154" spans="4:52" x14ac:dyDescent="0.25">
      <c r="D154" s="5"/>
      <c r="T154" s="5"/>
      <c r="AJ154" s="5"/>
      <c r="AZ154" s="5"/>
    </row>
    <row r="155" spans="4:52" x14ac:dyDescent="0.25">
      <c r="D155" s="5"/>
      <c r="T155" s="5"/>
      <c r="AJ155" s="5"/>
      <c r="AZ155" s="5"/>
    </row>
    <row r="156" spans="4:52" x14ac:dyDescent="0.25">
      <c r="D156" s="5"/>
      <c r="T156" s="5"/>
      <c r="AJ156" s="5"/>
      <c r="AZ156" s="5"/>
    </row>
    <row r="157" spans="4:52" x14ac:dyDescent="0.25">
      <c r="D157" s="5"/>
      <c r="T157" s="5"/>
      <c r="AJ157" s="5"/>
      <c r="AZ157" s="5"/>
    </row>
    <row r="158" spans="4:52" x14ac:dyDescent="0.25">
      <c r="D158" s="5"/>
      <c r="T158" s="5"/>
      <c r="AJ158" s="5"/>
      <c r="AZ158" s="5"/>
    </row>
    <row r="159" spans="4:52" x14ac:dyDescent="0.25">
      <c r="D159" s="5"/>
      <c r="T159" s="5"/>
      <c r="AJ159" s="5"/>
      <c r="AZ159" s="5"/>
    </row>
    <row r="160" spans="4:52" x14ac:dyDescent="0.25">
      <c r="D160" s="5"/>
      <c r="T160" s="5"/>
      <c r="AJ160" s="5"/>
      <c r="AZ160" s="5"/>
    </row>
    <row r="161" spans="4:52" x14ac:dyDescent="0.25">
      <c r="D161" s="5"/>
      <c r="T161" s="5"/>
      <c r="AJ161" s="5"/>
      <c r="AZ161" s="5"/>
    </row>
    <row r="162" spans="4:52" x14ac:dyDescent="0.25">
      <c r="D162" s="5"/>
      <c r="T162" s="5"/>
      <c r="AJ162" s="5"/>
      <c r="AZ162" s="5"/>
    </row>
    <row r="163" spans="4:52" x14ac:dyDescent="0.25">
      <c r="D163" s="5"/>
      <c r="T163" s="5"/>
      <c r="AJ163" s="5"/>
      <c r="AZ163" s="5"/>
    </row>
    <row r="164" spans="4:52" x14ac:dyDescent="0.25">
      <c r="D164" s="5"/>
      <c r="T164" s="5"/>
      <c r="AJ164" s="5"/>
      <c r="AZ164" s="5"/>
    </row>
    <row r="165" spans="4:52" x14ac:dyDescent="0.25">
      <c r="D165" s="5"/>
      <c r="T165" s="5"/>
      <c r="AJ165" s="5"/>
      <c r="AZ165" s="5"/>
    </row>
    <row r="166" spans="4:52" x14ac:dyDescent="0.25">
      <c r="D166" s="5"/>
      <c r="T166" s="5"/>
      <c r="AJ166" s="5"/>
      <c r="AZ166" s="5"/>
    </row>
    <row r="167" spans="4:52" x14ac:dyDescent="0.25">
      <c r="D167" s="5"/>
      <c r="T167" s="5"/>
      <c r="AJ167" s="5"/>
      <c r="AZ167" s="5"/>
    </row>
    <row r="168" spans="4:52" x14ac:dyDescent="0.25">
      <c r="D168" s="5"/>
      <c r="T168" s="5"/>
      <c r="AJ168" s="5"/>
      <c r="AZ168" s="5"/>
    </row>
    <row r="169" spans="4:52" x14ac:dyDescent="0.25">
      <c r="D169" s="5"/>
      <c r="T169" s="5"/>
      <c r="AJ169" s="5"/>
      <c r="AZ169" s="5"/>
    </row>
    <row r="170" spans="4:52" x14ac:dyDescent="0.25">
      <c r="D170" s="5"/>
      <c r="T170" s="5"/>
      <c r="AJ170" s="5"/>
      <c r="AZ170" s="5"/>
    </row>
    <row r="171" spans="4:52" x14ac:dyDescent="0.25">
      <c r="D171" s="5"/>
      <c r="T171" s="5"/>
      <c r="AJ171" s="5"/>
      <c r="AZ171" s="5"/>
    </row>
    <row r="172" spans="4:52" x14ac:dyDescent="0.25">
      <c r="D172" s="5"/>
      <c r="T172" s="5"/>
      <c r="AJ172" s="5"/>
      <c r="AZ172" s="5"/>
    </row>
    <row r="173" spans="4:52" x14ac:dyDescent="0.25">
      <c r="D173" s="5"/>
      <c r="T173" s="5"/>
      <c r="AJ173" s="5"/>
      <c r="AZ173" s="5"/>
    </row>
    <row r="174" spans="4:52" x14ac:dyDescent="0.25">
      <c r="D174" s="5"/>
      <c r="T174" s="5"/>
      <c r="AJ174" s="5"/>
      <c r="AZ174" s="5"/>
    </row>
    <row r="175" spans="4:52" x14ac:dyDescent="0.25">
      <c r="D175" s="5"/>
      <c r="T175" s="5"/>
      <c r="AJ175" s="5"/>
      <c r="AZ175" s="5"/>
    </row>
    <row r="176" spans="4:52" x14ac:dyDescent="0.25">
      <c r="D176" s="5"/>
      <c r="T176" s="5"/>
      <c r="AJ176" s="5"/>
      <c r="AZ176" s="5"/>
    </row>
    <row r="177" spans="4:52" x14ac:dyDescent="0.25">
      <c r="D177" s="5"/>
      <c r="T177" s="5"/>
      <c r="AJ177" s="5"/>
      <c r="AZ177" s="5"/>
    </row>
    <row r="178" spans="4:52" x14ac:dyDescent="0.25">
      <c r="D178" s="5"/>
      <c r="T178" s="5"/>
      <c r="AJ178" s="5"/>
      <c r="AZ178" s="5"/>
    </row>
    <row r="179" spans="4:52" x14ac:dyDescent="0.25">
      <c r="D179" s="5"/>
      <c r="T179" s="5"/>
      <c r="AJ179" s="5"/>
      <c r="AZ179" s="5"/>
    </row>
    <row r="180" spans="4:52" x14ac:dyDescent="0.25">
      <c r="D180" s="5"/>
      <c r="T180" s="5"/>
      <c r="AJ180" s="5"/>
      <c r="AZ180" s="5"/>
    </row>
    <row r="181" spans="4:52" x14ac:dyDescent="0.25">
      <c r="D181" s="5"/>
      <c r="T181" s="5"/>
      <c r="AJ181" s="5"/>
      <c r="AZ181" s="5"/>
    </row>
    <row r="182" spans="4:52" x14ac:dyDescent="0.25">
      <c r="D182" s="5"/>
      <c r="T182" s="5"/>
      <c r="AJ182" s="5"/>
      <c r="AZ182" s="5"/>
    </row>
    <row r="183" spans="4:52" x14ac:dyDescent="0.25">
      <c r="D183" s="5"/>
      <c r="T183" s="5"/>
      <c r="AJ183" s="5"/>
      <c r="AZ183" s="5"/>
    </row>
    <row r="184" spans="4:52" x14ac:dyDescent="0.25">
      <c r="D184" s="5"/>
      <c r="T184" s="5"/>
      <c r="AJ184" s="5"/>
      <c r="AZ184" s="5"/>
    </row>
    <row r="185" spans="4:52" x14ac:dyDescent="0.25">
      <c r="D185" s="5"/>
      <c r="T185" s="5"/>
      <c r="AJ185" s="5"/>
      <c r="AZ185" s="5"/>
    </row>
    <row r="186" spans="4:52" x14ac:dyDescent="0.25">
      <c r="D186" s="5"/>
      <c r="T186" s="5"/>
      <c r="AJ186" s="5"/>
      <c r="AZ186" s="5"/>
    </row>
    <row r="187" spans="4:52" x14ac:dyDescent="0.25">
      <c r="D187" s="5"/>
      <c r="T187" s="5"/>
      <c r="AJ187" s="5"/>
      <c r="AZ187" s="5"/>
    </row>
    <row r="188" spans="4:52" x14ac:dyDescent="0.25">
      <c r="D188" s="5"/>
      <c r="T188" s="5"/>
      <c r="AJ188" s="5"/>
      <c r="AZ188" s="5"/>
    </row>
    <row r="189" spans="4:52" x14ac:dyDescent="0.25">
      <c r="D189" s="5"/>
      <c r="T189" s="5"/>
      <c r="AJ189" s="5"/>
      <c r="AZ189" s="5"/>
    </row>
    <row r="190" spans="4:52" x14ac:dyDescent="0.25">
      <c r="D190" s="5"/>
      <c r="T190" s="5"/>
      <c r="AJ190" s="5"/>
      <c r="AZ190" s="5"/>
    </row>
    <row r="191" spans="4:52" x14ac:dyDescent="0.25">
      <c r="D191" s="5"/>
      <c r="T191" s="5"/>
      <c r="AJ191" s="5"/>
      <c r="AZ191" s="5"/>
    </row>
    <row r="192" spans="4:52" x14ac:dyDescent="0.25">
      <c r="D192" s="5"/>
      <c r="T192" s="5"/>
      <c r="AJ192" s="5"/>
      <c r="AZ192" s="5"/>
    </row>
    <row r="193" spans="4:52" x14ac:dyDescent="0.25">
      <c r="D193" s="5"/>
      <c r="T193" s="5"/>
      <c r="AJ193" s="5"/>
      <c r="AZ193" s="5"/>
    </row>
    <row r="194" spans="4:52" x14ac:dyDescent="0.25">
      <c r="D194" s="5"/>
      <c r="T194" s="5"/>
      <c r="AJ194" s="5"/>
      <c r="AZ194" s="5"/>
    </row>
    <row r="195" spans="4:52" x14ac:dyDescent="0.25">
      <c r="D195" s="5"/>
      <c r="T195" s="5"/>
      <c r="AJ195" s="5"/>
      <c r="AZ195" s="5"/>
    </row>
    <row r="196" spans="4:52" x14ac:dyDescent="0.25">
      <c r="D196" s="5"/>
      <c r="T196" s="5"/>
      <c r="AJ196" s="5"/>
      <c r="AZ196" s="5"/>
    </row>
    <row r="197" spans="4:52" x14ac:dyDescent="0.25">
      <c r="D197" s="5"/>
      <c r="T197" s="5"/>
      <c r="AJ197" s="5"/>
      <c r="AZ197" s="5"/>
    </row>
    <row r="198" spans="4:52" x14ac:dyDescent="0.25">
      <c r="D198" s="5"/>
      <c r="T198" s="5"/>
      <c r="AJ198" s="5"/>
      <c r="AZ198" s="5"/>
    </row>
    <row r="199" spans="4:52" x14ac:dyDescent="0.25">
      <c r="D199" s="5"/>
      <c r="T199" s="5"/>
      <c r="AJ199" s="5"/>
      <c r="AZ199" s="5"/>
    </row>
    <row r="200" spans="4:52" x14ac:dyDescent="0.25">
      <c r="D200" s="5"/>
      <c r="T200" s="5"/>
      <c r="AJ200" s="5"/>
      <c r="AZ200" s="5"/>
    </row>
    <row r="201" spans="4:52" x14ac:dyDescent="0.25">
      <c r="D201" s="5"/>
      <c r="T201" s="5"/>
      <c r="AJ201" s="5"/>
      <c r="AZ201" s="5"/>
    </row>
    <row r="202" spans="4:52" x14ac:dyDescent="0.25">
      <c r="D202" s="5"/>
      <c r="T202" s="5"/>
      <c r="AJ202" s="5"/>
      <c r="AZ202" s="5"/>
    </row>
    <row r="203" spans="4:52" x14ac:dyDescent="0.25">
      <c r="D203" s="5"/>
      <c r="T203" s="5"/>
      <c r="AJ203" s="5"/>
      <c r="AZ203" s="5"/>
    </row>
    <row r="204" spans="4:52" x14ac:dyDescent="0.25">
      <c r="D204" s="5"/>
      <c r="T204" s="5"/>
      <c r="AJ204" s="5"/>
      <c r="AZ204" s="5"/>
    </row>
    <row r="205" spans="4:52" x14ac:dyDescent="0.25">
      <c r="D205" s="5"/>
      <c r="T205" s="5"/>
      <c r="AJ205" s="5"/>
      <c r="AZ205" s="5"/>
    </row>
    <row r="206" spans="4:52" x14ac:dyDescent="0.25">
      <c r="D206" s="5"/>
      <c r="T206" s="5"/>
      <c r="AJ206" s="5"/>
      <c r="AZ206" s="5"/>
    </row>
    <row r="207" spans="4:52" x14ac:dyDescent="0.25">
      <c r="D207" s="5"/>
      <c r="T207" s="5"/>
      <c r="AJ207" s="5"/>
      <c r="AZ207" s="5"/>
    </row>
    <row r="208" spans="4:52" x14ac:dyDescent="0.25">
      <c r="D208" s="5"/>
      <c r="T208" s="5"/>
      <c r="AJ208" s="5"/>
      <c r="AZ208" s="5"/>
    </row>
    <row r="209" spans="4:52" x14ac:dyDescent="0.25">
      <c r="D209" s="5"/>
      <c r="T209" s="5"/>
      <c r="AJ209" s="5"/>
      <c r="AZ209" s="5"/>
    </row>
    <row r="210" spans="4:52" x14ac:dyDescent="0.25">
      <c r="D210" s="5"/>
      <c r="T210" s="5"/>
      <c r="AJ210" s="5"/>
      <c r="AZ210" s="5"/>
    </row>
    <row r="211" spans="4:52" x14ac:dyDescent="0.25">
      <c r="D211" s="5"/>
      <c r="T211" s="5"/>
      <c r="AJ211" s="5"/>
      <c r="AZ211" s="5"/>
    </row>
    <row r="212" spans="4:52" x14ac:dyDescent="0.25">
      <c r="D212" s="5"/>
      <c r="T212" s="5"/>
      <c r="AJ212" s="5"/>
      <c r="AZ212" s="5"/>
    </row>
    <row r="213" spans="4:52" x14ac:dyDescent="0.25">
      <c r="D213" s="5"/>
      <c r="T213" s="5"/>
      <c r="AJ213" s="5"/>
      <c r="AZ213" s="5"/>
    </row>
    <row r="214" spans="4:52" x14ac:dyDescent="0.25">
      <c r="D214" s="5"/>
      <c r="T214" s="5"/>
      <c r="AJ214" s="5"/>
      <c r="AZ214" s="5"/>
    </row>
    <row r="215" spans="4:52" x14ac:dyDescent="0.25">
      <c r="D215" s="5"/>
      <c r="T215" s="5"/>
      <c r="AJ215" s="5"/>
      <c r="AZ215" s="5"/>
    </row>
    <row r="216" spans="4:52" x14ac:dyDescent="0.25">
      <c r="D216" s="5"/>
      <c r="T216" s="5"/>
      <c r="AJ216" s="5"/>
      <c r="AZ216" s="5"/>
    </row>
    <row r="217" spans="4:52" x14ac:dyDescent="0.25">
      <c r="D217" s="5"/>
      <c r="T217" s="5"/>
      <c r="AJ217" s="5"/>
      <c r="AZ217" s="5"/>
    </row>
    <row r="218" spans="4:52" x14ac:dyDescent="0.25">
      <c r="D218" s="5"/>
      <c r="T218" s="5"/>
      <c r="AJ218" s="5"/>
      <c r="AZ218" s="5"/>
    </row>
    <row r="219" spans="4:52" x14ac:dyDescent="0.25">
      <c r="D219" s="5"/>
      <c r="T219" s="5"/>
      <c r="AJ219" s="5"/>
      <c r="AZ219" s="5"/>
    </row>
    <row r="220" spans="4:52" x14ac:dyDescent="0.25">
      <c r="D220" s="5"/>
      <c r="T220" s="5"/>
      <c r="AJ220" s="5"/>
      <c r="AZ220" s="5"/>
    </row>
    <row r="221" spans="4:52" x14ac:dyDescent="0.25">
      <c r="D221" s="5"/>
      <c r="T221" s="5"/>
      <c r="AJ221" s="5"/>
      <c r="AZ221" s="5"/>
    </row>
    <row r="222" spans="4:52" x14ac:dyDescent="0.25">
      <c r="D222" s="5"/>
      <c r="T222" s="5"/>
      <c r="AJ222" s="5"/>
      <c r="AZ222" s="5"/>
    </row>
    <row r="223" spans="4:52" x14ac:dyDescent="0.25">
      <c r="D223" s="5"/>
      <c r="T223" s="5"/>
      <c r="AJ223" s="5"/>
      <c r="AZ223" s="5"/>
    </row>
    <row r="224" spans="4:52" x14ac:dyDescent="0.25">
      <c r="D224" s="5"/>
      <c r="T224" s="5"/>
      <c r="AJ224" s="5"/>
      <c r="AZ224" s="5"/>
    </row>
    <row r="225" spans="4:52" x14ac:dyDescent="0.25">
      <c r="D225" s="5"/>
      <c r="T225" s="5"/>
      <c r="AJ225" s="5"/>
      <c r="AZ225" s="5"/>
    </row>
    <row r="226" spans="4:52" x14ac:dyDescent="0.25">
      <c r="D226" s="5"/>
      <c r="T226" s="5"/>
      <c r="AJ226" s="5"/>
      <c r="AZ226" s="5"/>
    </row>
    <row r="227" spans="4:52" x14ac:dyDescent="0.25">
      <c r="D227" s="5"/>
      <c r="T227" s="5"/>
      <c r="AJ227" s="5"/>
      <c r="AZ227" s="5"/>
    </row>
    <row r="228" spans="4:52" x14ac:dyDescent="0.25">
      <c r="D228" s="5"/>
      <c r="T228" s="5"/>
      <c r="AJ228" s="5"/>
      <c r="AZ228" s="5"/>
    </row>
    <row r="229" spans="4:52" x14ac:dyDescent="0.25">
      <c r="D229" s="5"/>
      <c r="T229" s="5"/>
      <c r="AJ229" s="5"/>
      <c r="AZ229" s="5"/>
    </row>
    <row r="230" spans="4:52" x14ac:dyDescent="0.25">
      <c r="D230" s="5"/>
      <c r="T230" s="5"/>
      <c r="AJ230" s="5"/>
      <c r="AZ230" s="5"/>
    </row>
    <row r="231" spans="4:52" x14ac:dyDescent="0.25">
      <c r="D231" s="5"/>
      <c r="T231" s="5"/>
      <c r="AJ231" s="5"/>
      <c r="AZ231" s="5"/>
    </row>
    <row r="232" spans="4:52" x14ac:dyDescent="0.25">
      <c r="D232" s="5"/>
      <c r="T232" s="5"/>
      <c r="AJ232" s="5"/>
      <c r="AZ232" s="5"/>
    </row>
    <row r="233" spans="4:52" x14ac:dyDescent="0.25">
      <c r="D233" s="5"/>
      <c r="T233" s="5"/>
      <c r="AJ233" s="5"/>
      <c r="AZ233" s="5"/>
    </row>
    <row r="234" spans="4:52" x14ac:dyDescent="0.25">
      <c r="D234" s="5"/>
      <c r="T234" s="5"/>
      <c r="AJ234" s="5"/>
      <c r="AZ234" s="5"/>
    </row>
    <row r="235" spans="4:52" x14ac:dyDescent="0.25">
      <c r="D235" s="5"/>
      <c r="T235" s="5"/>
      <c r="AJ235" s="5"/>
      <c r="AZ235" s="5"/>
    </row>
    <row r="236" spans="4:52" x14ac:dyDescent="0.25">
      <c r="D236" s="5"/>
      <c r="T236" s="5"/>
      <c r="AJ236" s="5"/>
      <c r="AZ236" s="5"/>
    </row>
    <row r="237" spans="4:52" x14ac:dyDescent="0.25">
      <c r="D237" s="5"/>
      <c r="T237" s="5"/>
      <c r="AJ237" s="5"/>
      <c r="AZ237" s="5"/>
    </row>
    <row r="238" spans="4:52" x14ac:dyDescent="0.25">
      <c r="D238" s="5"/>
      <c r="T238" s="5"/>
      <c r="AJ238" s="5"/>
      <c r="AZ238" s="5"/>
    </row>
    <row r="239" spans="4:52" x14ac:dyDescent="0.25">
      <c r="D239" s="5"/>
      <c r="T239" s="5"/>
      <c r="AJ239" s="5"/>
      <c r="AZ239" s="5"/>
    </row>
    <row r="240" spans="4:52" x14ac:dyDescent="0.25">
      <c r="D240" s="5"/>
      <c r="T240" s="5"/>
      <c r="AJ240" s="5"/>
      <c r="AZ240" s="5"/>
    </row>
    <row r="241" spans="4:52" x14ac:dyDescent="0.25">
      <c r="D241" s="5"/>
      <c r="T241" s="5"/>
      <c r="AJ241" s="5"/>
      <c r="AZ241" s="5"/>
    </row>
    <row r="242" spans="4:52" x14ac:dyDescent="0.25">
      <c r="D242" s="5"/>
      <c r="T242" s="5"/>
      <c r="AJ242" s="5"/>
      <c r="AZ242" s="5"/>
    </row>
    <row r="243" spans="4:52" x14ac:dyDescent="0.25">
      <c r="D243" s="5"/>
      <c r="T243" s="5"/>
      <c r="AJ243" s="5"/>
      <c r="AZ243" s="5"/>
    </row>
    <row r="244" spans="4:52" x14ac:dyDescent="0.25">
      <c r="D244" s="5"/>
      <c r="T244" s="5"/>
      <c r="AJ244" s="5"/>
      <c r="AZ244" s="5"/>
    </row>
    <row r="245" spans="4:52" x14ac:dyDescent="0.25">
      <c r="D245" s="5"/>
      <c r="T245" s="5"/>
      <c r="AJ245" s="5"/>
      <c r="AZ245" s="5"/>
    </row>
    <row r="246" spans="4:52" x14ac:dyDescent="0.25">
      <c r="D246" s="5"/>
      <c r="T246" s="5"/>
      <c r="AJ246" s="5"/>
      <c r="AZ246" s="5"/>
    </row>
    <row r="247" spans="4:52" x14ac:dyDescent="0.25">
      <c r="D247" s="5"/>
      <c r="T247" s="5"/>
      <c r="AJ247" s="5"/>
      <c r="AZ247" s="5"/>
    </row>
    <row r="248" spans="4:52" x14ac:dyDescent="0.25">
      <c r="D248" s="5"/>
      <c r="T248" s="5"/>
      <c r="AJ248" s="5"/>
      <c r="AZ248" s="5"/>
    </row>
    <row r="249" spans="4:52" x14ac:dyDescent="0.25">
      <c r="D249" s="5"/>
      <c r="T249" s="5"/>
      <c r="AJ249" s="5"/>
      <c r="AZ249" s="5"/>
    </row>
    <row r="250" spans="4:52" x14ac:dyDescent="0.25">
      <c r="D250" s="5"/>
      <c r="T250" s="5"/>
      <c r="AJ250" s="5"/>
      <c r="AZ250" s="5"/>
    </row>
    <row r="251" spans="4:52" x14ac:dyDescent="0.25">
      <c r="D251" s="5"/>
      <c r="T251" s="5"/>
      <c r="AJ251" s="5"/>
      <c r="AZ251" s="5"/>
    </row>
    <row r="252" spans="4:52" x14ac:dyDescent="0.25">
      <c r="D252" s="5"/>
      <c r="T252" s="5"/>
      <c r="AJ252" s="5"/>
      <c r="AZ252" s="5"/>
    </row>
    <row r="253" spans="4:52" x14ac:dyDescent="0.25">
      <c r="D253" s="5"/>
      <c r="T253" s="5"/>
      <c r="AJ253" s="5"/>
      <c r="AZ253" s="5"/>
    </row>
    <row r="254" spans="4:52" x14ac:dyDescent="0.25">
      <c r="D254" s="5"/>
      <c r="T254" s="5"/>
      <c r="AJ254" s="5"/>
      <c r="AZ254" s="5"/>
    </row>
    <row r="255" spans="4:52" x14ac:dyDescent="0.25">
      <c r="D255" s="5"/>
      <c r="T255" s="5"/>
      <c r="AJ255" s="5"/>
      <c r="AZ255" s="5"/>
    </row>
    <row r="256" spans="4:52" x14ac:dyDescent="0.25">
      <c r="D256" s="5"/>
      <c r="T256" s="5"/>
      <c r="AJ256" s="5"/>
      <c r="AZ256" s="5"/>
    </row>
    <row r="257" spans="4:52" x14ac:dyDescent="0.25">
      <c r="D257" s="5"/>
      <c r="T257" s="5"/>
      <c r="AJ257" s="5"/>
      <c r="AZ257" s="5"/>
    </row>
    <row r="258" spans="4:52" x14ac:dyDescent="0.25">
      <c r="D258" s="5"/>
      <c r="T258" s="5"/>
      <c r="AJ258" s="5"/>
      <c r="AZ258" s="5"/>
    </row>
    <row r="259" spans="4:52" x14ac:dyDescent="0.25">
      <c r="D259" s="5"/>
      <c r="T259" s="5"/>
      <c r="AJ259" s="5"/>
      <c r="AZ259" s="5"/>
    </row>
    <row r="260" spans="4:52" x14ac:dyDescent="0.25">
      <c r="D260" s="5"/>
      <c r="T260" s="5"/>
      <c r="AJ260" s="5"/>
      <c r="AZ260" s="5"/>
    </row>
    <row r="261" spans="4:52" x14ac:dyDescent="0.25">
      <c r="D261" s="5"/>
      <c r="T261" s="5"/>
      <c r="AJ261" s="5"/>
      <c r="AZ261" s="5"/>
    </row>
    <row r="262" spans="4:52" x14ac:dyDescent="0.25">
      <c r="D262" s="5"/>
      <c r="T262" s="5"/>
      <c r="AJ262" s="5"/>
      <c r="AZ262" s="5"/>
    </row>
    <row r="263" spans="4:52" x14ac:dyDescent="0.25">
      <c r="D263" s="5"/>
      <c r="T263" s="5"/>
      <c r="AJ263" s="5"/>
      <c r="AZ263" s="5"/>
    </row>
    <row r="264" spans="4:52" x14ac:dyDescent="0.25">
      <c r="D264" s="5"/>
      <c r="T264" s="5"/>
      <c r="AJ264" s="5"/>
      <c r="AZ264" s="5"/>
    </row>
    <row r="265" spans="4:52" x14ac:dyDescent="0.25">
      <c r="D265" s="5"/>
      <c r="T265" s="5"/>
      <c r="AJ265" s="5"/>
      <c r="AZ265" s="5"/>
    </row>
    <row r="266" spans="4:52" x14ac:dyDescent="0.25">
      <c r="D266" s="5"/>
      <c r="T266" s="5"/>
      <c r="AJ266" s="5"/>
      <c r="AZ266" s="5"/>
    </row>
    <row r="267" spans="4:52" x14ac:dyDescent="0.25">
      <c r="D267" s="5"/>
      <c r="T267" s="5"/>
      <c r="AJ267" s="5"/>
      <c r="AZ267" s="5"/>
    </row>
    <row r="268" spans="4:52" x14ac:dyDescent="0.25">
      <c r="D268" s="5"/>
      <c r="T268" s="5"/>
      <c r="AJ268" s="5"/>
      <c r="AZ268" s="5"/>
    </row>
    <row r="269" spans="4:52" x14ac:dyDescent="0.25">
      <c r="D269" s="5"/>
      <c r="T269" s="5"/>
      <c r="AJ269" s="5"/>
      <c r="AZ269" s="5"/>
    </row>
    <row r="270" spans="4:52" x14ac:dyDescent="0.25">
      <c r="D270" s="5"/>
      <c r="T270" s="5"/>
      <c r="AJ270" s="5"/>
      <c r="AZ270" s="5"/>
    </row>
    <row r="271" spans="4:52" x14ac:dyDescent="0.25">
      <c r="D271" s="5"/>
      <c r="T271" s="5"/>
      <c r="AJ271" s="5"/>
      <c r="AZ271" s="5"/>
    </row>
    <row r="272" spans="4:52" x14ac:dyDescent="0.25">
      <c r="D272" s="5"/>
      <c r="T272" s="5"/>
      <c r="AJ272" s="5"/>
      <c r="AZ272" s="5"/>
    </row>
    <row r="273" spans="4:52" x14ac:dyDescent="0.25">
      <c r="D273" s="5"/>
      <c r="T273" s="5"/>
      <c r="AJ273" s="5"/>
      <c r="AZ273" s="5"/>
    </row>
    <row r="274" spans="4:52" x14ac:dyDescent="0.25">
      <c r="D274" s="5"/>
      <c r="T274" s="5"/>
      <c r="AJ274" s="5"/>
      <c r="AZ274" s="5"/>
    </row>
    <row r="275" spans="4:52" x14ac:dyDescent="0.25">
      <c r="D275" s="5"/>
      <c r="T275" s="5"/>
      <c r="AJ275" s="5"/>
      <c r="AZ275" s="5"/>
    </row>
    <row r="276" spans="4:52" x14ac:dyDescent="0.25">
      <c r="D276" s="5"/>
      <c r="T276" s="5"/>
      <c r="AJ276" s="5"/>
      <c r="AZ276" s="5"/>
    </row>
    <row r="277" spans="4:52" x14ac:dyDescent="0.25">
      <c r="D277" s="5"/>
      <c r="T277" s="5"/>
      <c r="AJ277" s="5"/>
      <c r="AZ277" s="5"/>
    </row>
    <row r="278" spans="4:52" x14ac:dyDescent="0.25">
      <c r="D278" s="5"/>
      <c r="T278" s="5"/>
      <c r="AJ278" s="5"/>
      <c r="AZ278" s="5"/>
    </row>
    <row r="279" spans="4:52" x14ac:dyDescent="0.25">
      <c r="D279" s="5"/>
      <c r="T279" s="5"/>
      <c r="AJ279" s="5"/>
      <c r="AZ279" s="5"/>
    </row>
    <row r="280" spans="4:52" x14ac:dyDescent="0.25">
      <c r="D280" s="5"/>
      <c r="T280" s="5"/>
      <c r="AJ280" s="5"/>
      <c r="AZ280" s="5"/>
    </row>
    <row r="281" spans="4:52" x14ac:dyDescent="0.25">
      <c r="D281" s="5"/>
      <c r="T281" s="5"/>
      <c r="AJ281" s="5"/>
      <c r="AZ281" s="5"/>
    </row>
    <row r="282" spans="4:52" x14ac:dyDescent="0.25">
      <c r="D282" s="5"/>
      <c r="T282" s="5"/>
      <c r="AJ282" s="5"/>
      <c r="AZ282" s="5"/>
    </row>
    <row r="283" spans="4:52" x14ac:dyDescent="0.25">
      <c r="D283" s="5"/>
      <c r="T283" s="5"/>
      <c r="AJ283" s="5"/>
      <c r="AZ283" s="5"/>
    </row>
    <row r="284" spans="4:52" x14ac:dyDescent="0.25">
      <c r="D284" s="5"/>
      <c r="T284" s="5"/>
      <c r="AJ284" s="5"/>
      <c r="AZ284" s="5"/>
    </row>
    <row r="285" spans="4:52" x14ac:dyDescent="0.25">
      <c r="D285" s="5"/>
      <c r="T285" s="5"/>
      <c r="AJ285" s="5"/>
      <c r="AZ285" s="5"/>
    </row>
    <row r="286" spans="4:52" x14ac:dyDescent="0.25">
      <c r="D286" s="5"/>
      <c r="T286" s="5"/>
      <c r="AJ286" s="5"/>
      <c r="AZ286" s="5"/>
    </row>
    <row r="287" spans="4:52" x14ac:dyDescent="0.25">
      <c r="D287" s="5"/>
      <c r="T287" s="5"/>
      <c r="AJ287" s="5"/>
      <c r="AZ287" s="5"/>
    </row>
    <row r="288" spans="4:52" x14ac:dyDescent="0.25">
      <c r="D288" s="5"/>
      <c r="T288" s="5"/>
      <c r="AJ288" s="5"/>
      <c r="AZ288" s="5"/>
    </row>
    <row r="289" spans="4:52" x14ac:dyDescent="0.25">
      <c r="D289" s="5"/>
      <c r="T289" s="5"/>
      <c r="AJ289" s="5"/>
      <c r="AZ289" s="5"/>
    </row>
    <row r="290" spans="4:52" x14ac:dyDescent="0.25">
      <c r="D290" s="5"/>
      <c r="T290" s="5"/>
      <c r="AJ290" s="5"/>
      <c r="AZ290" s="5"/>
    </row>
    <row r="291" spans="4:52" x14ac:dyDescent="0.25">
      <c r="D291" s="5"/>
      <c r="T291" s="5"/>
      <c r="AJ291" s="5"/>
      <c r="AZ291" s="5"/>
    </row>
    <row r="292" spans="4:52" x14ac:dyDescent="0.25">
      <c r="D292" s="5"/>
      <c r="T292" s="5"/>
      <c r="AJ292" s="5"/>
      <c r="AZ292" s="5"/>
    </row>
    <row r="293" spans="4:52" x14ac:dyDescent="0.25">
      <c r="D293" s="5"/>
      <c r="T293" s="5"/>
      <c r="AJ293" s="5"/>
      <c r="AZ293" s="5"/>
    </row>
    <row r="294" spans="4:52" x14ac:dyDescent="0.25">
      <c r="D294" s="5"/>
      <c r="T294" s="5"/>
      <c r="AJ294" s="5"/>
      <c r="AZ294" s="5"/>
    </row>
    <row r="295" spans="4:52" x14ac:dyDescent="0.25">
      <c r="D295" s="5"/>
      <c r="T295" s="5"/>
      <c r="AJ295" s="5"/>
      <c r="AZ295" s="5"/>
    </row>
    <row r="296" spans="4:52" x14ac:dyDescent="0.25">
      <c r="D296" s="5"/>
      <c r="T296" s="5"/>
      <c r="AJ296" s="5"/>
      <c r="AZ296" s="5"/>
    </row>
    <row r="297" spans="4:52" x14ac:dyDescent="0.25">
      <c r="D297" s="5"/>
      <c r="T297" s="5"/>
      <c r="AJ297" s="5"/>
      <c r="AZ297" s="5"/>
    </row>
    <row r="298" spans="4:52" x14ac:dyDescent="0.25">
      <c r="D298" s="5"/>
      <c r="T298" s="5"/>
      <c r="AJ298" s="5"/>
      <c r="AZ298" s="5"/>
    </row>
    <row r="299" spans="4:52" x14ac:dyDescent="0.25">
      <c r="D299" s="5"/>
      <c r="T299" s="5"/>
      <c r="AJ299" s="5"/>
      <c r="AZ299" s="5"/>
    </row>
    <row r="300" spans="4:52" x14ac:dyDescent="0.25">
      <c r="D300" s="5"/>
      <c r="T300" s="5"/>
      <c r="AJ300" s="5"/>
      <c r="AZ300" s="5"/>
    </row>
    <row r="301" spans="4:52" x14ac:dyDescent="0.25">
      <c r="D301" s="5"/>
      <c r="T301" s="5"/>
      <c r="AJ301" s="5"/>
      <c r="AZ301" s="5"/>
    </row>
    <row r="302" spans="4:52" x14ac:dyDescent="0.25">
      <c r="D302" s="5"/>
      <c r="T302" s="5"/>
      <c r="AJ302" s="5"/>
      <c r="AZ302" s="5"/>
    </row>
    <row r="303" spans="4:52" x14ac:dyDescent="0.25">
      <c r="D303" s="5"/>
      <c r="T303" s="5"/>
      <c r="AJ303" s="5"/>
      <c r="AZ303" s="5"/>
    </row>
    <row r="304" spans="4:52" x14ac:dyDescent="0.25">
      <c r="D304" s="5"/>
      <c r="T304" s="5"/>
      <c r="AJ304" s="5"/>
      <c r="AZ304" s="5"/>
    </row>
    <row r="305" spans="4:52" x14ac:dyDescent="0.25">
      <c r="D305" s="5"/>
      <c r="T305" s="5"/>
      <c r="AJ305" s="5"/>
      <c r="AZ305" s="5"/>
    </row>
    <row r="306" spans="4:52" x14ac:dyDescent="0.25">
      <c r="D306" s="5"/>
      <c r="T306" s="5"/>
      <c r="AJ306" s="5"/>
      <c r="AZ306" s="5"/>
    </row>
    <row r="307" spans="4:52" x14ac:dyDescent="0.25">
      <c r="D307" s="5"/>
      <c r="T307" s="5"/>
      <c r="AJ307" s="5"/>
      <c r="AZ307" s="5"/>
    </row>
    <row r="308" spans="4:52" x14ac:dyDescent="0.25">
      <c r="D308" s="5"/>
      <c r="T308" s="5"/>
      <c r="AJ308" s="5"/>
      <c r="AZ308" s="5"/>
    </row>
    <row r="309" spans="4:52" x14ac:dyDescent="0.25">
      <c r="D309" s="5"/>
      <c r="T309" s="5"/>
      <c r="AJ309" s="5"/>
      <c r="AZ309" s="5"/>
    </row>
    <row r="310" spans="4:52" x14ac:dyDescent="0.25">
      <c r="D310" s="5"/>
      <c r="T310" s="5"/>
      <c r="AJ310" s="5"/>
      <c r="AZ310" s="5"/>
    </row>
    <row r="311" spans="4:52" x14ac:dyDescent="0.25">
      <c r="D311" s="5"/>
      <c r="T311" s="5"/>
      <c r="AJ311" s="5"/>
      <c r="AZ311" s="5"/>
    </row>
    <row r="312" spans="4:52" x14ac:dyDescent="0.25">
      <c r="D312" s="5"/>
      <c r="T312" s="5"/>
      <c r="AJ312" s="5"/>
      <c r="AZ312" s="5"/>
    </row>
    <row r="313" spans="4:52" x14ac:dyDescent="0.25">
      <c r="D313" s="5"/>
      <c r="T313" s="5"/>
      <c r="AJ313" s="5"/>
      <c r="AZ313" s="5"/>
    </row>
    <row r="314" spans="4:52" x14ac:dyDescent="0.25">
      <c r="D314" s="5"/>
      <c r="T314" s="5"/>
      <c r="AJ314" s="5"/>
      <c r="AZ314" s="5"/>
    </row>
    <row r="315" spans="4:52" x14ac:dyDescent="0.25">
      <c r="D315" s="5"/>
      <c r="T315" s="5"/>
      <c r="AJ315" s="5"/>
      <c r="AZ315" s="5"/>
    </row>
    <row r="316" spans="4:52" x14ac:dyDescent="0.25">
      <c r="D316" s="5"/>
      <c r="T316" s="5"/>
      <c r="AJ316" s="5"/>
      <c r="AZ316" s="5"/>
    </row>
    <row r="317" spans="4:52" x14ac:dyDescent="0.25">
      <c r="D317" s="5"/>
      <c r="T317" s="5"/>
      <c r="AJ317" s="5"/>
      <c r="AZ317" s="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317"/>
  <sheetViews>
    <sheetView workbookViewId="0">
      <pane xSplit="2" ySplit="13" topLeftCell="C14" activePane="bottomRight" state="frozen"/>
      <selection pane="topRight" activeCell="C1" sqref="C1"/>
      <selection pane="bottomLeft" activeCell="A14" sqref="A14"/>
      <selection pane="bottomRight" activeCell="E20" sqref="E20"/>
    </sheetView>
  </sheetViews>
  <sheetFormatPr defaultRowHeight="14.3" x14ac:dyDescent="0.25"/>
  <cols>
    <col min="4" max="4" width="15.25" bestFit="1" customWidth="1"/>
    <col min="5" max="5" width="14.25" bestFit="1" customWidth="1"/>
  </cols>
  <sheetData>
    <row r="1" spans="1:52" x14ac:dyDescent="0.25">
      <c r="B1" s="1" t="s">
        <v>59</v>
      </c>
      <c r="C1" s="1" t="s">
        <v>33</v>
      </c>
      <c r="F1" s="1"/>
      <c r="V1" s="1"/>
    </row>
    <row r="2" spans="1:52" x14ac:dyDescent="0.25">
      <c r="B2" s="1"/>
      <c r="C2" s="1"/>
      <c r="F2" s="1"/>
      <c r="V2" s="1"/>
    </row>
    <row r="3" spans="1:52" x14ac:dyDescent="0.25">
      <c r="B3" t="str">
        <f>B11</f>
        <v>GDP SSP2-BAU</v>
      </c>
      <c r="C3" s="1" t="s">
        <v>34</v>
      </c>
      <c r="D3" t="s">
        <v>67</v>
      </c>
      <c r="E3" t="s">
        <v>65</v>
      </c>
      <c r="F3" t="s">
        <v>13</v>
      </c>
      <c r="G3" s="1"/>
      <c r="W3" s="1"/>
      <c r="AM3" s="1"/>
    </row>
    <row r="4" spans="1:52" x14ac:dyDescent="0.25">
      <c r="A4">
        <v>1</v>
      </c>
      <c r="B4" t="s">
        <v>1</v>
      </c>
      <c r="C4">
        <v>2010</v>
      </c>
      <c r="D4" s="5">
        <f>SUM(C13:C33)</f>
        <v>37823.210000000006</v>
      </c>
      <c r="E4" s="5">
        <f>SUM(J13:J33)</f>
        <v>18816.21</v>
      </c>
      <c r="F4" s="5">
        <f>100*E4/D4</f>
        <v>49.747787139166654</v>
      </c>
      <c r="H4" s="5"/>
      <c r="I4" s="5"/>
      <c r="J4" s="5"/>
      <c r="K4" s="5"/>
      <c r="L4" s="5"/>
      <c r="M4" s="5"/>
      <c r="N4" s="5"/>
      <c r="O4" s="5"/>
      <c r="P4" s="5"/>
      <c r="Q4" s="5"/>
      <c r="R4" s="5"/>
      <c r="S4" s="5"/>
      <c r="T4" s="3"/>
      <c r="U4" s="5"/>
      <c r="X4" s="5"/>
      <c r="Y4" s="5"/>
      <c r="Z4" s="5"/>
      <c r="AA4" s="5"/>
      <c r="AB4" s="5"/>
      <c r="AC4" s="5"/>
      <c r="AD4" s="5"/>
      <c r="AE4" s="5"/>
      <c r="AF4" s="5"/>
      <c r="AG4" s="5"/>
      <c r="AH4" s="5"/>
      <c r="AI4" s="5"/>
      <c r="AJ4" s="3"/>
      <c r="AN4" s="5"/>
      <c r="AO4" s="5"/>
      <c r="AP4" s="5"/>
      <c r="AQ4" s="5"/>
      <c r="AR4" s="5"/>
      <c r="AS4" s="5"/>
      <c r="AT4" s="5"/>
      <c r="AU4" s="5"/>
      <c r="AV4" s="5"/>
      <c r="AW4" s="5"/>
      <c r="AX4" s="5"/>
      <c r="AY4" s="5"/>
      <c r="AZ4" s="3"/>
    </row>
    <row r="5" spans="1:52" x14ac:dyDescent="0.25">
      <c r="A5">
        <v>2</v>
      </c>
      <c r="B5" t="s">
        <v>1</v>
      </c>
      <c r="C5">
        <v>2020</v>
      </c>
      <c r="D5" s="5">
        <f>SUM(D13:D33)</f>
        <v>68753.049999999988</v>
      </c>
      <c r="E5" s="5">
        <f>SUM(K13:K33)</f>
        <v>38135.230000000003</v>
      </c>
      <c r="F5" s="5">
        <f t="shared" ref="F5:F8" si="0">100*E5/D5</f>
        <v>55.46696473829163</v>
      </c>
      <c r="H5" s="5"/>
      <c r="I5" s="5"/>
      <c r="J5" s="5"/>
      <c r="K5" s="5"/>
      <c r="L5" s="5"/>
      <c r="M5" s="5"/>
      <c r="N5" s="5"/>
      <c r="O5" s="5"/>
      <c r="P5" s="5"/>
      <c r="Q5" s="5"/>
      <c r="R5" s="5"/>
      <c r="S5" s="5"/>
      <c r="T5" s="3"/>
      <c r="U5" s="5"/>
      <c r="X5" s="5"/>
      <c r="Y5" s="5"/>
      <c r="Z5" s="5"/>
      <c r="AA5" s="5"/>
      <c r="AB5" s="5"/>
      <c r="AC5" s="5"/>
      <c r="AD5" s="5"/>
      <c r="AE5" s="5"/>
      <c r="AF5" s="5"/>
      <c r="AG5" s="5"/>
      <c r="AH5" s="5"/>
      <c r="AI5" s="5"/>
      <c r="AJ5" s="3"/>
      <c r="AN5" s="5"/>
      <c r="AO5" s="5"/>
      <c r="AP5" s="5"/>
      <c r="AQ5" s="5"/>
      <c r="AR5" s="5"/>
      <c r="AS5" s="5"/>
      <c r="AT5" s="5"/>
      <c r="AU5" s="5"/>
      <c r="AV5" s="5"/>
      <c r="AW5" s="5"/>
      <c r="AX5" s="5"/>
      <c r="AY5" s="5"/>
      <c r="AZ5" s="3"/>
    </row>
    <row r="6" spans="1:52" x14ac:dyDescent="0.25">
      <c r="A6">
        <v>3</v>
      </c>
      <c r="B6" t="s">
        <v>1</v>
      </c>
      <c r="C6">
        <v>2030</v>
      </c>
      <c r="D6" s="5">
        <f>SUM(E13:E33)</f>
        <v>128941.99999999999</v>
      </c>
      <c r="E6" s="5">
        <f>SUM(L13:L33)</f>
        <v>78202.95</v>
      </c>
      <c r="F6" s="5">
        <f t="shared" si="0"/>
        <v>60.649710722650504</v>
      </c>
      <c r="H6" s="5"/>
      <c r="I6" s="5"/>
      <c r="J6" s="5"/>
      <c r="K6" s="5"/>
      <c r="L6" s="5"/>
      <c r="M6" s="5"/>
      <c r="N6" s="5"/>
      <c r="O6" s="5"/>
      <c r="P6" s="5"/>
      <c r="Q6" s="5"/>
      <c r="R6" s="5"/>
      <c r="S6" s="5"/>
      <c r="T6" s="3"/>
      <c r="U6" s="5"/>
      <c r="X6" s="5"/>
      <c r="Y6" s="5"/>
      <c r="Z6" s="5"/>
      <c r="AA6" s="5"/>
      <c r="AB6" s="5"/>
      <c r="AC6" s="5"/>
      <c r="AD6" s="5"/>
      <c r="AE6" s="5"/>
      <c r="AF6" s="5"/>
      <c r="AG6" s="5"/>
      <c r="AH6" s="5"/>
      <c r="AI6" s="5"/>
      <c r="AJ6" s="3"/>
      <c r="AN6" s="5"/>
      <c r="AO6" s="5"/>
      <c r="AP6" s="5"/>
      <c r="AQ6" s="5"/>
      <c r="AR6" s="5"/>
      <c r="AS6" s="5"/>
      <c r="AT6" s="5"/>
      <c r="AU6" s="5"/>
      <c r="AV6" s="5"/>
      <c r="AW6" s="5"/>
      <c r="AX6" s="5"/>
      <c r="AY6" s="5"/>
      <c r="AZ6" s="3"/>
    </row>
    <row r="7" spans="1:52" x14ac:dyDescent="0.25">
      <c r="A7">
        <v>4</v>
      </c>
      <c r="B7" t="s">
        <v>1</v>
      </c>
      <c r="C7">
        <v>2040</v>
      </c>
      <c r="D7" s="5">
        <f>SUM(F13:F33)</f>
        <v>237158.20000000004</v>
      </c>
      <c r="E7" s="5">
        <f>SUM(M13:M33)</f>
        <v>155360.96000000002</v>
      </c>
      <c r="F7" s="5">
        <f t="shared" si="0"/>
        <v>65.509419450813837</v>
      </c>
      <c r="H7" s="5"/>
      <c r="I7" s="5"/>
      <c r="J7" s="5"/>
      <c r="K7" s="5"/>
      <c r="L7" s="5"/>
      <c r="M7" s="5"/>
      <c r="N7" s="5"/>
      <c r="O7" s="5"/>
      <c r="P7" s="5"/>
      <c r="Q7" s="5"/>
      <c r="R7" s="5"/>
      <c r="S7" s="5"/>
      <c r="T7" s="3"/>
      <c r="U7" s="5"/>
      <c r="X7" s="5"/>
      <c r="Y7" s="5"/>
      <c r="Z7" s="5"/>
      <c r="AA7" s="5"/>
      <c r="AB7" s="5"/>
      <c r="AC7" s="5"/>
      <c r="AD7" s="5"/>
      <c r="AE7" s="5"/>
      <c r="AF7" s="5"/>
      <c r="AG7" s="5"/>
      <c r="AH7" s="5"/>
      <c r="AI7" s="5"/>
      <c r="AJ7" s="3"/>
      <c r="AN7" s="5"/>
      <c r="AO7" s="5"/>
      <c r="AP7" s="5"/>
      <c r="AQ7" s="5"/>
      <c r="AR7" s="5"/>
      <c r="AS7" s="5"/>
      <c r="AT7" s="5"/>
      <c r="AU7" s="5"/>
      <c r="AV7" s="5"/>
      <c r="AW7" s="5"/>
      <c r="AX7" s="5"/>
      <c r="AY7" s="5"/>
      <c r="AZ7" s="3"/>
    </row>
    <row r="8" spans="1:52" x14ac:dyDescent="0.25">
      <c r="A8">
        <v>5</v>
      </c>
      <c r="B8" t="s">
        <v>1</v>
      </c>
      <c r="C8">
        <v>2050</v>
      </c>
      <c r="D8" s="5">
        <f>SUM(G13:G33)</f>
        <v>434216.06</v>
      </c>
      <c r="E8" s="5">
        <f>SUM(N13:N33)</f>
        <v>301941.69</v>
      </c>
      <c r="F8" s="5">
        <f t="shared" si="0"/>
        <v>69.537199982884104</v>
      </c>
      <c r="H8" s="5"/>
      <c r="I8" s="5"/>
      <c r="J8" s="5"/>
      <c r="K8" s="5"/>
      <c r="L8" s="5"/>
      <c r="M8" s="5"/>
      <c r="N8" s="5"/>
      <c r="O8" s="5"/>
      <c r="P8" s="5"/>
      <c r="Q8" s="5"/>
      <c r="R8" s="5"/>
      <c r="S8" s="5"/>
      <c r="T8" s="3"/>
      <c r="U8" s="5"/>
      <c r="X8" s="5"/>
      <c r="Y8" s="5"/>
      <c r="Z8" s="5"/>
      <c r="AA8" s="5"/>
      <c r="AB8" s="5"/>
      <c r="AC8" s="5"/>
      <c r="AD8" s="5"/>
      <c r="AE8" s="5"/>
      <c r="AF8" s="5"/>
      <c r="AG8" s="5"/>
      <c r="AH8" s="5"/>
      <c r="AI8" s="5"/>
      <c r="AJ8" s="3"/>
      <c r="AN8" s="5"/>
      <c r="AO8" s="5"/>
      <c r="AP8" s="5"/>
      <c r="AQ8" s="5"/>
      <c r="AR8" s="5"/>
      <c r="AS8" s="5"/>
      <c r="AT8" s="5"/>
      <c r="AU8" s="5"/>
      <c r="AV8" s="5"/>
      <c r="AW8" s="5"/>
      <c r="AX8" s="5"/>
      <c r="AY8" s="5"/>
      <c r="AZ8" s="3"/>
    </row>
    <row r="9" spans="1:52" x14ac:dyDescent="0.25">
      <c r="D9" s="5"/>
      <c r="E9" s="5"/>
      <c r="H9" s="5"/>
      <c r="I9" s="5"/>
      <c r="J9" s="5"/>
      <c r="K9" s="5"/>
      <c r="L9" s="5"/>
      <c r="M9" s="5"/>
      <c r="N9" s="5"/>
      <c r="O9" s="5"/>
      <c r="P9" s="5"/>
      <c r="Q9" s="5"/>
      <c r="R9" s="5"/>
      <c r="S9" s="5"/>
      <c r="T9" s="5"/>
      <c r="U9" s="5"/>
      <c r="X9" s="5"/>
      <c r="Y9" s="5"/>
      <c r="Z9" s="5"/>
      <c r="AA9" s="5"/>
      <c r="AB9" s="5"/>
      <c r="AC9" s="5"/>
      <c r="AD9" s="5"/>
      <c r="AE9" s="5"/>
      <c r="AF9" s="5"/>
      <c r="AG9" s="5"/>
      <c r="AH9" s="5"/>
      <c r="AI9" s="5"/>
      <c r="AJ9" s="5"/>
      <c r="AN9" s="5"/>
      <c r="AO9" s="5"/>
      <c r="AP9" s="5"/>
      <c r="AQ9" s="5"/>
      <c r="AR9" s="5"/>
      <c r="AS9" s="5"/>
      <c r="AT9" s="5"/>
      <c r="AU9" s="5"/>
      <c r="AV9" s="5"/>
      <c r="AW9" s="5"/>
      <c r="AX9" s="5"/>
      <c r="AY9" s="5"/>
      <c r="AZ9" s="5"/>
    </row>
    <row r="10" spans="1:52" x14ac:dyDescent="0.25">
      <c r="B10" s="1"/>
      <c r="C10" s="1"/>
      <c r="D10" s="5"/>
      <c r="F10" s="1"/>
      <c r="T10" s="5"/>
      <c r="V10" s="1"/>
      <c r="AJ10" s="5"/>
      <c r="AZ10" s="5"/>
    </row>
    <row r="11" spans="1:52" x14ac:dyDescent="0.25">
      <c r="B11" t="s">
        <v>69</v>
      </c>
      <c r="C11" s="1" t="s">
        <v>34</v>
      </c>
      <c r="D11" s="5"/>
      <c r="I11" t="s">
        <v>65</v>
      </c>
      <c r="T11" s="5"/>
      <c r="AJ11" s="5"/>
      <c r="AZ11" s="5"/>
    </row>
    <row r="12" spans="1:52" x14ac:dyDescent="0.25">
      <c r="A12" s="13"/>
      <c r="B12">
        <v>0</v>
      </c>
      <c r="C12" s="1">
        <v>2010</v>
      </c>
      <c r="D12" s="1">
        <v>2020</v>
      </c>
      <c r="E12" s="1">
        <v>2030</v>
      </c>
      <c r="F12" s="1">
        <v>2040</v>
      </c>
      <c r="G12" s="1">
        <v>2050</v>
      </c>
      <c r="I12">
        <v>0</v>
      </c>
      <c r="J12" s="1">
        <v>2010</v>
      </c>
      <c r="K12" s="1">
        <v>2020</v>
      </c>
      <c r="L12" s="1">
        <v>2030</v>
      </c>
      <c r="M12" s="1">
        <v>2040</v>
      </c>
      <c r="N12" s="1">
        <v>2050</v>
      </c>
      <c r="O12" s="1"/>
      <c r="P12" s="1"/>
      <c r="Q12" s="1"/>
      <c r="R12" s="1"/>
      <c r="S12" s="1"/>
      <c r="T12" s="5"/>
      <c r="AJ12" s="5"/>
      <c r="AZ12" s="5"/>
    </row>
    <row r="13" spans="1:52" x14ac:dyDescent="0.25">
      <c r="A13" s="14"/>
      <c r="B13">
        <v>1</v>
      </c>
      <c r="C13">
        <v>437.26</v>
      </c>
      <c r="D13">
        <v>807.93</v>
      </c>
      <c r="E13">
        <v>1486.76</v>
      </c>
      <c r="F13">
        <v>2621.2800000000002</v>
      </c>
      <c r="G13">
        <v>4534.92</v>
      </c>
      <c r="I13">
        <v>1</v>
      </c>
      <c r="J13">
        <v>0</v>
      </c>
      <c r="K13">
        <v>0</v>
      </c>
      <c r="L13">
        <v>0</v>
      </c>
      <c r="M13">
        <v>0</v>
      </c>
      <c r="N13">
        <v>0</v>
      </c>
      <c r="T13" s="5"/>
      <c r="AJ13" s="5"/>
      <c r="AZ13" s="5"/>
    </row>
    <row r="14" spans="1:52" x14ac:dyDescent="0.25">
      <c r="A14" s="14"/>
      <c r="B14">
        <v>2</v>
      </c>
      <c r="C14">
        <v>1350.06</v>
      </c>
      <c r="D14">
        <v>2123.96</v>
      </c>
      <c r="E14">
        <v>2678.58</v>
      </c>
      <c r="F14">
        <v>3033.73</v>
      </c>
      <c r="G14">
        <v>4034.16</v>
      </c>
      <c r="I14">
        <v>2</v>
      </c>
      <c r="J14">
        <v>1.04</v>
      </c>
      <c r="K14">
        <v>1.75</v>
      </c>
      <c r="L14">
        <v>3.08</v>
      </c>
      <c r="M14">
        <v>5.26</v>
      </c>
      <c r="N14">
        <v>8.9700000000000006</v>
      </c>
      <c r="T14" s="5"/>
      <c r="AJ14" s="5"/>
      <c r="AZ14" s="5"/>
    </row>
    <row r="15" spans="1:52" x14ac:dyDescent="0.25">
      <c r="A15" s="14"/>
      <c r="B15">
        <v>3</v>
      </c>
      <c r="C15">
        <v>715.62</v>
      </c>
      <c r="D15">
        <v>1155.79</v>
      </c>
      <c r="E15">
        <v>1490.33</v>
      </c>
      <c r="F15">
        <v>1734.65</v>
      </c>
      <c r="G15">
        <v>2359.84</v>
      </c>
      <c r="I15">
        <v>3</v>
      </c>
      <c r="J15">
        <v>23.11</v>
      </c>
      <c r="K15">
        <v>42.24</v>
      </c>
      <c r="L15">
        <v>51.58</v>
      </c>
      <c r="M15">
        <v>57.11</v>
      </c>
      <c r="N15">
        <v>79.63</v>
      </c>
      <c r="T15" s="5"/>
      <c r="AJ15" s="5"/>
      <c r="AZ15" s="5"/>
    </row>
    <row r="16" spans="1:52" x14ac:dyDescent="0.25">
      <c r="A16" s="14"/>
      <c r="B16">
        <v>4</v>
      </c>
      <c r="C16">
        <v>575.88</v>
      </c>
      <c r="D16">
        <v>928.95</v>
      </c>
      <c r="E16">
        <v>1245.27</v>
      </c>
      <c r="F16">
        <v>1534.06</v>
      </c>
      <c r="G16">
        <v>2176.79</v>
      </c>
      <c r="I16">
        <v>4</v>
      </c>
      <c r="J16">
        <v>0</v>
      </c>
      <c r="K16">
        <v>0</v>
      </c>
      <c r="L16">
        <v>0</v>
      </c>
      <c r="M16">
        <v>0</v>
      </c>
      <c r="N16">
        <v>1.18</v>
      </c>
      <c r="T16" s="5"/>
      <c r="AJ16" s="5"/>
      <c r="AZ16" s="5"/>
    </row>
    <row r="17" spans="1:52" x14ac:dyDescent="0.25">
      <c r="A17" s="14"/>
      <c r="B17">
        <v>5</v>
      </c>
      <c r="C17">
        <v>889.88</v>
      </c>
      <c r="D17">
        <v>1643.69</v>
      </c>
      <c r="E17">
        <v>3045.7</v>
      </c>
      <c r="F17">
        <v>5374.94</v>
      </c>
      <c r="G17">
        <v>12413.15</v>
      </c>
      <c r="I17">
        <v>5</v>
      </c>
      <c r="J17">
        <v>38.450000000000003</v>
      </c>
      <c r="K17">
        <v>69.489999999999995</v>
      </c>
      <c r="L17">
        <v>136.82</v>
      </c>
      <c r="M17">
        <v>240.75</v>
      </c>
      <c r="N17">
        <v>5353.76</v>
      </c>
      <c r="T17" s="5"/>
      <c r="AJ17" s="5"/>
      <c r="AZ17" s="5"/>
    </row>
    <row r="18" spans="1:52" x14ac:dyDescent="0.25">
      <c r="A18" s="14"/>
      <c r="B18">
        <v>6</v>
      </c>
      <c r="C18">
        <v>1133.54</v>
      </c>
      <c r="D18">
        <v>1714.73</v>
      </c>
      <c r="E18">
        <v>2373.3000000000002</v>
      </c>
      <c r="F18">
        <v>3048.93</v>
      </c>
      <c r="G18">
        <v>4759.58</v>
      </c>
      <c r="I18">
        <v>6</v>
      </c>
      <c r="J18">
        <v>139.94999999999999</v>
      </c>
      <c r="K18">
        <v>198.18</v>
      </c>
      <c r="L18">
        <v>303.8</v>
      </c>
      <c r="M18">
        <v>433.23</v>
      </c>
      <c r="N18">
        <v>1559.68</v>
      </c>
      <c r="T18" s="5"/>
      <c r="AJ18" s="5"/>
      <c r="AZ18" s="5"/>
    </row>
    <row r="19" spans="1:52" x14ac:dyDescent="0.25">
      <c r="A19" s="14"/>
      <c r="B19">
        <v>7</v>
      </c>
      <c r="C19">
        <v>313.74</v>
      </c>
      <c r="D19">
        <v>600.87</v>
      </c>
      <c r="E19">
        <v>1179.02</v>
      </c>
      <c r="F19">
        <v>2128.59</v>
      </c>
      <c r="G19">
        <v>3749.96</v>
      </c>
      <c r="I19">
        <v>7</v>
      </c>
      <c r="J19">
        <v>214.41</v>
      </c>
      <c r="K19">
        <v>430.68</v>
      </c>
      <c r="L19">
        <v>885.93</v>
      </c>
      <c r="M19">
        <v>1600.14</v>
      </c>
      <c r="N19">
        <v>2826.55</v>
      </c>
      <c r="T19" s="5"/>
      <c r="AJ19" s="5"/>
      <c r="AZ19" s="5"/>
    </row>
    <row r="20" spans="1:52" x14ac:dyDescent="0.25">
      <c r="A20" s="14"/>
      <c r="B20">
        <v>8</v>
      </c>
      <c r="C20">
        <v>2137.9699999999998</v>
      </c>
      <c r="D20">
        <v>3005.9</v>
      </c>
      <c r="E20">
        <v>5003</v>
      </c>
      <c r="F20">
        <v>9408.09</v>
      </c>
      <c r="G20">
        <v>17871.099999999999</v>
      </c>
      <c r="I20">
        <v>8</v>
      </c>
      <c r="J20">
        <v>1980.79</v>
      </c>
      <c r="K20">
        <v>2794.8</v>
      </c>
      <c r="L20">
        <v>4673.68</v>
      </c>
      <c r="M20">
        <v>8830.94</v>
      </c>
      <c r="N20">
        <v>16909.11</v>
      </c>
      <c r="T20" s="5"/>
      <c r="AJ20" s="5"/>
      <c r="AZ20" s="5"/>
    </row>
    <row r="21" spans="1:52" x14ac:dyDescent="0.25">
      <c r="A21" s="14"/>
      <c r="B21">
        <v>9</v>
      </c>
      <c r="C21">
        <v>407.88</v>
      </c>
      <c r="D21">
        <v>548.75</v>
      </c>
      <c r="E21">
        <v>888.51</v>
      </c>
      <c r="F21">
        <v>1575.02</v>
      </c>
      <c r="G21">
        <v>2859.97</v>
      </c>
      <c r="I21">
        <v>9</v>
      </c>
      <c r="J21">
        <v>11.87</v>
      </c>
      <c r="K21">
        <v>16.850000000000001</v>
      </c>
      <c r="L21">
        <v>204.34</v>
      </c>
      <c r="M21">
        <v>405.55</v>
      </c>
      <c r="N21">
        <v>848.86</v>
      </c>
      <c r="T21" s="5"/>
      <c r="AJ21" s="5"/>
      <c r="AZ21" s="5"/>
    </row>
    <row r="22" spans="1:52" x14ac:dyDescent="0.25">
      <c r="A22" s="14"/>
      <c r="B22">
        <v>10</v>
      </c>
      <c r="C22">
        <v>436.6</v>
      </c>
      <c r="D22">
        <v>900.75</v>
      </c>
      <c r="E22">
        <v>2425.4299999999998</v>
      </c>
      <c r="F22">
        <v>4351.71</v>
      </c>
      <c r="G22">
        <v>7659.46</v>
      </c>
      <c r="I22">
        <v>10</v>
      </c>
      <c r="J22">
        <v>51.66</v>
      </c>
      <c r="K22">
        <v>347.87</v>
      </c>
      <c r="L22">
        <v>1893.87</v>
      </c>
      <c r="M22">
        <v>3409.37</v>
      </c>
      <c r="N22">
        <v>5999.07</v>
      </c>
      <c r="T22" s="5"/>
      <c r="AJ22" s="5"/>
      <c r="AZ22" s="5"/>
    </row>
    <row r="23" spans="1:52" x14ac:dyDescent="0.25">
      <c r="A23" s="14"/>
      <c r="B23">
        <v>11</v>
      </c>
      <c r="C23">
        <v>4937.1099999999997</v>
      </c>
      <c r="D23">
        <v>9105.48</v>
      </c>
      <c r="E23">
        <v>18068.53</v>
      </c>
      <c r="F23">
        <v>33730.019999999997</v>
      </c>
      <c r="G23">
        <v>58704.37</v>
      </c>
      <c r="I23">
        <v>11</v>
      </c>
      <c r="J23">
        <v>4122.7700000000004</v>
      </c>
      <c r="K23">
        <v>7592.01</v>
      </c>
      <c r="L23">
        <v>15769.42</v>
      </c>
      <c r="M23">
        <v>30457.040000000001</v>
      </c>
      <c r="N23">
        <v>53086.45</v>
      </c>
      <c r="T23" s="5"/>
      <c r="AJ23" s="5"/>
      <c r="AZ23" s="5"/>
    </row>
    <row r="24" spans="1:52" x14ac:dyDescent="0.25">
      <c r="A24" s="14"/>
      <c r="B24">
        <v>12</v>
      </c>
      <c r="C24">
        <v>3195.68</v>
      </c>
      <c r="D24">
        <v>6684.8</v>
      </c>
      <c r="E24">
        <v>12432.33</v>
      </c>
      <c r="F24">
        <v>23049.84</v>
      </c>
      <c r="G24">
        <v>39830.29</v>
      </c>
      <c r="I24">
        <v>12</v>
      </c>
      <c r="J24">
        <v>2469.04</v>
      </c>
      <c r="K24">
        <v>5928.97</v>
      </c>
      <c r="L24">
        <v>11148.94</v>
      </c>
      <c r="M24">
        <v>21470.43</v>
      </c>
      <c r="N24">
        <v>37172.99</v>
      </c>
      <c r="T24" s="5"/>
      <c r="AJ24" s="5"/>
      <c r="AZ24" s="5"/>
    </row>
    <row r="25" spans="1:52" x14ac:dyDescent="0.25">
      <c r="A25" s="14"/>
      <c r="B25">
        <v>13</v>
      </c>
      <c r="C25">
        <v>1856.17</v>
      </c>
      <c r="D25">
        <v>3243.04</v>
      </c>
      <c r="E25">
        <v>6014.2</v>
      </c>
      <c r="F25">
        <v>11587.91</v>
      </c>
      <c r="G25">
        <v>20120.87</v>
      </c>
      <c r="I25">
        <v>13</v>
      </c>
      <c r="J25">
        <v>1593.99</v>
      </c>
      <c r="K25">
        <v>2829.65</v>
      </c>
      <c r="L25">
        <v>5404.58</v>
      </c>
      <c r="M25">
        <v>11176.22</v>
      </c>
      <c r="N25">
        <v>19529.060000000001</v>
      </c>
      <c r="T25" s="5"/>
      <c r="AJ25" s="5"/>
      <c r="AZ25" s="5"/>
    </row>
    <row r="26" spans="1:52" x14ac:dyDescent="0.25">
      <c r="A26" s="14"/>
      <c r="B26">
        <v>14</v>
      </c>
      <c r="C26">
        <v>2995.76</v>
      </c>
      <c r="D26">
        <v>6239.27</v>
      </c>
      <c r="E26">
        <v>12708.51</v>
      </c>
      <c r="F26">
        <v>25192.07</v>
      </c>
      <c r="G26">
        <v>47642.720000000001</v>
      </c>
      <c r="I26">
        <v>14</v>
      </c>
      <c r="J26">
        <v>1487.24</v>
      </c>
      <c r="K26">
        <v>3800.32</v>
      </c>
      <c r="L26">
        <v>8622.99</v>
      </c>
      <c r="M26">
        <v>19239.55</v>
      </c>
      <c r="N26">
        <v>39500.99</v>
      </c>
      <c r="T26" s="5"/>
      <c r="AJ26" s="5"/>
      <c r="AZ26" s="5"/>
    </row>
    <row r="27" spans="1:52" x14ac:dyDescent="0.25">
      <c r="A27" s="14"/>
      <c r="B27">
        <v>15</v>
      </c>
      <c r="C27">
        <v>715.64</v>
      </c>
      <c r="D27">
        <v>1007.09</v>
      </c>
      <c r="E27">
        <v>1671.7</v>
      </c>
      <c r="F27">
        <v>3121.95</v>
      </c>
      <c r="G27">
        <v>5963.66</v>
      </c>
      <c r="I27">
        <v>15</v>
      </c>
      <c r="J27">
        <v>527.6</v>
      </c>
      <c r="K27">
        <v>762.85</v>
      </c>
      <c r="L27">
        <v>1309.7</v>
      </c>
      <c r="M27">
        <v>2504.44</v>
      </c>
      <c r="N27">
        <v>5226.3</v>
      </c>
      <c r="T27" s="5"/>
      <c r="AJ27" s="5"/>
      <c r="AZ27" s="5"/>
    </row>
    <row r="28" spans="1:52" x14ac:dyDescent="0.25">
      <c r="A28" s="14"/>
      <c r="B28">
        <v>16</v>
      </c>
      <c r="C28">
        <v>159.93</v>
      </c>
      <c r="D28">
        <v>296.58</v>
      </c>
      <c r="E28">
        <v>543.28</v>
      </c>
      <c r="F28">
        <v>957.76</v>
      </c>
      <c r="G28">
        <v>1735.85</v>
      </c>
      <c r="I28">
        <v>16</v>
      </c>
      <c r="J28">
        <v>8.25</v>
      </c>
      <c r="K28">
        <v>44</v>
      </c>
      <c r="L28">
        <v>115.93</v>
      </c>
      <c r="M28">
        <v>233.24</v>
      </c>
      <c r="N28">
        <v>510.32</v>
      </c>
      <c r="T28" s="5"/>
      <c r="AJ28" s="5"/>
      <c r="AZ28" s="5"/>
    </row>
    <row r="29" spans="1:52" x14ac:dyDescent="0.25">
      <c r="A29" s="14"/>
      <c r="B29">
        <v>17</v>
      </c>
      <c r="C29">
        <v>1552.94</v>
      </c>
      <c r="D29">
        <v>3557.49</v>
      </c>
      <c r="E29">
        <v>6702.65</v>
      </c>
      <c r="F29">
        <v>11802.86</v>
      </c>
      <c r="G29">
        <v>20816.2</v>
      </c>
      <c r="I29">
        <v>17</v>
      </c>
      <c r="J29">
        <v>917.61</v>
      </c>
      <c r="K29">
        <v>2641.75</v>
      </c>
      <c r="L29">
        <v>5063.6099999999997</v>
      </c>
      <c r="M29">
        <v>8978.1200000000008</v>
      </c>
      <c r="N29">
        <v>16039.6</v>
      </c>
      <c r="T29" s="5"/>
      <c r="AJ29" s="5"/>
      <c r="AZ29" s="5"/>
    </row>
    <row r="30" spans="1:52" x14ac:dyDescent="0.25">
      <c r="A30" s="14"/>
      <c r="B30">
        <v>18</v>
      </c>
      <c r="C30">
        <v>608.6</v>
      </c>
      <c r="D30">
        <v>954.31</v>
      </c>
      <c r="E30">
        <v>1607.13</v>
      </c>
      <c r="F30">
        <v>2932.78</v>
      </c>
      <c r="G30">
        <v>5319.19</v>
      </c>
      <c r="I30">
        <v>18</v>
      </c>
      <c r="J30">
        <v>224.94</v>
      </c>
      <c r="K30">
        <v>490.31</v>
      </c>
      <c r="L30">
        <v>890.15</v>
      </c>
      <c r="M30">
        <v>1782.81</v>
      </c>
      <c r="N30">
        <v>3318.71</v>
      </c>
      <c r="T30" s="5"/>
      <c r="AJ30" s="5"/>
      <c r="AZ30" s="5"/>
    </row>
    <row r="31" spans="1:52" x14ac:dyDescent="0.25">
      <c r="A31" s="14"/>
      <c r="B31">
        <v>19</v>
      </c>
      <c r="C31">
        <v>253.02</v>
      </c>
      <c r="D31">
        <v>536.71</v>
      </c>
      <c r="E31">
        <v>997.91</v>
      </c>
      <c r="F31">
        <v>1730.1</v>
      </c>
      <c r="G31">
        <v>3178.57</v>
      </c>
      <c r="I31">
        <v>19</v>
      </c>
      <c r="J31">
        <v>4.7699999999999996</v>
      </c>
      <c r="K31">
        <v>49.93</v>
      </c>
      <c r="L31">
        <v>105.65</v>
      </c>
      <c r="M31">
        <v>206.77</v>
      </c>
      <c r="N31">
        <v>756.59</v>
      </c>
      <c r="T31" s="5"/>
      <c r="AJ31" s="5"/>
      <c r="AZ31" s="5"/>
    </row>
    <row r="32" spans="1:52" x14ac:dyDescent="0.25">
      <c r="A32" s="14"/>
      <c r="B32">
        <v>20</v>
      </c>
      <c r="C32">
        <v>13006.52</v>
      </c>
      <c r="D32">
        <v>23401.200000000001</v>
      </c>
      <c r="E32">
        <v>45830.84</v>
      </c>
      <c r="F32">
        <v>87300.9</v>
      </c>
      <c r="G32">
        <v>166675.44</v>
      </c>
      <c r="I32">
        <v>20</v>
      </c>
      <c r="J32">
        <v>4982.96</v>
      </c>
      <c r="K32">
        <v>10055.07</v>
      </c>
      <c r="L32">
        <v>21538.77</v>
      </c>
      <c r="M32">
        <v>44192.57</v>
      </c>
      <c r="N32">
        <v>92582.48</v>
      </c>
      <c r="T32" s="5"/>
      <c r="AJ32" s="5"/>
      <c r="AZ32" s="5"/>
    </row>
    <row r="33" spans="1:52" x14ac:dyDescent="0.25">
      <c r="A33" s="14"/>
      <c r="B33">
        <v>21</v>
      </c>
      <c r="C33">
        <v>143.41</v>
      </c>
      <c r="D33">
        <v>295.76</v>
      </c>
      <c r="E33">
        <v>549.02</v>
      </c>
      <c r="F33">
        <v>941.01</v>
      </c>
      <c r="G33">
        <v>1809.97</v>
      </c>
      <c r="I33">
        <v>21</v>
      </c>
      <c r="J33">
        <v>15.76</v>
      </c>
      <c r="K33">
        <v>38.51</v>
      </c>
      <c r="L33">
        <v>80.11</v>
      </c>
      <c r="M33">
        <v>137.41999999999999</v>
      </c>
      <c r="N33">
        <v>631.39</v>
      </c>
      <c r="T33" s="5"/>
      <c r="AJ33" s="5"/>
      <c r="AZ33" s="5"/>
    </row>
    <row r="34" spans="1:52" x14ac:dyDescent="0.25">
      <c r="A34" s="14"/>
      <c r="T34" s="5"/>
      <c r="AJ34" s="5"/>
      <c r="AZ34" s="5"/>
    </row>
    <row r="35" spans="1:52" x14ac:dyDescent="0.25">
      <c r="A35" s="14"/>
      <c r="T35" s="5"/>
      <c r="AJ35" s="5"/>
      <c r="AZ35" s="5"/>
    </row>
    <row r="36" spans="1:52" x14ac:dyDescent="0.25">
      <c r="A36" s="14"/>
      <c r="T36" s="5"/>
      <c r="AJ36" s="5"/>
      <c r="AZ36" s="5"/>
    </row>
    <row r="37" spans="1:52" x14ac:dyDescent="0.25">
      <c r="A37" s="14"/>
      <c r="T37" s="5"/>
      <c r="AJ37" s="5"/>
      <c r="AZ37" s="5"/>
    </row>
    <row r="38" spans="1:52" x14ac:dyDescent="0.25">
      <c r="A38" s="14"/>
      <c r="T38" s="5"/>
      <c r="AJ38" s="5"/>
      <c r="AZ38" s="5"/>
    </row>
    <row r="39" spans="1:52" x14ac:dyDescent="0.25">
      <c r="A39" s="14"/>
      <c r="T39" s="5"/>
      <c r="AJ39" s="5"/>
      <c r="AZ39" s="5"/>
    </row>
    <row r="40" spans="1:52" x14ac:dyDescent="0.25">
      <c r="A40" s="14"/>
      <c r="T40" s="5"/>
      <c r="AJ40" s="5"/>
      <c r="AZ40" s="5"/>
    </row>
    <row r="41" spans="1:52" x14ac:dyDescent="0.25">
      <c r="A41" s="14"/>
      <c r="T41" s="5"/>
      <c r="AJ41" s="5"/>
      <c r="AZ41" s="5"/>
    </row>
    <row r="42" spans="1:52" x14ac:dyDescent="0.25">
      <c r="A42" s="14"/>
      <c r="T42" s="5"/>
      <c r="AJ42" s="5"/>
      <c r="AZ42" s="5"/>
    </row>
    <row r="43" spans="1:52" x14ac:dyDescent="0.25">
      <c r="A43" s="14"/>
      <c r="T43" s="5"/>
      <c r="AJ43" s="5"/>
      <c r="AZ43" s="5"/>
    </row>
    <row r="44" spans="1:52" x14ac:dyDescent="0.25">
      <c r="A44" s="14"/>
      <c r="T44" s="5"/>
      <c r="AJ44" s="5"/>
      <c r="AZ44" s="5"/>
    </row>
    <row r="45" spans="1:52" x14ac:dyDescent="0.25">
      <c r="A45" s="14"/>
      <c r="T45" s="5"/>
      <c r="AJ45" s="5"/>
      <c r="AZ45" s="5"/>
    </row>
    <row r="46" spans="1:52" x14ac:dyDescent="0.25">
      <c r="A46" s="14"/>
      <c r="T46" s="5"/>
      <c r="AJ46" s="5"/>
      <c r="AZ46" s="5"/>
    </row>
    <row r="47" spans="1:52" x14ac:dyDescent="0.25">
      <c r="A47" s="14"/>
      <c r="T47" s="5"/>
      <c r="AJ47" s="5"/>
      <c r="AZ47" s="5"/>
    </row>
    <row r="48" spans="1:52" x14ac:dyDescent="0.25">
      <c r="A48" s="14"/>
      <c r="T48" s="5"/>
      <c r="AJ48" s="5"/>
      <c r="AZ48" s="5"/>
    </row>
    <row r="49" spans="1:52" x14ac:dyDescent="0.25">
      <c r="A49" s="14"/>
      <c r="T49" s="5"/>
      <c r="AJ49" s="5"/>
      <c r="AZ49" s="5"/>
    </row>
    <row r="50" spans="1:52" x14ac:dyDescent="0.25">
      <c r="A50" s="14"/>
      <c r="T50" s="5"/>
      <c r="AJ50" s="5"/>
      <c r="AZ50" s="5"/>
    </row>
    <row r="51" spans="1:52" x14ac:dyDescent="0.25">
      <c r="A51" s="14"/>
      <c r="T51" s="5"/>
      <c r="AJ51" s="5"/>
      <c r="AZ51" s="5"/>
    </row>
    <row r="52" spans="1:52" x14ac:dyDescent="0.25">
      <c r="A52" s="14"/>
      <c r="T52" s="5"/>
      <c r="AJ52" s="5"/>
      <c r="AZ52" s="5"/>
    </row>
    <row r="53" spans="1:52" x14ac:dyDescent="0.25">
      <c r="A53" s="14"/>
      <c r="T53" s="5"/>
      <c r="AJ53" s="5"/>
      <c r="AZ53" s="5"/>
    </row>
    <row r="54" spans="1:52" x14ac:dyDescent="0.25">
      <c r="A54" s="14"/>
      <c r="T54" s="5"/>
      <c r="AJ54" s="5"/>
      <c r="AZ54" s="5"/>
    </row>
    <row r="55" spans="1:52" x14ac:dyDescent="0.25">
      <c r="A55" s="14"/>
      <c r="T55" s="5"/>
      <c r="AJ55" s="5"/>
      <c r="AZ55" s="5"/>
    </row>
    <row r="56" spans="1:52" x14ac:dyDescent="0.25">
      <c r="A56" s="14"/>
      <c r="T56" s="5"/>
      <c r="AJ56" s="5"/>
      <c r="AZ56" s="5"/>
    </row>
    <row r="57" spans="1:52" x14ac:dyDescent="0.25">
      <c r="A57" s="14"/>
      <c r="T57" s="5"/>
      <c r="AJ57" s="5"/>
      <c r="AZ57" s="5"/>
    </row>
    <row r="58" spans="1:52" x14ac:dyDescent="0.25">
      <c r="A58" s="14"/>
      <c r="T58" s="5"/>
      <c r="AJ58" s="5"/>
      <c r="AZ58" s="5"/>
    </row>
    <row r="59" spans="1:52" x14ac:dyDescent="0.25">
      <c r="A59" s="14"/>
      <c r="T59" s="5"/>
      <c r="AJ59" s="5"/>
      <c r="AZ59" s="5"/>
    </row>
    <row r="60" spans="1:52" x14ac:dyDescent="0.25">
      <c r="A60" s="14"/>
      <c r="T60" s="5"/>
      <c r="AJ60" s="5"/>
      <c r="AZ60" s="5"/>
    </row>
    <row r="61" spans="1:52" x14ac:dyDescent="0.25">
      <c r="A61" s="14"/>
      <c r="T61" s="5"/>
      <c r="AJ61" s="5"/>
      <c r="AZ61" s="5"/>
    </row>
    <row r="62" spans="1:52" x14ac:dyDescent="0.25">
      <c r="A62" s="14"/>
      <c r="T62" s="5"/>
      <c r="AJ62" s="5"/>
      <c r="AZ62" s="5"/>
    </row>
    <row r="63" spans="1:52" x14ac:dyDescent="0.25">
      <c r="A63" s="14"/>
      <c r="T63" s="5"/>
      <c r="AJ63" s="5"/>
      <c r="AZ63" s="5"/>
    </row>
    <row r="64" spans="1:52" x14ac:dyDescent="0.25">
      <c r="A64" s="14"/>
      <c r="T64" s="5"/>
      <c r="AJ64" s="5"/>
      <c r="AZ64" s="5"/>
    </row>
    <row r="65" spans="1:52" x14ac:dyDescent="0.25">
      <c r="A65" s="14"/>
      <c r="T65" s="5"/>
      <c r="AJ65" s="5"/>
      <c r="AZ65" s="5"/>
    </row>
    <row r="66" spans="1:52" x14ac:dyDescent="0.25">
      <c r="A66" s="14"/>
      <c r="T66" s="5"/>
      <c r="AJ66" s="5"/>
      <c r="AZ66" s="5"/>
    </row>
    <row r="67" spans="1:52" x14ac:dyDescent="0.25">
      <c r="A67" s="14"/>
      <c r="T67" s="5"/>
      <c r="AJ67" s="5"/>
      <c r="AZ67" s="5"/>
    </row>
    <row r="68" spans="1:52" x14ac:dyDescent="0.25">
      <c r="A68" s="14"/>
      <c r="T68" s="5"/>
      <c r="AJ68" s="5"/>
      <c r="AZ68" s="5"/>
    </row>
    <row r="69" spans="1:52" x14ac:dyDescent="0.25">
      <c r="A69" s="14"/>
      <c r="T69" s="5"/>
      <c r="AJ69" s="5"/>
      <c r="AZ69" s="5"/>
    </row>
    <row r="70" spans="1:52" x14ac:dyDescent="0.25">
      <c r="A70" s="14"/>
      <c r="T70" s="5"/>
      <c r="AJ70" s="5"/>
      <c r="AZ70" s="5"/>
    </row>
    <row r="71" spans="1:52" x14ac:dyDescent="0.25">
      <c r="A71" s="14"/>
      <c r="T71" s="5"/>
      <c r="AJ71" s="5"/>
      <c r="AZ71" s="5"/>
    </row>
    <row r="72" spans="1:52" x14ac:dyDescent="0.25">
      <c r="A72" s="14"/>
      <c r="T72" s="5"/>
      <c r="AJ72" s="5"/>
      <c r="AZ72" s="5"/>
    </row>
    <row r="73" spans="1:52" x14ac:dyDescent="0.25">
      <c r="A73" s="14"/>
      <c r="T73" s="5"/>
      <c r="AJ73" s="5"/>
      <c r="AZ73" s="5"/>
    </row>
    <row r="74" spans="1:52" x14ac:dyDescent="0.25">
      <c r="D74" s="5"/>
      <c r="T74" s="5"/>
      <c r="AJ74" s="5"/>
      <c r="AZ74" s="5"/>
    </row>
    <row r="75" spans="1:52" x14ac:dyDescent="0.25">
      <c r="D75" s="5"/>
      <c r="T75" s="5"/>
      <c r="AJ75" s="5"/>
      <c r="AZ75" s="5"/>
    </row>
    <row r="76" spans="1:52" x14ac:dyDescent="0.25">
      <c r="D76" s="5"/>
      <c r="T76" s="5"/>
      <c r="AJ76" s="5"/>
      <c r="AZ76" s="5"/>
    </row>
    <row r="77" spans="1:52" x14ac:dyDescent="0.25">
      <c r="D77" s="5"/>
      <c r="T77" s="5"/>
      <c r="AJ77" s="5"/>
      <c r="AZ77" s="5"/>
    </row>
    <row r="78" spans="1:52" x14ac:dyDescent="0.25">
      <c r="D78" s="5"/>
      <c r="T78" s="5"/>
      <c r="AJ78" s="5"/>
      <c r="AZ78" s="5"/>
    </row>
    <row r="79" spans="1:52" x14ac:dyDescent="0.25">
      <c r="D79" s="5"/>
      <c r="T79" s="5"/>
      <c r="AJ79" s="5"/>
      <c r="AZ79" s="5"/>
    </row>
    <row r="80" spans="1:52" x14ac:dyDescent="0.25">
      <c r="D80" s="5"/>
      <c r="T80" s="5"/>
      <c r="AJ80" s="5"/>
      <c r="AZ80" s="5"/>
    </row>
    <row r="81" spans="4:52" x14ac:dyDescent="0.25">
      <c r="D81" s="5"/>
      <c r="T81" s="5"/>
      <c r="AJ81" s="5"/>
      <c r="AZ81" s="5"/>
    </row>
    <row r="82" spans="4:52" x14ac:dyDescent="0.25">
      <c r="D82" s="5"/>
      <c r="T82" s="5"/>
      <c r="AJ82" s="5"/>
      <c r="AZ82" s="5"/>
    </row>
    <row r="83" spans="4:52" x14ac:dyDescent="0.25">
      <c r="D83" s="5"/>
      <c r="T83" s="5"/>
      <c r="AJ83" s="5"/>
      <c r="AZ83" s="5"/>
    </row>
    <row r="84" spans="4:52" x14ac:dyDescent="0.25">
      <c r="D84" s="5"/>
      <c r="T84" s="5"/>
      <c r="AJ84" s="5"/>
      <c r="AZ84" s="5"/>
    </row>
    <row r="85" spans="4:52" x14ac:dyDescent="0.25">
      <c r="D85" s="5"/>
      <c r="T85" s="5"/>
      <c r="AJ85" s="5"/>
      <c r="AZ85" s="5"/>
    </row>
    <row r="86" spans="4:52" x14ac:dyDescent="0.25">
      <c r="D86" s="5"/>
      <c r="T86" s="5"/>
      <c r="AJ86" s="5"/>
      <c r="AZ86" s="5"/>
    </row>
    <row r="87" spans="4:52" x14ac:dyDescent="0.25">
      <c r="D87" s="5"/>
      <c r="T87" s="5"/>
      <c r="AJ87" s="5"/>
      <c r="AZ87" s="5"/>
    </row>
    <row r="88" spans="4:52" x14ac:dyDescent="0.25">
      <c r="D88" s="5"/>
      <c r="T88" s="5"/>
      <c r="AJ88" s="5"/>
      <c r="AZ88" s="5"/>
    </row>
    <row r="89" spans="4:52" x14ac:dyDescent="0.25">
      <c r="D89" s="5"/>
      <c r="T89" s="5"/>
      <c r="AJ89" s="5"/>
      <c r="AZ89" s="5"/>
    </row>
    <row r="90" spans="4:52" x14ac:dyDescent="0.25">
      <c r="D90" s="5"/>
      <c r="T90" s="5"/>
      <c r="AJ90" s="5"/>
      <c r="AZ90" s="5"/>
    </row>
    <row r="91" spans="4:52" x14ac:dyDescent="0.25">
      <c r="D91" s="5"/>
      <c r="T91" s="5"/>
      <c r="AJ91" s="5"/>
      <c r="AZ91" s="5"/>
    </row>
    <row r="92" spans="4:52" x14ac:dyDescent="0.25">
      <c r="D92" s="5"/>
      <c r="T92" s="5"/>
      <c r="AJ92" s="5"/>
      <c r="AZ92" s="5"/>
    </row>
    <row r="93" spans="4:52" x14ac:dyDescent="0.25">
      <c r="D93" s="5"/>
      <c r="T93" s="5"/>
      <c r="AJ93" s="5"/>
      <c r="AZ93" s="5"/>
    </row>
    <row r="94" spans="4:52" x14ac:dyDescent="0.25">
      <c r="D94" s="5"/>
      <c r="T94" s="5"/>
      <c r="AJ94" s="5"/>
      <c r="AZ94" s="5"/>
    </row>
    <row r="95" spans="4:52" x14ac:dyDescent="0.25">
      <c r="D95" s="5"/>
      <c r="T95" s="5"/>
      <c r="AJ95" s="5"/>
      <c r="AZ95" s="5"/>
    </row>
    <row r="96" spans="4:52" x14ac:dyDescent="0.25">
      <c r="D96" s="5"/>
      <c r="T96" s="5"/>
      <c r="AJ96" s="5"/>
      <c r="AZ96" s="5"/>
    </row>
    <row r="97" spans="4:52" x14ac:dyDescent="0.25">
      <c r="D97" s="5"/>
      <c r="T97" s="5"/>
      <c r="AJ97" s="5"/>
      <c r="AZ97" s="5"/>
    </row>
    <row r="98" spans="4:52" x14ac:dyDescent="0.25">
      <c r="D98" s="5"/>
      <c r="T98" s="5"/>
      <c r="AJ98" s="5"/>
      <c r="AZ98" s="5"/>
    </row>
    <row r="99" spans="4:52" x14ac:dyDescent="0.25">
      <c r="D99" s="5"/>
      <c r="T99" s="5"/>
      <c r="AJ99" s="5"/>
      <c r="AZ99" s="5"/>
    </row>
    <row r="100" spans="4:52" x14ac:dyDescent="0.25">
      <c r="D100" s="5"/>
      <c r="T100" s="5"/>
      <c r="AJ100" s="5"/>
      <c r="AZ100" s="5"/>
    </row>
    <row r="101" spans="4:52" x14ac:dyDescent="0.25">
      <c r="D101" s="5"/>
      <c r="T101" s="5"/>
      <c r="AJ101" s="5"/>
      <c r="AZ101" s="5"/>
    </row>
    <row r="102" spans="4:52" x14ac:dyDescent="0.25">
      <c r="D102" s="5"/>
      <c r="T102" s="5"/>
      <c r="AJ102" s="5"/>
      <c r="AZ102" s="5"/>
    </row>
    <row r="103" spans="4:52" x14ac:dyDescent="0.25">
      <c r="D103" s="5"/>
      <c r="T103" s="5"/>
      <c r="AJ103" s="5"/>
      <c r="AZ103" s="5"/>
    </row>
    <row r="104" spans="4:52" x14ac:dyDescent="0.25">
      <c r="D104" s="5"/>
      <c r="T104" s="5"/>
      <c r="AJ104" s="5"/>
      <c r="AZ104" s="5"/>
    </row>
    <row r="105" spans="4:52" x14ac:dyDescent="0.25">
      <c r="D105" s="5"/>
      <c r="T105" s="5"/>
      <c r="AJ105" s="5"/>
      <c r="AZ105" s="5"/>
    </row>
    <row r="106" spans="4:52" x14ac:dyDescent="0.25">
      <c r="D106" s="5"/>
      <c r="T106" s="5"/>
      <c r="AJ106" s="5"/>
      <c r="AZ106" s="5"/>
    </row>
    <row r="107" spans="4:52" x14ac:dyDescent="0.25">
      <c r="D107" s="5"/>
      <c r="T107" s="5"/>
      <c r="AJ107" s="5"/>
      <c r="AZ107" s="5"/>
    </row>
    <row r="108" spans="4:52" x14ac:dyDescent="0.25">
      <c r="D108" s="5"/>
      <c r="T108" s="5"/>
      <c r="AJ108" s="5"/>
      <c r="AZ108" s="5"/>
    </row>
    <row r="109" spans="4:52" x14ac:dyDescent="0.25">
      <c r="D109" s="5"/>
      <c r="T109" s="5"/>
      <c r="AJ109" s="5"/>
      <c r="AZ109" s="5"/>
    </row>
    <row r="110" spans="4:52" x14ac:dyDescent="0.25">
      <c r="D110" s="5"/>
      <c r="T110" s="5"/>
      <c r="AJ110" s="5"/>
      <c r="AZ110" s="5"/>
    </row>
    <row r="111" spans="4:52" x14ac:dyDescent="0.25">
      <c r="D111" s="5"/>
      <c r="T111" s="5"/>
      <c r="AJ111" s="5"/>
      <c r="AZ111" s="5"/>
    </row>
    <row r="112" spans="4:52" x14ac:dyDescent="0.25">
      <c r="D112" s="5"/>
      <c r="T112" s="5"/>
      <c r="AJ112" s="5"/>
      <c r="AZ112" s="5"/>
    </row>
    <row r="113" spans="4:52" x14ac:dyDescent="0.25">
      <c r="D113" s="5"/>
      <c r="T113" s="5"/>
      <c r="AJ113" s="5"/>
      <c r="AZ113" s="5"/>
    </row>
    <row r="114" spans="4:52" x14ac:dyDescent="0.25">
      <c r="D114" s="5"/>
      <c r="T114" s="5"/>
      <c r="AJ114" s="5"/>
      <c r="AZ114" s="5"/>
    </row>
    <row r="115" spans="4:52" x14ac:dyDescent="0.25">
      <c r="D115" s="5"/>
      <c r="T115" s="5"/>
      <c r="AJ115" s="5"/>
      <c r="AZ115" s="5"/>
    </row>
    <row r="116" spans="4:52" x14ac:dyDescent="0.25">
      <c r="D116" s="5"/>
      <c r="T116" s="5"/>
      <c r="AJ116" s="5"/>
      <c r="AZ116" s="5"/>
    </row>
    <row r="117" spans="4:52" x14ac:dyDescent="0.25">
      <c r="D117" s="5"/>
      <c r="T117" s="5"/>
      <c r="AJ117" s="5"/>
      <c r="AZ117" s="5"/>
    </row>
    <row r="118" spans="4:52" x14ac:dyDescent="0.25">
      <c r="D118" s="5"/>
      <c r="T118" s="5"/>
      <c r="AJ118" s="5"/>
      <c r="AZ118" s="5"/>
    </row>
    <row r="119" spans="4:52" x14ac:dyDescent="0.25">
      <c r="D119" s="5"/>
      <c r="T119" s="5"/>
      <c r="AJ119" s="5"/>
      <c r="AZ119" s="5"/>
    </row>
    <row r="120" spans="4:52" x14ac:dyDescent="0.25">
      <c r="D120" s="5"/>
      <c r="T120" s="5"/>
      <c r="AJ120" s="5"/>
      <c r="AZ120" s="5"/>
    </row>
    <row r="121" spans="4:52" x14ac:dyDescent="0.25">
      <c r="D121" s="5"/>
      <c r="T121" s="5"/>
      <c r="AJ121" s="5"/>
      <c r="AZ121" s="5"/>
    </row>
    <row r="122" spans="4:52" x14ac:dyDescent="0.25">
      <c r="D122" s="5"/>
      <c r="T122" s="5"/>
      <c r="AJ122" s="5"/>
      <c r="AZ122" s="5"/>
    </row>
    <row r="123" spans="4:52" x14ac:dyDescent="0.25">
      <c r="D123" s="5"/>
      <c r="T123" s="5"/>
      <c r="AJ123" s="5"/>
      <c r="AZ123" s="5"/>
    </row>
    <row r="124" spans="4:52" x14ac:dyDescent="0.25">
      <c r="D124" s="5"/>
      <c r="T124" s="5"/>
      <c r="AJ124" s="5"/>
      <c r="AZ124" s="5"/>
    </row>
    <row r="125" spans="4:52" x14ac:dyDescent="0.25">
      <c r="D125" s="5"/>
      <c r="T125" s="5"/>
      <c r="AJ125" s="5"/>
      <c r="AZ125" s="5"/>
    </row>
    <row r="126" spans="4:52" x14ac:dyDescent="0.25">
      <c r="D126" s="5"/>
      <c r="T126" s="5"/>
      <c r="AJ126" s="5"/>
      <c r="AZ126" s="5"/>
    </row>
    <row r="127" spans="4:52" x14ac:dyDescent="0.25">
      <c r="D127" s="5"/>
      <c r="T127" s="5"/>
      <c r="AJ127" s="5"/>
      <c r="AZ127" s="5"/>
    </row>
    <row r="128" spans="4:52" x14ac:dyDescent="0.25">
      <c r="D128" s="5"/>
      <c r="T128" s="5"/>
      <c r="AJ128" s="5"/>
      <c r="AZ128" s="5"/>
    </row>
    <row r="129" spans="4:52" x14ac:dyDescent="0.25">
      <c r="D129" s="5"/>
      <c r="T129" s="5"/>
      <c r="AJ129" s="5"/>
      <c r="AZ129" s="5"/>
    </row>
    <row r="130" spans="4:52" x14ac:dyDescent="0.25">
      <c r="D130" s="5"/>
      <c r="T130" s="5"/>
      <c r="AJ130" s="5"/>
      <c r="AZ130" s="5"/>
    </row>
    <row r="131" spans="4:52" x14ac:dyDescent="0.25">
      <c r="D131" s="5"/>
      <c r="T131" s="5"/>
      <c r="AJ131" s="5"/>
      <c r="AZ131" s="5"/>
    </row>
    <row r="132" spans="4:52" x14ac:dyDescent="0.25">
      <c r="D132" s="5"/>
      <c r="T132" s="5"/>
      <c r="AJ132" s="5"/>
      <c r="AZ132" s="5"/>
    </row>
    <row r="133" spans="4:52" x14ac:dyDescent="0.25">
      <c r="D133" s="5"/>
      <c r="T133" s="5"/>
      <c r="AJ133" s="5"/>
      <c r="AZ133" s="5"/>
    </row>
    <row r="134" spans="4:52" x14ac:dyDescent="0.25">
      <c r="D134" s="5"/>
      <c r="T134" s="5"/>
      <c r="AJ134" s="5"/>
      <c r="AZ134" s="5"/>
    </row>
    <row r="135" spans="4:52" x14ac:dyDescent="0.25">
      <c r="D135" s="5"/>
      <c r="T135" s="5"/>
      <c r="AJ135" s="5"/>
      <c r="AZ135" s="5"/>
    </row>
    <row r="136" spans="4:52" x14ac:dyDescent="0.25">
      <c r="D136" s="5"/>
      <c r="T136" s="5"/>
      <c r="AJ136" s="5"/>
      <c r="AZ136" s="5"/>
    </row>
    <row r="137" spans="4:52" x14ac:dyDescent="0.25">
      <c r="D137" s="5"/>
      <c r="T137" s="5"/>
      <c r="AJ137" s="5"/>
      <c r="AZ137" s="5"/>
    </row>
    <row r="138" spans="4:52" x14ac:dyDescent="0.25">
      <c r="D138" s="5"/>
      <c r="T138" s="5"/>
      <c r="AJ138" s="5"/>
      <c r="AZ138" s="5"/>
    </row>
    <row r="139" spans="4:52" x14ac:dyDescent="0.25">
      <c r="D139" s="5"/>
      <c r="T139" s="5"/>
      <c r="AJ139" s="5"/>
      <c r="AZ139" s="5"/>
    </row>
    <row r="140" spans="4:52" x14ac:dyDescent="0.25">
      <c r="D140" s="5"/>
      <c r="T140" s="5"/>
      <c r="AJ140" s="5"/>
      <c r="AZ140" s="5"/>
    </row>
    <row r="141" spans="4:52" x14ac:dyDescent="0.25">
      <c r="D141" s="5"/>
      <c r="T141" s="5"/>
      <c r="AJ141" s="5"/>
      <c r="AZ141" s="5"/>
    </row>
    <row r="142" spans="4:52" x14ac:dyDescent="0.25">
      <c r="D142" s="5"/>
      <c r="T142" s="5"/>
      <c r="AJ142" s="5"/>
      <c r="AZ142" s="5"/>
    </row>
    <row r="143" spans="4:52" x14ac:dyDescent="0.25">
      <c r="D143" s="5"/>
      <c r="T143" s="5"/>
      <c r="AJ143" s="5"/>
      <c r="AZ143" s="5"/>
    </row>
    <row r="144" spans="4:52" x14ac:dyDescent="0.25">
      <c r="D144" s="5"/>
      <c r="T144" s="5"/>
      <c r="AJ144" s="5"/>
      <c r="AZ144" s="5"/>
    </row>
    <row r="145" spans="4:52" x14ac:dyDescent="0.25">
      <c r="D145" s="5"/>
      <c r="T145" s="5"/>
      <c r="AJ145" s="5"/>
      <c r="AZ145" s="5"/>
    </row>
    <row r="146" spans="4:52" x14ac:dyDescent="0.25">
      <c r="D146" s="5"/>
      <c r="T146" s="5"/>
      <c r="AJ146" s="5"/>
      <c r="AZ146" s="5"/>
    </row>
    <row r="147" spans="4:52" x14ac:dyDescent="0.25">
      <c r="D147" s="5"/>
      <c r="T147" s="5"/>
      <c r="AJ147" s="5"/>
      <c r="AZ147" s="5"/>
    </row>
    <row r="148" spans="4:52" x14ac:dyDescent="0.25">
      <c r="D148" s="5"/>
      <c r="T148" s="5"/>
      <c r="AJ148" s="5"/>
      <c r="AZ148" s="5"/>
    </row>
    <row r="149" spans="4:52" x14ac:dyDescent="0.25">
      <c r="D149" s="5"/>
      <c r="T149" s="5"/>
      <c r="AJ149" s="5"/>
      <c r="AZ149" s="5"/>
    </row>
    <row r="150" spans="4:52" x14ac:dyDescent="0.25">
      <c r="D150" s="5"/>
      <c r="T150" s="5"/>
      <c r="AJ150" s="5"/>
      <c r="AZ150" s="5"/>
    </row>
    <row r="151" spans="4:52" x14ac:dyDescent="0.25">
      <c r="D151" s="5"/>
      <c r="T151" s="5"/>
      <c r="AJ151" s="5"/>
      <c r="AZ151" s="5"/>
    </row>
    <row r="152" spans="4:52" x14ac:dyDescent="0.25">
      <c r="D152" s="5"/>
      <c r="T152" s="5"/>
      <c r="AJ152" s="5"/>
      <c r="AZ152" s="5"/>
    </row>
    <row r="153" spans="4:52" x14ac:dyDescent="0.25">
      <c r="D153" s="5"/>
      <c r="T153" s="5"/>
      <c r="AJ153" s="5"/>
      <c r="AZ153" s="5"/>
    </row>
    <row r="154" spans="4:52" x14ac:dyDescent="0.25">
      <c r="D154" s="5"/>
      <c r="T154" s="5"/>
      <c r="AJ154" s="5"/>
      <c r="AZ154" s="5"/>
    </row>
    <row r="155" spans="4:52" x14ac:dyDescent="0.25">
      <c r="D155" s="5"/>
      <c r="T155" s="5"/>
      <c r="AJ155" s="5"/>
      <c r="AZ155" s="5"/>
    </row>
    <row r="156" spans="4:52" x14ac:dyDescent="0.25">
      <c r="D156" s="5"/>
      <c r="T156" s="5"/>
      <c r="AJ156" s="5"/>
      <c r="AZ156" s="5"/>
    </row>
    <row r="157" spans="4:52" x14ac:dyDescent="0.25">
      <c r="D157" s="5"/>
      <c r="T157" s="5"/>
      <c r="AJ157" s="5"/>
      <c r="AZ157" s="5"/>
    </row>
    <row r="158" spans="4:52" x14ac:dyDescent="0.25">
      <c r="D158" s="5"/>
      <c r="T158" s="5"/>
      <c r="AJ158" s="5"/>
      <c r="AZ158" s="5"/>
    </row>
    <row r="159" spans="4:52" x14ac:dyDescent="0.25">
      <c r="D159" s="5"/>
      <c r="T159" s="5"/>
      <c r="AJ159" s="5"/>
      <c r="AZ159" s="5"/>
    </row>
    <row r="160" spans="4:52" x14ac:dyDescent="0.25">
      <c r="D160" s="5"/>
      <c r="T160" s="5"/>
      <c r="AJ160" s="5"/>
      <c r="AZ160" s="5"/>
    </row>
    <row r="161" spans="4:52" x14ac:dyDescent="0.25">
      <c r="D161" s="5"/>
      <c r="T161" s="5"/>
      <c r="AJ161" s="5"/>
      <c r="AZ161" s="5"/>
    </row>
    <row r="162" spans="4:52" x14ac:dyDescent="0.25">
      <c r="D162" s="5"/>
      <c r="T162" s="5"/>
      <c r="AJ162" s="5"/>
      <c r="AZ162" s="5"/>
    </row>
    <row r="163" spans="4:52" x14ac:dyDescent="0.25">
      <c r="D163" s="5"/>
      <c r="T163" s="5"/>
      <c r="AJ163" s="5"/>
      <c r="AZ163" s="5"/>
    </row>
    <row r="164" spans="4:52" x14ac:dyDescent="0.25">
      <c r="D164" s="5"/>
      <c r="T164" s="5"/>
      <c r="AJ164" s="5"/>
      <c r="AZ164" s="5"/>
    </row>
    <row r="165" spans="4:52" x14ac:dyDescent="0.25">
      <c r="D165" s="5"/>
      <c r="T165" s="5"/>
      <c r="AJ165" s="5"/>
      <c r="AZ165" s="5"/>
    </row>
    <row r="166" spans="4:52" x14ac:dyDescent="0.25">
      <c r="D166" s="5"/>
      <c r="T166" s="5"/>
      <c r="AJ166" s="5"/>
      <c r="AZ166" s="5"/>
    </row>
    <row r="167" spans="4:52" x14ac:dyDescent="0.25">
      <c r="D167" s="5"/>
      <c r="T167" s="5"/>
      <c r="AJ167" s="5"/>
      <c r="AZ167" s="5"/>
    </row>
    <row r="168" spans="4:52" x14ac:dyDescent="0.25">
      <c r="D168" s="5"/>
      <c r="T168" s="5"/>
      <c r="AJ168" s="5"/>
      <c r="AZ168" s="5"/>
    </row>
    <row r="169" spans="4:52" x14ac:dyDescent="0.25">
      <c r="D169" s="5"/>
      <c r="T169" s="5"/>
      <c r="AJ169" s="5"/>
      <c r="AZ169" s="5"/>
    </row>
    <row r="170" spans="4:52" x14ac:dyDescent="0.25">
      <c r="D170" s="5"/>
      <c r="T170" s="5"/>
      <c r="AJ170" s="5"/>
      <c r="AZ170" s="5"/>
    </row>
    <row r="171" spans="4:52" x14ac:dyDescent="0.25">
      <c r="D171" s="5"/>
      <c r="T171" s="5"/>
      <c r="AJ171" s="5"/>
      <c r="AZ171" s="5"/>
    </row>
    <row r="172" spans="4:52" x14ac:dyDescent="0.25">
      <c r="D172" s="5"/>
      <c r="T172" s="5"/>
      <c r="AJ172" s="5"/>
      <c r="AZ172" s="5"/>
    </row>
    <row r="173" spans="4:52" x14ac:dyDescent="0.25">
      <c r="D173" s="5"/>
      <c r="T173" s="5"/>
      <c r="AJ173" s="5"/>
      <c r="AZ173" s="5"/>
    </row>
    <row r="174" spans="4:52" x14ac:dyDescent="0.25">
      <c r="D174" s="5"/>
      <c r="T174" s="5"/>
      <c r="AJ174" s="5"/>
      <c r="AZ174" s="5"/>
    </row>
    <row r="175" spans="4:52" x14ac:dyDescent="0.25">
      <c r="D175" s="5"/>
      <c r="T175" s="5"/>
      <c r="AJ175" s="5"/>
      <c r="AZ175" s="5"/>
    </row>
    <row r="176" spans="4:52" x14ac:dyDescent="0.25">
      <c r="D176" s="5"/>
      <c r="T176" s="5"/>
      <c r="AJ176" s="5"/>
      <c r="AZ176" s="5"/>
    </row>
    <row r="177" spans="4:52" x14ac:dyDescent="0.25">
      <c r="D177" s="5"/>
      <c r="T177" s="5"/>
      <c r="AJ177" s="5"/>
      <c r="AZ177" s="5"/>
    </row>
    <row r="178" spans="4:52" x14ac:dyDescent="0.25">
      <c r="D178" s="5"/>
      <c r="T178" s="5"/>
      <c r="AJ178" s="5"/>
      <c r="AZ178" s="5"/>
    </row>
    <row r="179" spans="4:52" x14ac:dyDescent="0.25">
      <c r="D179" s="5"/>
      <c r="T179" s="5"/>
      <c r="AJ179" s="5"/>
      <c r="AZ179" s="5"/>
    </row>
    <row r="180" spans="4:52" x14ac:dyDescent="0.25">
      <c r="D180" s="5"/>
      <c r="T180" s="5"/>
      <c r="AJ180" s="5"/>
      <c r="AZ180" s="5"/>
    </row>
    <row r="181" spans="4:52" x14ac:dyDescent="0.25">
      <c r="D181" s="5"/>
      <c r="T181" s="5"/>
      <c r="AJ181" s="5"/>
      <c r="AZ181" s="5"/>
    </row>
    <row r="182" spans="4:52" x14ac:dyDescent="0.25">
      <c r="D182" s="5"/>
      <c r="T182" s="5"/>
      <c r="AJ182" s="5"/>
      <c r="AZ182" s="5"/>
    </row>
    <row r="183" spans="4:52" x14ac:dyDescent="0.25">
      <c r="D183" s="5"/>
      <c r="T183" s="5"/>
      <c r="AJ183" s="5"/>
      <c r="AZ183" s="5"/>
    </row>
    <row r="184" spans="4:52" x14ac:dyDescent="0.25">
      <c r="D184" s="5"/>
      <c r="T184" s="5"/>
      <c r="AJ184" s="5"/>
      <c r="AZ184" s="5"/>
    </row>
    <row r="185" spans="4:52" x14ac:dyDescent="0.25">
      <c r="D185" s="5"/>
      <c r="T185" s="5"/>
      <c r="AJ185" s="5"/>
      <c r="AZ185" s="5"/>
    </row>
    <row r="186" spans="4:52" x14ac:dyDescent="0.25">
      <c r="D186" s="5"/>
      <c r="T186" s="5"/>
      <c r="AJ186" s="5"/>
      <c r="AZ186" s="5"/>
    </row>
    <row r="187" spans="4:52" x14ac:dyDescent="0.25">
      <c r="D187" s="5"/>
      <c r="T187" s="5"/>
      <c r="AJ187" s="5"/>
      <c r="AZ187" s="5"/>
    </row>
    <row r="188" spans="4:52" x14ac:dyDescent="0.25">
      <c r="D188" s="5"/>
      <c r="T188" s="5"/>
      <c r="AJ188" s="5"/>
      <c r="AZ188" s="5"/>
    </row>
    <row r="189" spans="4:52" x14ac:dyDescent="0.25">
      <c r="D189" s="5"/>
      <c r="T189" s="5"/>
      <c r="AJ189" s="5"/>
      <c r="AZ189" s="5"/>
    </row>
    <row r="190" spans="4:52" x14ac:dyDescent="0.25">
      <c r="D190" s="5"/>
      <c r="T190" s="5"/>
      <c r="AJ190" s="5"/>
      <c r="AZ190" s="5"/>
    </row>
    <row r="191" spans="4:52" x14ac:dyDescent="0.25">
      <c r="D191" s="5"/>
      <c r="T191" s="5"/>
      <c r="AJ191" s="5"/>
      <c r="AZ191" s="5"/>
    </row>
    <row r="192" spans="4:52" x14ac:dyDescent="0.25">
      <c r="D192" s="5"/>
      <c r="T192" s="5"/>
      <c r="AJ192" s="5"/>
      <c r="AZ192" s="5"/>
    </row>
    <row r="193" spans="4:52" x14ac:dyDescent="0.25">
      <c r="D193" s="5"/>
      <c r="T193" s="5"/>
      <c r="AJ193" s="5"/>
      <c r="AZ193" s="5"/>
    </row>
    <row r="194" spans="4:52" x14ac:dyDescent="0.25">
      <c r="D194" s="5"/>
      <c r="T194" s="5"/>
      <c r="AJ194" s="5"/>
      <c r="AZ194" s="5"/>
    </row>
    <row r="195" spans="4:52" x14ac:dyDescent="0.25">
      <c r="D195" s="5"/>
      <c r="T195" s="5"/>
      <c r="AJ195" s="5"/>
      <c r="AZ195" s="5"/>
    </row>
    <row r="196" spans="4:52" x14ac:dyDescent="0.25">
      <c r="D196" s="5"/>
      <c r="T196" s="5"/>
      <c r="AJ196" s="5"/>
      <c r="AZ196" s="5"/>
    </row>
    <row r="197" spans="4:52" x14ac:dyDescent="0.25">
      <c r="D197" s="5"/>
      <c r="T197" s="5"/>
      <c r="AJ197" s="5"/>
      <c r="AZ197" s="5"/>
    </row>
    <row r="198" spans="4:52" x14ac:dyDescent="0.25">
      <c r="D198" s="5"/>
      <c r="T198" s="5"/>
      <c r="AJ198" s="5"/>
      <c r="AZ198" s="5"/>
    </row>
    <row r="199" spans="4:52" x14ac:dyDescent="0.25">
      <c r="D199" s="5"/>
      <c r="T199" s="5"/>
      <c r="AJ199" s="5"/>
      <c r="AZ199" s="5"/>
    </row>
    <row r="200" spans="4:52" x14ac:dyDescent="0.25">
      <c r="D200" s="5"/>
      <c r="T200" s="5"/>
      <c r="AJ200" s="5"/>
      <c r="AZ200" s="5"/>
    </row>
    <row r="201" spans="4:52" x14ac:dyDescent="0.25">
      <c r="D201" s="5"/>
      <c r="T201" s="5"/>
      <c r="AJ201" s="5"/>
      <c r="AZ201" s="5"/>
    </row>
    <row r="202" spans="4:52" x14ac:dyDescent="0.25">
      <c r="D202" s="5"/>
      <c r="T202" s="5"/>
      <c r="AJ202" s="5"/>
      <c r="AZ202" s="5"/>
    </row>
    <row r="203" spans="4:52" x14ac:dyDescent="0.25">
      <c r="D203" s="5"/>
      <c r="T203" s="5"/>
      <c r="AJ203" s="5"/>
      <c r="AZ203" s="5"/>
    </row>
    <row r="204" spans="4:52" x14ac:dyDescent="0.25">
      <c r="D204" s="5"/>
      <c r="T204" s="5"/>
      <c r="AJ204" s="5"/>
      <c r="AZ204" s="5"/>
    </row>
    <row r="205" spans="4:52" x14ac:dyDescent="0.25">
      <c r="D205" s="5"/>
      <c r="T205" s="5"/>
      <c r="AJ205" s="5"/>
      <c r="AZ205" s="5"/>
    </row>
    <row r="206" spans="4:52" x14ac:dyDescent="0.25">
      <c r="D206" s="5"/>
      <c r="T206" s="5"/>
      <c r="AJ206" s="5"/>
      <c r="AZ206" s="5"/>
    </row>
    <row r="207" spans="4:52" x14ac:dyDescent="0.25">
      <c r="D207" s="5"/>
      <c r="T207" s="5"/>
      <c r="AJ207" s="5"/>
      <c r="AZ207" s="5"/>
    </row>
    <row r="208" spans="4:52" x14ac:dyDescent="0.25">
      <c r="D208" s="5"/>
      <c r="T208" s="5"/>
      <c r="AJ208" s="5"/>
      <c r="AZ208" s="5"/>
    </row>
    <row r="209" spans="4:52" x14ac:dyDescent="0.25">
      <c r="D209" s="5"/>
      <c r="T209" s="5"/>
      <c r="AJ209" s="5"/>
      <c r="AZ209" s="5"/>
    </row>
    <row r="210" spans="4:52" x14ac:dyDescent="0.25">
      <c r="D210" s="5"/>
      <c r="T210" s="5"/>
      <c r="AJ210" s="5"/>
      <c r="AZ210" s="5"/>
    </row>
    <row r="211" spans="4:52" x14ac:dyDescent="0.25">
      <c r="D211" s="5"/>
      <c r="T211" s="5"/>
      <c r="AJ211" s="5"/>
      <c r="AZ211" s="5"/>
    </row>
    <row r="212" spans="4:52" x14ac:dyDescent="0.25">
      <c r="D212" s="5"/>
      <c r="T212" s="5"/>
      <c r="AJ212" s="5"/>
      <c r="AZ212" s="5"/>
    </row>
    <row r="213" spans="4:52" x14ac:dyDescent="0.25">
      <c r="D213" s="5"/>
      <c r="T213" s="5"/>
      <c r="AJ213" s="5"/>
      <c r="AZ213" s="5"/>
    </row>
    <row r="214" spans="4:52" x14ac:dyDescent="0.25">
      <c r="D214" s="5"/>
      <c r="T214" s="5"/>
      <c r="AJ214" s="5"/>
      <c r="AZ214" s="5"/>
    </row>
    <row r="215" spans="4:52" x14ac:dyDescent="0.25">
      <c r="D215" s="5"/>
      <c r="T215" s="5"/>
      <c r="AJ215" s="5"/>
      <c r="AZ215" s="5"/>
    </row>
    <row r="216" spans="4:52" x14ac:dyDescent="0.25">
      <c r="D216" s="5"/>
      <c r="T216" s="5"/>
      <c r="AJ216" s="5"/>
      <c r="AZ216" s="5"/>
    </row>
    <row r="217" spans="4:52" x14ac:dyDescent="0.25">
      <c r="D217" s="5"/>
      <c r="T217" s="5"/>
      <c r="AJ217" s="5"/>
      <c r="AZ217" s="5"/>
    </row>
    <row r="218" spans="4:52" x14ac:dyDescent="0.25">
      <c r="D218" s="5"/>
      <c r="T218" s="5"/>
      <c r="AJ218" s="5"/>
      <c r="AZ218" s="5"/>
    </row>
    <row r="219" spans="4:52" x14ac:dyDescent="0.25">
      <c r="D219" s="5"/>
      <c r="T219" s="5"/>
      <c r="AJ219" s="5"/>
      <c r="AZ219" s="5"/>
    </row>
    <row r="220" spans="4:52" x14ac:dyDescent="0.25">
      <c r="D220" s="5"/>
      <c r="T220" s="5"/>
      <c r="AJ220" s="5"/>
      <c r="AZ220" s="5"/>
    </row>
    <row r="221" spans="4:52" x14ac:dyDescent="0.25">
      <c r="D221" s="5"/>
      <c r="T221" s="5"/>
      <c r="AJ221" s="5"/>
      <c r="AZ221" s="5"/>
    </row>
    <row r="222" spans="4:52" x14ac:dyDescent="0.25">
      <c r="D222" s="5"/>
      <c r="T222" s="5"/>
      <c r="AJ222" s="5"/>
      <c r="AZ222" s="5"/>
    </row>
    <row r="223" spans="4:52" x14ac:dyDescent="0.25">
      <c r="D223" s="5"/>
      <c r="T223" s="5"/>
      <c r="AJ223" s="5"/>
      <c r="AZ223" s="5"/>
    </row>
    <row r="224" spans="4:52" x14ac:dyDescent="0.25">
      <c r="D224" s="5"/>
      <c r="T224" s="5"/>
      <c r="AJ224" s="5"/>
      <c r="AZ224" s="5"/>
    </row>
    <row r="225" spans="4:52" x14ac:dyDescent="0.25">
      <c r="D225" s="5"/>
      <c r="T225" s="5"/>
      <c r="AJ225" s="5"/>
      <c r="AZ225" s="5"/>
    </row>
    <row r="226" spans="4:52" x14ac:dyDescent="0.25">
      <c r="D226" s="5"/>
      <c r="T226" s="5"/>
      <c r="AJ226" s="5"/>
      <c r="AZ226" s="5"/>
    </row>
    <row r="227" spans="4:52" x14ac:dyDescent="0.25">
      <c r="D227" s="5"/>
      <c r="T227" s="5"/>
      <c r="AJ227" s="5"/>
      <c r="AZ227" s="5"/>
    </row>
    <row r="228" spans="4:52" x14ac:dyDescent="0.25">
      <c r="D228" s="5"/>
      <c r="T228" s="5"/>
      <c r="AJ228" s="5"/>
      <c r="AZ228" s="5"/>
    </row>
    <row r="229" spans="4:52" x14ac:dyDescent="0.25">
      <c r="D229" s="5"/>
      <c r="T229" s="5"/>
      <c r="AJ229" s="5"/>
      <c r="AZ229" s="5"/>
    </row>
    <row r="230" spans="4:52" x14ac:dyDescent="0.25">
      <c r="D230" s="5"/>
      <c r="T230" s="5"/>
      <c r="AJ230" s="5"/>
      <c r="AZ230" s="5"/>
    </row>
    <row r="231" spans="4:52" x14ac:dyDescent="0.25">
      <c r="D231" s="5"/>
      <c r="T231" s="5"/>
      <c r="AJ231" s="5"/>
      <c r="AZ231" s="5"/>
    </row>
    <row r="232" spans="4:52" x14ac:dyDescent="0.25">
      <c r="D232" s="5"/>
      <c r="T232" s="5"/>
      <c r="AJ232" s="5"/>
      <c r="AZ232" s="5"/>
    </row>
    <row r="233" spans="4:52" x14ac:dyDescent="0.25">
      <c r="D233" s="5"/>
      <c r="T233" s="5"/>
      <c r="AJ233" s="5"/>
      <c r="AZ233" s="5"/>
    </row>
    <row r="234" spans="4:52" x14ac:dyDescent="0.25">
      <c r="D234" s="5"/>
      <c r="T234" s="5"/>
      <c r="AJ234" s="5"/>
      <c r="AZ234" s="5"/>
    </row>
    <row r="235" spans="4:52" x14ac:dyDescent="0.25">
      <c r="D235" s="5"/>
      <c r="T235" s="5"/>
      <c r="AJ235" s="5"/>
      <c r="AZ235" s="5"/>
    </row>
    <row r="236" spans="4:52" x14ac:dyDescent="0.25">
      <c r="D236" s="5"/>
      <c r="T236" s="5"/>
      <c r="AJ236" s="5"/>
      <c r="AZ236" s="5"/>
    </row>
    <row r="237" spans="4:52" x14ac:dyDescent="0.25">
      <c r="D237" s="5"/>
      <c r="T237" s="5"/>
      <c r="AJ237" s="5"/>
      <c r="AZ237" s="5"/>
    </row>
    <row r="238" spans="4:52" x14ac:dyDescent="0.25">
      <c r="D238" s="5"/>
      <c r="T238" s="5"/>
      <c r="AJ238" s="5"/>
      <c r="AZ238" s="5"/>
    </row>
    <row r="239" spans="4:52" x14ac:dyDescent="0.25">
      <c r="D239" s="5"/>
      <c r="T239" s="5"/>
      <c r="AJ239" s="5"/>
      <c r="AZ239" s="5"/>
    </row>
    <row r="240" spans="4:52" x14ac:dyDescent="0.25">
      <c r="D240" s="5"/>
      <c r="T240" s="5"/>
      <c r="AJ240" s="5"/>
      <c r="AZ240" s="5"/>
    </row>
    <row r="241" spans="4:52" x14ac:dyDescent="0.25">
      <c r="D241" s="5"/>
      <c r="T241" s="5"/>
      <c r="AJ241" s="5"/>
      <c r="AZ241" s="5"/>
    </row>
    <row r="242" spans="4:52" x14ac:dyDescent="0.25">
      <c r="D242" s="5"/>
      <c r="T242" s="5"/>
      <c r="AJ242" s="5"/>
      <c r="AZ242" s="5"/>
    </row>
    <row r="243" spans="4:52" x14ac:dyDescent="0.25">
      <c r="D243" s="5"/>
      <c r="T243" s="5"/>
      <c r="AJ243" s="5"/>
      <c r="AZ243" s="5"/>
    </row>
    <row r="244" spans="4:52" x14ac:dyDescent="0.25">
      <c r="D244" s="5"/>
      <c r="T244" s="5"/>
      <c r="AJ244" s="5"/>
      <c r="AZ244" s="5"/>
    </row>
    <row r="245" spans="4:52" x14ac:dyDescent="0.25">
      <c r="D245" s="5"/>
      <c r="T245" s="5"/>
      <c r="AJ245" s="5"/>
      <c r="AZ245" s="5"/>
    </row>
    <row r="246" spans="4:52" x14ac:dyDescent="0.25">
      <c r="D246" s="5"/>
      <c r="T246" s="5"/>
      <c r="AJ246" s="5"/>
      <c r="AZ246" s="5"/>
    </row>
    <row r="247" spans="4:52" x14ac:dyDescent="0.25">
      <c r="D247" s="5"/>
      <c r="T247" s="5"/>
      <c r="AJ247" s="5"/>
      <c r="AZ247" s="5"/>
    </row>
    <row r="248" spans="4:52" x14ac:dyDescent="0.25">
      <c r="D248" s="5"/>
      <c r="T248" s="5"/>
      <c r="AJ248" s="5"/>
      <c r="AZ248" s="5"/>
    </row>
    <row r="249" spans="4:52" x14ac:dyDescent="0.25">
      <c r="D249" s="5"/>
      <c r="T249" s="5"/>
      <c r="AJ249" s="5"/>
      <c r="AZ249" s="5"/>
    </row>
    <row r="250" spans="4:52" x14ac:dyDescent="0.25">
      <c r="D250" s="5"/>
      <c r="T250" s="5"/>
      <c r="AJ250" s="5"/>
      <c r="AZ250" s="5"/>
    </row>
    <row r="251" spans="4:52" x14ac:dyDescent="0.25">
      <c r="D251" s="5"/>
      <c r="T251" s="5"/>
      <c r="AJ251" s="5"/>
      <c r="AZ251" s="5"/>
    </row>
    <row r="252" spans="4:52" x14ac:dyDescent="0.25">
      <c r="D252" s="5"/>
      <c r="T252" s="5"/>
      <c r="AJ252" s="5"/>
      <c r="AZ252" s="5"/>
    </row>
    <row r="253" spans="4:52" x14ac:dyDescent="0.25">
      <c r="D253" s="5"/>
      <c r="T253" s="5"/>
      <c r="AJ253" s="5"/>
      <c r="AZ253" s="5"/>
    </row>
    <row r="254" spans="4:52" x14ac:dyDescent="0.25">
      <c r="D254" s="5"/>
      <c r="T254" s="5"/>
      <c r="AJ254" s="5"/>
      <c r="AZ254" s="5"/>
    </row>
    <row r="255" spans="4:52" x14ac:dyDescent="0.25">
      <c r="D255" s="5"/>
      <c r="T255" s="5"/>
      <c r="AJ255" s="5"/>
      <c r="AZ255" s="5"/>
    </row>
    <row r="256" spans="4:52" x14ac:dyDescent="0.25">
      <c r="D256" s="5"/>
      <c r="T256" s="5"/>
      <c r="AJ256" s="5"/>
      <c r="AZ256" s="5"/>
    </row>
    <row r="257" spans="4:52" x14ac:dyDescent="0.25">
      <c r="D257" s="5"/>
      <c r="T257" s="5"/>
      <c r="AJ257" s="5"/>
      <c r="AZ257" s="5"/>
    </row>
    <row r="258" spans="4:52" x14ac:dyDescent="0.25">
      <c r="D258" s="5"/>
      <c r="T258" s="5"/>
      <c r="AJ258" s="5"/>
      <c r="AZ258" s="5"/>
    </row>
    <row r="259" spans="4:52" x14ac:dyDescent="0.25">
      <c r="D259" s="5"/>
      <c r="T259" s="5"/>
      <c r="AJ259" s="5"/>
      <c r="AZ259" s="5"/>
    </row>
    <row r="260" spans="4:52" x14ac:dyDescent="0.25">
      <c r="D260" s="5"/>
      <c r="T260" s="5"/>
      <c r="AJ260" s="5"/>
      <c r="AZ260" s="5"/>
    </row>
    <row r="261" spans="4:52" x14ac:dyDescent="0.25">
      <c r="D261" s="5"/>
      <c r="T261" s="5"/>
      <c r="AJ261" s="5"/>
      <c r="AZ261" s="5"/>
    </row>
    <row r="262" spans="4:52" x14ac:dyDescent="0.25">
      <c r="D262" s="5"/>
      <c r="T262" s="5"/>
      <c r="AJ262" s="5"/>
      <c r="AZ262" s="5"/>
    </row>
    <row r="263" spans="4:52" x14ac:dyDescent="0.25">
      <c r="D263" s="5"/>
      <c r="T263" s="5"/>
      <c r="AJ263" s="5"/>
      <c r="AZ263" s="5"/>
    </row>
    <row r="264" spans="4:52" x14ac:dyDescent="0.25">
      <c r="D264" s="5"/>
      <c r="T264" s="5"/>
      <c r="AJ264" s="5"/>
      <c r="AZ264" s="5"/>
    </row>
    <row r="265" spans="4:52" x14ac:dyDescent="0.25">
      <c r="D265" s="5"/>
      <c r="T265" s="5"/>
      <c r="AJ265" s="5"/>
      <c r="AZ265" s="5"/>
    </row>
    <row r="266" spans="4:52" x14ac:dyDescent="0.25">
      <c r="D266" s="5"/>
      <c r="T266" s="5"/>
      <c r="AJ266" s="5"/>
      <c r="AZ266" s="5"/>
    </row>
    <row r="267" spans="4:52" x14ac:dyDescent="0.25">
      <c r="D267" s="5"/>
      <c r="T267" s="5"/>
      <c r="AJ267" s="5"/>
      <c r="AZ267" s="5"/>
    </row>
    <row r="268" spans="4:52" x14ac:dyDescent="0.25">
      <c r="D268" s="5"/>
      <c r="T268" s="5"/>
      <c r="AJ268" s="5"/>
      <c r="AZ268" s="5"/>
    </row>
    <row r="269" spans="4:52" x14ac:dyDescent="0.25">
      <c r="D269" s="5"/>
      <c r="T269" s="5"/>
      <c r="AJ269" s="5"/>
      <c r="AZ269" s="5"/>
    </row>
    <row r="270" spans="4:52" x14ac:dyDescent="0.25">
      <c r="D270" s="5"/>
      <c r="T270" s="5"/>
      <c r="AJ270" s="5"/>
      <c r="AZ270" s="5"/>
    </row>
    <row r="271" spans="4:52" x14ac:dyDescent="0.25">
      <c r="D271" s="5"/>
      <c r="T271" s="5"/>
      <c r="AJ271" s="5"/>
      <c r="AZ271" s="5"/>
    </row>
    <row r="272" spans="4:52" x14ac:dyDescent="0.25">
      <c r="D272" s="5"/>
      <c r="T272" s="5"/>
      <c r="AJ272" s="5"/>
      <c r="AZ272" s="5"/>
    </row>
    <row r="273" spans="4:52" x14ac:dyDescent="0.25">
      <c r="D273" s="5"/>
      <c r="T273" s="5"/>
      <c r="AJ273" s="5"/>
      <c r="AZ273" s="5"/>
    </row>
    <row r="274" spans="4:52" x14ac:dyDescent="0.25">
      <c r="D274" s="5"/>
      <c r="T274" s="5"/>
      <c r="AJ274" s="5"/>
      <c r="AZ274" s="5"/>
    </row>
    <row r="275" spans="4:52" x14ac:dyDescent="0.25">
      <c r="D275" s="5"/>
      <c r="T275" s="5"/>
      <c r="AJ275" s="5"/>
      <c r="AZ275" s="5"/>
    </row>
    <row r="276" spans="4:52" x14ac:dyDescent="0.25">
      <c r="D276" s="5"/>
      <c r="T276" s="5"/>
      <c r="AJ276" s="5"/>
      <c r="AZ276" s="5"/>
    </row>
    <row r="277" spans="4:52" x14ac:dyDescent="0.25">
      <c r="D277" s="5"/>
      <c r="T277" s="5"/>
      <c r="AJ277" s="5"/>
      <c r="AZ277" s="5"/>
    </row>
    <row r="278" spans="4:52" x14ac:dyDescent="0.25">
      <c r="D278" s="5"/>
      <c r="T278" s="5"/>
      <c r="AJ278" s="5"/>
      <c r="AZ278" s="5"/>
    </row>
    <row r="279" spans="4:52" x14ac:dyDescent="0.25">
      <c r="D279" s="5"/>
      <c r="T279" s="5"/>
      <c r="AJ279" s="5"/>
      <c r="AZ279" s="5"/>
    </row>
    <row r="280" spans="4:52" x14ac:dyDescent="0.25">
      <c r="D280" s="5"/>
      <c r="T280" s="5"/>
      <c r="AJ280" s="5"/>
      <c r="AZ280" s="5"/>
    </row>
    <row r="281" spans="4:52" x14ac:dyDescent="0.25">
      <c r="D281" s="5"/>
      <c r="T281" s="5"/>
      <c r="AJ281" s="5"/>
      <c r="AZ281" s="5"/>
    </row>
    <row r="282" spans="4:52" x14ac:dyDescent="0.25">
      <c r="D282" s="5"/>
      <c r="T282" s="5"/>
      <c r="AJ282" s="5"/>
      <c r="AZ282" s="5"/>
    </row>
    <row r="283" spans="4:52" x14ac:dyDescent="0.25">
      <c r="D283" s="5"/>
      <c r="T283" s="5"/>
      <c r="AJ283" s="5"/>
      <c r="AZ283" s="5"/>
    </row>
    <row r="284" spans="4:52" x14ac:dyDescent="0.25">
      <c r="D284" s="5"/>
      <c r="T284" s="5"/>
      <c r="AJ284" s="5"/>
      <c r="AZ284" s="5"/>
    </row>
    <row r="285" spans="4:52" x14ac:dyDescent="0.25">
      <c r="D285" s="5"/>
      <c r="T285" s="5"/>
      <c r="AJ285" s="5"/>
      <c r="AZ285" s="5"/>
    </row>
    <row r="286" spans="4:52" x14ac:dyDescent="0.25">
      <c r="D286" s="5"/>
      <c r="T286" s="5"/>
      <c r="AJ286" s="5"/>
      <c r="AZ286" s="5"/>
    </row>
    <row r="287" spans="4:52" x14ac:dyDescent="0.25">
      <c r="D287" s="5"/>
      <c r="T287" s="5"/>
      <c r="AJ287" s="5"/>
      <c r="AZ287" s="5"/>
    </row>
    <row r="288" spans="4:52" x14ac:dyDescent="0.25">
      <c r="D288" s="5"/>
      <c r="T288" s="5"/>
      <c r="AJ288" s="5"/>
      <c r="AZ288" s="5"/>
    </row>
    <row r="289" spans="4:52" x14ac:dyDescent="0.25">
      <c r="D289" s="5"/>
      <c r="T289" s="5"/>
      <c r="AJ289" s="5"/>
      <c r="AZ289" s="5"/>
    </row>
    <row r="290" spans="4:52" x14ac:dyDescent="0.25">
      <c r="D290" s="5"/>
      <c r="T290" s="5"/>
      <c r="AJ290" s="5"/>
      <c r="AZ290" s="5"/>
    </row>
    <row r="291" spans="4:52" x14ac:dyDescent="0.25">
      <c r="D291" s="5"/>
      <c r="T291" s="5"/>
      <c r="AJ291" s="5"/>
      <c r="AZ291" s="5"/>
    </row>
    <row r="292" spans="4:52" x14ac:dyDescent="0.25">
      <c r="D292" s="5"/>
      <c r="T292" s="5"/>
      <c r="AJ292" s="5"/>
      <c r="AZ292" s="5"/>
    </row>
    <row r="293" spans="4:52" x14ac:dyDescent="0.25">
      <c r="D293" s="5"/>
      <c r="T293" s="5"/>
      <c r="AJ293" s="5"/>
      <c r="AZ293" s="5"/>
    </row>
    <row r="294" spans="4:52" x14ac:dyDescent="0.25">
      <c r="D294" s="5"/>
      <c r="T294" s="5"/>
      <c r="AJ294" s="5"/>
      <c r="AZ294" s="5"/>
    </row>
    <row r="295" spans="4:52" x14ac:dyDescent="0.25">
      <c r="D295" s="5"/>
      <c r="T295" s="5"/>
      <c r="AJ295" s="5"/>
      <c r="AZ295" s="5"/>
    </row>
    <row r="296" spans="4:52" x14ac:dyDescent="0.25">
      <c r="D296" s="5"/>
      <c r="T296" s="5"/>
      <c r="AJ296" s="5"/>
      <c r="AZ296" s="5"/>
    </row>
    <row r="297" spans="4:52" x14ac:dyDescent="0.25">
      <c r="D297" s="5"/>
      <c r="T297" s="5"/>
      <c r="AJ297" s="5"/>
      <c r="AZ297" s="5"/>
    </row>
    <row r="298" spans="4:52" x14ac:dyDescent="0.25">
      <c r="D298" s="5"/>
      <c r="T298" s="5"/>
      <c r="AJ298" s="5"/>
      <c r="AZ298" s="5"/>
    </row>
    <row r="299" spans="4:52" x14ac:dyDescent="0.25">
      <c r="D299" s="5"/>
      <c r="T299" s="5"/>
      <c r="AJ299" s="5"/>
      <c r="AZ299" s="5"/>
    </row>
    <row r="300" spans="4:52" x14ac:dyDescent="0.25">
      <c r="D300" s="5"/>
      <c r="T300" s="5"/>
      <c r="AJ300" s="5"/>
      <c r="AZ300" s="5"/>
    </row>
    <row r="301" spans="4:52" x14ac:dyDescent="0.25">
      <c r="D301" s="5"/>
      <c r="T301" s="5"/>
      <c r="AJ301" s="5"/>
      <c r="AZ301" s="5"/>
    </row>
    <row r="302" spans="4:52" x14ac:dyDescent="0.25">
      <c r="D302" s="5"/>
      <c r="T302" s="5"/>
      <c r="AJ302" s="5"/>
      <c r="AZ302" s="5"/>
    </row>
    <row r="303" spans="4:52" x14ac:dyDescent="0.25">
      <c r="D303" s="5"/>
      <c r="T303" s="5"/>
      <c r="AJ303" s="5"/>
      <c r="AZ303" s="5"/>
    </row>
    <row r="304" spans="4:52" x14ac:dyDescent="0.25">
      <c r="D304" s="5"/>
      <c r="T304" s="5"/>
      <c r="AJ304" s="5"/>
      <c r="AZ304" s="5"/>
    </row>
    <row r="305" spans="4:52" x14ac:dyDescent="0.25">
      <c r="D305" s="5"/>
      <c r="T305" s="5"/>
      <c r="AJ305" s="5"/>
      <c r="AZ305" s="5"/>
    </row>
    <row r="306" spans="4:52" x14ac:dyDescent="0.25">
      <c r="D306" s="5"/>
      <c r="T306" s="5"/>
      <c r="AJ306" s="5"/>
      <c r="AZ306" s="5"/>
    </row>
    <row r="307" spans="4:52" x14ac:dyDescent="0.25">
      <c r="D307" s="5"/>
      <c r="T307" s="5"/>
      <c r="AJ307" s="5"/>
      <c r="AZ307" s="5"/>
    </row>
    <row r="308" spans="4:52" x14ac:dyDescent="0.25">
      <c r="D308" s="5"/>
      <c r="T308" s="5"/>
      <c r="AJ308" s="5"/>
      <c r="AZ308" s="5"/>
    </row>
    <row r="309" spans="4:52" x14ac:dyDescent="0.25">
      <c r="D309" s="5"/>
      <c r="T309" s="5"/>
      <c r="AJ309" s="5"/>
      <c r="AZ309" s="5"/>
    </row>
    <row r="310" spans="4:52" x14ac:dyDescent="0.25">
      <c r="D310" s="5"/>
      <c r="T310" s="5"/>
      <c r="AJ310" s="5"/>
      <c r="AZ310" s="5"/>
    </row>
    <row r="311" spans="4:52" x14ac:dyDescent="0.25">
      <c r="D311" s="5"/>
      <c r="T311" s="5"/>
      <c r="AJ311" s="5"/>
      <c r="AZ311" s="5"/>
    </row>
    <row r="312" spans="4:52" x14ac:dyDescent="0.25">
      <c r="D312" s="5"/>
      <c r="T312" s="5"/>
      <c r="AJ312" s="5"/>
      <c r="AZ312" s="5"/>
    </row>
    <row r="313" spans="4:52" x14ac:dyDescent="0.25">
      <c r="D313" s="5"/>
      <c r="T313" s="5"/>
      <c r="AJ313" s="5"/>
      <c r="AZ313" s="5"/>
    </row>
    <row r="314" spans="4:52" x14ac:dyDescent="0.25">
      <c r="D314" s="5"/>
      <c r="T314" s="5"/>
      <c r="AJ314" s="5"/>
      <c r="AZ314" s="5"/>
    </row>
    <row r="315" spans="4:52" x14ac:dyDescent="0.25">
      <c r="D315" s="5"/>
      <c r="T315" s="5"/>
      <c r="AJ315" s="5"/>
      <c r="AZ315" s="5"/>
    </row>
    <row r="316" spans="4:52" x14ac:dyDescent="0.25">
      <c r="D316" s="5"/>
      <c r="T316" s="5"/>
      <c r="AJ316" s="5"/>
      <c r="AZ316" s="5"/>
    </row>
    <row r="317" spans="4:52" x14ac:dyDescent="0.25">
      <c r="D317" s="5"/>
      <c r="T317" s="5"/>
      <c r="AJ317" s="5"/>
      <c r="AZ317" s="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DD145-035A-466E-A660-A96CCA36C597}">
  <dimension ref="A1:AZ317"/>
  <sheetViews>
    <sheetView workbookViewId="0">
      <selection activeCell="D24" sqref="D24"/>
    </sheetView>
  </sheetViews>
  <sheetFormatPr defaultRowHeight="14.3" x14ac:dyDescent="0.25"/>
  <cols>
    <col min="4" max="4" width="12.625" bestFit="1" customWidth="1"/>
  </cols>
  <sheetData>
    <row r="1" spans="1:52" x14ac:dyDescent="0.25">
      <c r="B1" s="1" t="s">
        <v>59</v>
      </c>
      <c r="C1" s="1" t="s">
        <v>35</v>
      </c>
      <c r="F1" s="1"/>
      <c r="V1" s="1"/>
    </row>
    <row r="2" spans="1:52" x14ac:dyDescent="0.25">
      <c r="B2" s="1"/>
      <c r="C2" s="1"/>
      <c r="F2" s="1"/>
      <c r="V2" s="1"/>
    </row>
    <row r="3" spans="1:52" x14ac:dyDescent="0.25">
      <c r="B3" t="str">
        <f>B11</f>
        <v>GDP SSP3</v>
      </c>
      <c r="C3" s="1" t="s">
        <v>30</v>
      </c>
      <c r="D3" t="s">
        <v>67</v>
      </c>
      <c r="E3" t="s">
        <v>65</v>
      </c>
      <c r="F3" t="s">
        <v>13</v>
      </c>
      <c r="G3" s="1"/>
      <c r="W3" s="1"/>
      <c r="AM3" s="1"/>
    </row>
    <row r="4" spans="1:52" x14ac:dyDescent="0.25">
      <c r="A4">
        <v>1</v>
      </c>
      <c r="B4" t="s">
        <v>1</v>
      </c>
      <c r="C4">
        <v>2010</v>
      </c>
      <c r="D4" s="5">
        <f>SUM(C13:C33)</f>
        <v>37875.389999999992</v>
      </c>
      <c r="E4" s="5">
        <f>SUM(J13:J33)</f>
        <v>18810.32</v>
      </c>
      <c r="F4" s="5">
        <f>100*E4/D4</f>
        <v>49.663699832529787</v>
      </c>
      <c r="H4" s="5"/>
      <c r="I4" s="5"/>
      <c r="J4" s="5"/>
      <c r="K4" s="5"/>
      <c r="L4" s="5"/>
      <c r="M4" s="5"/>
      <c r="N4" s="5"/>
      <c r="O4" s="5"/>
      <c r="P4" s="5"/>
      <c r="Q4" s="5"/>
      <c r="R4" s="5"/>
      <c r="S4" s="5"/>
      <c r="T4" s="3"/>
      <c r="U4" s="5"/>
      <c r="X4" s="5"/>
      <c r="Y4" s="5"/>
      <c r="Z4" s="5"/>
      <c r="AA4" s="5"/>
      <c r="AB4" s="5"/>
      <c r="AC4" s="5"/>
      <c r="AD4" s="5"/>
      <c r="AE4" s="5"/>
      <c r="AF4" s="5"/>
      <c r="AG4" s="5"/>
      <c r="AH4" s="5"/>
      <c r="AI4" s="5"/>
      <c r="AJ4" s="3"/>
      <c r="AN4" s="5"/>
      <c r="AO4" s="5"/>
      <c r="AP4" s="5"/>
      <c r="AQ4" s="5"/>
      <c r="AR4" s="5"/>
      <c r="AS4" s="5"/>
      <c r="AT4" s="5"/>
      <c r="AU4" s="5"/>
      <c r="AV4" s="5"/>
      <c r="AW4" s="5"/>
      <c r="AX4" s="5"/>
      <c r="AY4" s="5"/>
      <c r="AZ4" s="3"/>
    </row>
    <row r="5" spans="1:52" x14ac:dyDescent="0.25">
      <c r="A5">
        <v>2</v>
      </c>
      <c r="B5" t="s">
        <v>1</v>
      </c>
      <c r="C5">
        <v>2020</v>
      </c>
      <c r="D5" s="5">
        <f>SUM(D13:D33)</f>
        <v>70511.91</v>
      </c>
      <c r="E5" s="5">
        <f>SUM(K13:K33)</f>
        <v>38472.100000000006</v>
      </c>
      <c r="F5" s="5">
        <f t="shared" ref="F5:F8" si="0">100*E5/D5</f>
        <v>54.561137260357867</v>
      </c>
      <c r="H5" s="5"/>
      <c r="I5" s="5"/>
      <c r="J5" s="5"/>
      <c r="K5" s="5"/>
      <c r="L5" s="5"/>
      <c r="M5" s="5"/>
      <c r="N5" s="5"/>
      <c r="O5" s="5"/>
      <c r="P5" s="5"/>
      <c r="Q5" s="5"/>
      <c r="R5" s="5"/>
      <c r="S5" s="5"/>
      <c r="T5" s="3"/>
      <c r="U5" s="5"/>
      <c r="X5" s="5"/>
      <c r="Y5" s="5"/>
      <c r="Z5" s="5"/>
      <c r="AA5" s="5"/>
      <c r="AB5" s="5"/>
      <c r="AC5" s="5"/>
      <c r="AD5" s="5"/>
      <c r="AE5" s="5"/>
      <c r="AF5" s="5"/>
      <c r="AG5" s="5"/>
      <c r="AH5" s="5"/>
      <c r="AI5" s="5"/>
      <c r="AJ5" s="3"/>
      <c r="AN5" s="5"/>
      <c r="AO5" s="5"/>
      <c r="AP5" s="5"/>
      <c r="AQ5" s="5"/>
      <c r="AR5" s="5"/>
      <c r="AS5" s="5"/>
      <c r="AT5" s="5"/>
      <c r="AU5" s="5"/>
      <c r="AV5" s="5"/>
      <c r="AW5" s="5"/>
      <c r="AX5" s="5"/>
      <c r="AY5" s="5"/>
      <c r="AZ5" s="3"/>
    </row>
    <row r="6" spans="1:52" x14ac:dyDescent="0.25">
      <c r="A6">
        <v>3</v>
      </c>
      <c r="B6" t="s">
        <v>1</v>
      </c>
      <c r="C6">
        <v>2030</v>
      </c>
      <c r="D6" s="5">
        <f>SUM(E13:E33)</f>
        <v>124000.12999999999</v>
      </c>
      <c r="E6" s="5">
        <f>SUM(L13:L33)</f>
        <v>73109.61</v>
      </c>
      <c r="F6" s="5">
        <f t="shared" si="0"/>
        <v>58.959301091055309</v>
      </c>
      <c r="H6" s="5"/>
      <c r="I6" s="5"/>
      <c r="J6" s="5"/>
      <c r="K6" s="5"/>
      <c r="L6" s="5"/>
      <c r="M6" s="5"/>
      <c r="N6" s="5"/>
      <c r="O6" s="5"/>
      <c r="P6" s="5"/>
      <c r="Q6" s="5"/>
      <c r="R6" s="5"/>
      <c r="S6" s="5"/>
      <c r="T6" s="3"/>
      <c r="U6" s="5"/>
      <c r="X6" s="5"/>
      <c r="Y6" s="5"/>
      <c r="Z6" s="5"/>
      <c r="AA6" s="5"/>
      <c r="AB6" s="5"/>
      <c r="AC6" s="5"/>
      <c r="AD6" s="5"/>
      <c r="AE6" s="5"/>
      <c r="AF6" s="5"/>
      <c r="AG6" s="5"/>
      <c r="AH6" s="5"/>
      <c r="AI6" s="5"/>
      <c r="AJ6" s="3"/>
      <c r="AN6" s="5"/>
      <c r="AO6" s="5"/>
      <c r="AP6" s="5"/>
      <c r="AQ6" s="5"/>
      <c r="AR6" s="5"/>
      <c r="AS6" s="5"/>
      <c r="AT6" s="5"/>
      <c r="AU6" s="5"/>
      <c r="AV6" s="5"/>
      <c r="AW6" s="5"/>
      <c r="AX6" s="5"/>
      <c r="AY6" s="5"/>
      <c r="AZ6" s="3"/>
    </row>
    <row r="7" spans="1:52" x14ac:dyDescent="0.25">
      <c r="A7">
        <v>4</v>
      </c>
      <c r="B7" t="s">
        <v>1</v>
      </c>
      <c r="C7">
        <v>2040</v>
      </c>
      <c r="D7" s="5">
        <f>SUM(F13:F33)</f>
        <v>198724.72</v>
      </c>
      <c r="E7" s="5">
        <f>SUM(M13:M33)</f>
        <v>125882.28000000001</v>
      </c>
      <c r="F7" s="5">
        <f t="shared" si="0"/>
        <v>63.345053398490144</v>
      </c>
      <c r="H7" s="5"/>
      <c r="I7" s="5"/>
      <c r="J7" s="5"/>
      <c r="K7" s="5"/>
      <c r="L7" s="5"/>
      <c r="M7" s="5"/>
      <c r="N7" s="5"/>
      <c r="O7" s="5"/>
      <c r="P7" s="5"/>
      <c r="Q7" s="5"/>
      <c r="R7" s="5"/>
      <c r="S7" s="5"/>
      <c r="T7" s="3"/>
      <c r="U7" s="5"/>
      <c r="X7" s="5"/>
      <c r="Y7" s="5"/>
      <c r="Z7" s="5"/>
      <c r="AA7" s="5"/>
      <c r="AB7" s="5"/>
      <c r="AC7" s="5"/>
      <c r="AD7" s="5"/>
      <c r="AE7" s="5"/>
      <c r="AF7" s="5"/>
      <c r="AG7" s="5"/>
      <c r="AH7" s="5"/>
      <c r="AI7" s="5"/>
      <c r="AJ7" s="3"/>
      <c r="AN7" s="5"/>
      <c r="AO7" s="5"/>
      <c r="AP7" s="5"/>
      <c r="AQ7" s="5"/>
      <c r="AR7" s="5"/>
      <c r="AS7" s="5"/>
      <c r="AT7" s="5"/>
      <c r="AU7" s="5"/>
      <c r="AV7" s="5"/>
      <c r="AW7" s="5"/>
      <c r="AX7" s="5"/>
      <c r="AY7" s="5"/>
      <c r="AZ7" s="3"/>
    </row>
    <row r="8" spans="1:52" x14ac:dyDescent="0.25">
      <c r="A8">
        <v>5</v>
      </c>
      <c r="B8" t="s">
        <v>1</v>
      </c>
      <c r="C8">
        <v>2050</v>
      </c>
      <c r="D8" s="5">
        <f>SUM(G13:G33)</f>
        <v>312690.81000000006</v>
      </c>
      <c r="E8" s="5">
        <f>SUM(N13:N33)</f>
        <v>209280.21</v>
      </c>
      <c r="F8" s="5">
        <f t="shared" si="0"/>
        <v>66.92880100953397</v>
      </c>
      <c r="H8" s="5"/>
      <c r="I8" s="5"/>
      <c r="J8" s="5"/>
      <c r="K8" s="5"/>
      <c r="L8" s="5"/>
      <c r="M8" s="5"/>
      <c r="N8" s="5"/>
      <c r="O8" s="5"/>
      <c r="P8" s="5"/>
      <c r="Q8" s="5"/>
      <c r="R8" s="5"/>
      <c r="S8" s="5"/>
      <c r="T8" s="3"/>
      <c r="U8" s="5"/>
      <c r="X8" s="5"/>
      <c r="Y8" s="5"/>
      <c r="Z8" s="5"/>
      <c r="AA8" s="5"/>
      <c r="AB8" s="5"/>
      <c r="AC8" s="5"/>
      <c r="AD8" s="5"/>
      <c r="AE8" s="5"/>
      <c r="AF8" s="5"/>
      <c r="AG8" s="5"/>
      <c r="AH8" s="5"/>
      <c r="AI8" s="5"/>
      <c r="AJ8" s="3"/>
      <c r="AN8" s="5"/>
      <c r="AO8" s="5"/>
      <c r="AP8" s="5"/>
      <c r="AQ8" s="5"/>
      <c r="AR8" s="5"/>
      <c r="AS8" s="5"/>
      <c r="AT8" s="5"/>
      <c r="AU8" s="5"/>
      <c r="AV8" s="5"/>
      <c r="AW8" s="5"/>
      <c r="AX8" s="5"/>
      <c r="AY8" s="5"/>
      <c r="AZ8" s="3"/>
    </row>
    <row r="9" spans="1:52" x14ac:dyDescent="0.25">
      <c r="D9" s="5"/>
      <c r="E9" s="5"/>
      <c r="H9" s="5"/>
      <c r="I9" s="5"/>
      <c r="J9" s="5"/>
      <c r="K9" s="5"/>
      <c r="L9" s="5"/>
      <c r="M9" s="5"/>
      <c r="N9" s="5"/>
      <c r="O9" s="5"/>
      <c r="P9" s="5"/>
      <c r="Q9" s="5"/>
      <c r="R9" s="5"/>
      <c r="S9" s="5"/>
      <c r="T9" s="5"/>
      <c r="U9" s="5"/>
      <c r="X9" s="5"/>
      <c r="Y9" s="5"/>
      <c r="Z9" s="5"/>
      <c r="AA9" s="5"/>
      <c r="AB9" s="5"/>
      <c r="AC9" s="5"/>
      <c r="AD9" s="5"/>
      <c r="AE9" s="5"/>
      <c r="AF9" s="5"/>
      <c r="AG9" s="5"/>
      <c r="AH9" s="5"/>
      <c r="AI9" s="5"/>
      <c r="AJ9" s="5"/>
      <c r="AN9" s="5"/>
      <c r="AO9" s="5"/>
      <c r="AP9" s="5"/>
      <c r="AQ9" s="5"/>
      <c r="AR9" s="5"/>
      <c r="AS9" s="5"/>
      <c r="AT9" s="5"/>
      <c r="AU9" s="5"/>
      <c r="AV9" s="5"/>
      <c r="AW9" s="5"/>
      <c r="AX9" s="5"/>
      <c r="AY9" s="5"/>
      <c r="AZ9" s="5"/>
    </row>
    <row r="10" spans="1:52" x14ac:dyDescent="0.25">
      <c r="B10" s="1"/>
      <c r="C10" s="1"/>
      <c r="D10" s="5"/>
      <c r="F10" s="1"/>
      <c r="T10" s="5"/>
      <c r="V10" s="1"/>
      <c r="AJ10" s="5"/>
      <c r="AZ10" s="5"/>
    </row>
    <row r="11" spans="1:52" x14ac:dyDescent="0.25">
      <c r="B11" t="s">
        <v>66</v>
      </c>
      <c r="C11" s="1" t="s">
        <v>30</v>
      </c>
      <c r="D11" s="5"/>
      <c r="I11" t="s">
        <v>65</v>
      </c>
      <c r="T11" s="5"/>
      <c r="AJ11" s="5"/>
      <c r="AZ11" s="5"/>
    </row>
    <row r="12" spans="1:52" x14ac:dyDescent="0.25">
      <c r="B12">
        <v>0</v>
      </c>
      <c r="C12" s="1">
        <v>2010</v>
      </c>
      <c r="D12" s="1">
        <v>2020</v>
      </c>
      <c r="E12" s="1">
        <v>2030</v>
      </c>
      <c r="F12" s="1">
        <v>2040</v>
      </c>
      <c r="G12" s="1">
        <v>2050</v>
      </c>
      <c r="I12">
        <v>0</v>
      </c>
      <c r="J12" s="1">
        <v>2010</v>
      </c>
      <c r="K12" s="1">
        <v>2020</v>
      </c>
      <c r="L12" s="1">
        <v>2030</v>
      </c>
      <c r="M12" s="1">
        <v>2040</v>
      </c>
      <c r="N12" s="1">
        <v>2050</v>
      </c>
      <c r="O12" s="1"/>
      <c r="P12" s="1"/>
      <c r="Q12" s="1"/>
      <c r="R12" s="1"/>
      <c r="S12" s="1"/>
      <c r="T12" s="5"/>
      <c r="AJ12" s="5"/>
      <c r="AZ12" s="5"/>
    </row>
    <row r="13" spans="1:52" x14ac:dyDescent="0.25">
      <c r="B13">
        <v>1</v>
      </c>
      <c r="C13">
        <v>437.75</v>
      </c>
      <c r="D13">
        <v>877</v>
      </c>
      <c r="E13">
        <v>1584.5</v>
      </c>
      <c r="F13">
        <v>2564.09</v>
      </c>
      <c r="G13">
        <v>4043.32</v>
      </c>
      <c r="I13">
        <v>1</v>
      </c>
      <c r="J13">
        <v>0</v>
      </c>
      <c r="K13">
        <v>0</v>
      </c>
      <c r="L13">
        <v>0</v>
      </c>
      <c r="M13">
        <v>0</v>
      </c>
      <c r="N13">
        <v>0</v>
      </c>
      <c r="T13" s="5"/>
      <c r="AJ13" s="5"/>
      <c r="AZ13" s="5"/>
    </row>
    <row r="14" spans="1:52" x14ac:dyDescent="0.25">
      <c r="B14">
        <v>2</v>
      </c>
      <c r="C14">
        <v>1377.92</v>
      </c>
      <c r="D14">
        <v>2241.9</v>
      </c>
      <c r="E14">
        <v>2871.46</v>
      </c>
      <c r="F14">
        <v>3002.97</v>
      </c>
      <c r="G14">
        <v>3392.55</v>
      </c>
      <c r="I14">
        <v>2</v>
      </c>
      <c r="J14">
        <v>1.04</v>
      </c>
      <c r="K14">
        <v>1.9</v>
      </c>
      <c r="L14">
        <v>3.26</v>
      </c>
      <c r="M14">
        <v>5.1100000000000003</v>
      </c>
      <c r="N14">
        <v>7.96</v>
      </c>
      <c r="T14" s="5"/>
      <c r="AJ14" s="5"/>
      <c r="AZ14" s="5"/>
    </row>
    <row r="15" spans="1:52" x14ac:dyDescent="0.25">
      <c r="B15">
        <v>3</v>
      </c>
      <c r="C15">
        <v>730.55</v>
      </c>
      <c r="D15">
        <v>1219.71</v>
      </c>
      <c r="E15">
        <v>1597.9</v>
      </c>
      <c r="F15">
        <v>1717.36</v>
      </c>
      <c r="G15">
        <v>1989.81</v>
      </c>
      <c r="I15">
        <v>3</v>
      </c>
      <c r="J15">
        <v>23.66</v>
      </c>
      <c r="K15">
        <v>44.46</v>
      </c>
      <c r="L15">
        <v>55.49</v>
      </c>
      <c r="M15">
        <v>56.9</v>
      </c>
      <c r="N15">
        <v>66.010000000000005</v>
      </c>
      <c r="T15" s="5"/>
      <c r="AJ15" s="5"/>
      <c r="AZ15" s="5"/>
    </row>
    <row r="16" spans="1:52" x14ac:dyDescent="0.25">
      <c r="B16">
        <v>4</v>
      </c>
      <c r="C16">
        <v>585.63</v>
      </c>
      <c r="D16">
        <v>986.03</v>
      </c>
      <c r="E16">
        <v>1333.23</v>
      </c>
      <c r="F16">
        <v>1513.66</v>
      </c>
      <c r="G16">
        <v>1866.21</v>
      </c>
      <c r="I16">
        <v>4</v>
      </c>
      <c r="J16">
        <v>0</v>
      </c>
      <c r="K16">
        <v>0</v>
      </c>
      <c r="L16">
        <v>0</v>
      </c>
      <c r="M16">
        <v>0</v>
      </c>
      <c r="N16">
        <v>0</v>
      </c>
      <c r="T16" s="5"/>
      <c r="AJ16" s="5"/>
      <c r="AZ16" s="5"/>
    </row>
    <row r="17" spans="2:52" x14ac:dyDescent="0.25">
      <c r="B17">
        <v>5</v>
      </c>
      <c r="C17">
        <v>890.39</v>
      </c>
      <c r="D17">
        <v>1783.16</v>
      </c>
      <c r="E17">
        <v>3241.46</v>
      </c>
      <c r="F17">
        <v>5252.36</v>
      </c>
      <c r="G17">
        <v>6821.47</v>
      </c>
      <c r="I17">
        <v>5</v>
      </c>
      <c r="J17">
        <v>38.44</v>
      </c>
      <c r="K17">
        <v>75.319999999999993</v>
      </c>
      <c r="L17">
        <v>144.55000000000001</v>
      </c>
      <c r="M17">
        <v>233.57</v>
      </c>
      <c r="N17">
        <v>524.08000000000004</v>
      </c>
      <c r="T17" s="5"/>
      <c r="AJ17" s="5"/>
      <c r="AZ17" s="5"/>
    </row>
    <row r="18" spans="2:52" x14ac:dyDescent="0.25">
      <c r="B18">
        <v>6</v>
      </c>
      <c r="C18">
        <v>1144.8599999999999</v>
      </c>
      <c r="D18">
        <v>1783.85</v>
      </c>
      <c r="E18">
        <v>2449.9299999999998</v>
      </c>
      <c r="F18">
        <v>2907.57</v>
      </c>
      <c r="G18">
        <v>3355.4</v>
      </c>
      <c r="I18">
        <v>6</v>
      </c>
      <c r="J18">
        <v>139.97</v>
      </c>
      <c r="K18">
        <v>201.04</v>
      </c>
      <c r="L18">
        <v>296.64</v>
      </c>
      <c r="M18">
        <v>393.02</v>
      </c>
      <c r="N18">
        <v>610.58000000000004</v>
      </c>
      <c r="T18" s="5"/>
      <c r="AJ18" s="5"/>
      <c r="AZ18" s="5"/>
    </row>
    <row r="19" spans="2:52" x14ac:dyDescent="0.25">
      <c r="B19">
        <v>7</v>
      </c>
      <c r="C19">
        <v>313.66000000000003</v>
      </c>
      <c r="D19">
        <v>635.94000000000005</v>
      </c>
      <c r="E19">
        <v>1184.96</v>
      </c>
      <c r="F19">
        <v>2044.39</v>
      </c>
      <c r="G19">
        <v>3323.78</v>
      </c>
      <c r="I19">
        <v>7</v>
      </c>
      <c r="J19">
        <v>214.34</v>
      </c>
      <c r="K19">
        <v>451.84</v>
      </c>
      <c r="L19">
        <v>874.87</v>
      </c>
      <c r="M19">
        <v>1531.97</v>
      </c>
      <c r="N19">
        <v>2507.06</v>
      </c>
      <c r="T19" s="5"/>
      <c r="AJ19" s="5"/>
      <c r="AZ19" s="5"/>
    </row>
    <row r="20" spans="2:52" x14ac:dyDescent="0.25">
      <c r="B20">
        <v>8</v>
      </c>
      <c r="C20">
        <v>2138.85</v>
      </c>
      <c r="D20">
        <v>3143.24</v>
      </c>
      <c r="E20">
        <v>4965.6400000000003</v>
      </c>
      <c r="F20">
        <v>8150.13</v>
      </c>
      <c r="G20">
        <v>13782.44</v>
      </c>
      <c r="I20">
        <v>8</v>
      </c>
      <c r="J20">
        <v>1981.57</v>
      </c>
      <c r="K20">
        <v>2922.22</v>
      </c>
      <c r="L20">
        <v>4639.25</v>
      </c>
      <c r="M20">
        <v>7652.17</v>
      </c>
      <c r="N20">
        <v>13037.01</v>
      </c>
      <c r="T20" s="5"/>
      <c r="AJ20" s="5"/>
      <c r="AZ20" s="5"/>
    </row>
    <row r="21" spans="2:52" x14ac:dyDescent="0.25">
      <c r="B21">
        <v>9</v>
      </c>
      <c r="C21">
        <v>408.12</v>
      </c>
      <c r="D21">
        <v>574.53</v>
      </c>
      <c r="E21">
        <v>728.39</v>
      </c>
      <c r="F21">
        <v>1092.3599999999999</v>
      </c>
      <c r="G21">
        <v>1732.38</v>
      </c>
      <c r="I21">
        <v>9</v>
      </c>
      <c r="J21">
        <v>11.87</v>
      </c>
      <c r="K21">
        <v>17.61</v>
      </c>
      <c r="L21">
        <v>50.28</v>
      </c>
      <c r="M21">
        <v>83.35</v>
      </c>
      <c r="N21">
        <v>174.02</v>
      </c>
      <c r="T21" s="5"/>
      <c r="AJ21" s="5"/>
      <c r="AZ21" s="5"/>
    </row>
    <row r="22" spans="2:52" x14ac:dyDescent="0.25">
      <c r="B22">
        <v>10</v>
      </c>
      <c r="C22">
        <v>436.61</v>
      </c>
      <c r="D22">
        <v>719.81</v>
      </c>
      <c r="E22">
        <v>807.85</v>
      </c>
      <c r="F22">
        <v>3563.1</v>
      </c>
      <c r="G22">
        <v>6681.53</v>
      </c>
      <c r="I22">
        <v>10</v>
      </c>
      <c r="J22">
        <v>51.65</v>
      </c>
      <c r="K22">
        <v>126.77</v>
      </c>
      <c r="L22">
        <v>264.60000000000002</v>
      </c>
      <c r="M22">
        <v>2704.24</v>
      </c>
      <c r="N22">
        <v>5314.7</v>
      </c>
      <c r="T22" s="5"/>
      <c r="AJ22" s="5"/>
      <c r="AZ22" s="5"/>
    </row>
    <row r="23" spans="2:52" x14ac:dyDescent="0.25">
      <c r="B23">
        <v>11</v>
      </c>
      <c r="C23">
        <v>4935.67</v>
      </c>
      <c r="D23">
        <v>9898.3799999999992</v>
      </c>
      <c r="E23">
        <v>17533.939999999999</v>
      </c>
      <c r="F23">
        <v>27968.12</v>
      </c>
      <c r="G23">
        <v>44324.92</v>
      </c>
      <c r="I23">
        <v>11</v>
      </c>
      <c r="J23">
        <v>4121.5600000000004</v>
      </c>
      <c r="K23">
        <v>8252.7199999999993</v>
      </c>
      <c r="L23">
        <v>15084.29</v>
      </c>
      <c r="M23">
        <v>24767.599999999999</v>
      </c>
      <c r="N23">
        <v>39310.129999999997</v>
      </c>
      <c r="T23" s="5"/>
      <c r="AJ23" s="5"/>
      <c r="AZ23" s="5"/>
    </row>
    <row r="24" spans="2:52" x14ac:dyDescent="0.25">
      <c r="B24">
        <v>12</v>
      </c>
      <c r="C24">
        <v>3194.75</v>
      </c>
      <c r="D24">
        <v>5856.81</v>
      </c>
      <c r="E24">
        <v>12368.38</v>
      </c>
      <c r="F24">
        <v>20801.189999999999</v>
      </c>
      <c r="G24">
        <v>32906.379999999997</v>
      </c>
      <c r="I24">
        <v>12</v>
      </c>
      <c r="J24">
        <v>2468.3200000000002</v>
      </c>
      <c r="K24">
        <v>5034.96</v>
      </c>
      <c r="L24">
        <v>11000.96</v>
      </c>
      <c r="M24">
        <v>19256.75</v>
      </c>
      <c r="N24">
        <v>30534.36</v>
      </c>
      <c r="T24" s="5"/>
      <c r="AJ24" s="5"/>
      <c r="AZ24" s="5"/>
    </row>
    <row r="25" spans="2:52" x14ac:dyDescent="0.25">
      <c r="B25">
        <v>13</v>
      </c>
      <c r="C25">
        <v>1855.67</v>
      </c>
      <c r="D25">
        <v>3394.66</v>
      </c>
      <c r="E25">
        <v>6015.21</v>
      </c>
      <c r="F25">
        <v>8998.93</v>
      </c>
      <c r="G25">
        <v>14961.76</v>
      </c>
      <c r="I25">
        <v>13</v>
      </c>
      <c r="J25">
        <v>1593.52</v>
      </c>
      <c r="K25">
        <v>2947.75</v>
      </c>
      <c r="L25">
        <v>5372.92</v>
      </c>
      <c r="M25">
        <v>8615.4699999999993</v>
      </c>
      <c r="N25">
        <v>14468.25</v>
      </c>
      <c r="T25" s="5"/>
      <c r="AJ25" s="5"/>
      <c r="AZ25" s="5"/>
    </row>
    <row r="26" spans="2:52" x14ac:dyDescent="0.25">
      <c r="B26">
        <v>14</v>
      </c>
      <c r="C26">
        <v>2994.89</v>
      </c>
      <c r="D26">
        <v>6765.12</v>
      </c>
      <c r="E26">
        <v>12246.31</v>
      </c>
      <c r="F26">
        <v>19147.72</v>
      </c>
      <c r="G26">
        <v>29209.98</v>
      </c>
      <c r="I26">
        <v>14</v>
      </c>
      <c r="J26">
        <v>1486.81</v>
      </c>
      <c r="K26">
        <v>4116.43</v>
      </c>
      <c r="L26">
        <v>7903.17</v>
      </c>
      <c r="M26">
        <v>13351.07</v>
      </c>
      <c r="N26">
        <v>21994.33</v>
      </c>
      <c r="T26" s="5"/>
      <c r="AJ26" s="5"/>
      <c r="AZ26" s="5"/>
    </row>
    <row r="27" spans="2:52" x14ac:dyDescent="0.25">
      <c r="B27">
        <v>15</v>
      </c>
      <c r="C27">
        <v>715.96</v>
      </c>
      <c r="D27">
        <v>1040.56</v>
      </c>
      <c r="E27">
        <v>1643.66</v>
      </c>
      <c r="F27">
        <v>2664.2</v>
      </c>
      <c r="G27">
        <v>4265.38</v>
      </c>
      <c r="I27">
        <v>15</v>
      </c>
      <c r="J27">
        <v>527.80999999999995</v>
      </c>
      <c r="K27">
        <v>785.03</v>
      </c>
      <c r="L27">
        <v>1285.4100000000001</v>
      </c>
      <c r="M27">
        <v>2132.85</v>
      </c>
      <c r="N27">
        <v>3699.33</v>
      </c>
      <c r="T27" s="5"/>
      <c r="AJ27" s="5"/>
      <c r="AZ27" s="5"/>
    </row>
    <row r="28" spans="2:52" x14ac:dyDescent="0.25">
      <c r="B28">
        <v>16</v>
      </c>
      <c r="C28">
        <v>159.91999999999999</v>
      </c>
      <c r="D28">
        <v>276.18</v>
      </c>
      <c r="E28">
        <v>476.66</v>
      </c>
      <c r="F28">
        <v>771.46</v>
      </c>
      <c r="G28">
        <v>1122.79</v>
      </c>
      <c r="I28">
        <v>16</v>
      </c>
      <c r="J28">
        <v>8.24</v>
      </c>
      <c r="K28">
        <v>15.38</v>
      </c>
      <c r="L28">
        <v>62.82</v>
      </c>
      <c r="M28">
        <v>170.41</v>
      </c>
      <c r="N28">
        <v>267.36</v>
      </c>
      <c r="T28" s="5"/>
      <c r="AJ28" s="5"/>
      <c r="AZ28" s="5"/>
    </row>
    <row r="29" spans="2:52" x14ac:dyDescent="0.25">
      <c r="B29">
        <v>17</v>
      </c>
      <c r="C29">
        <v>1552.23</v>
      </c>
      <c r="D29">
        <v>3722.25</v>
      </c>
      <c r="E29">
        <v>6590.57</v>
      </c>
      <c r="F29">
        <v>10200.51</v>
      </c>
      <c r="G29">
        <v>15327.61</v>
      </c>
      <c r="I29">
        <v>17</v>
      </c>
      <c r="J29">
        <v>917.16</v>
      </c>
      <c r="K29">
        <v>2779.66</v>
      </c>
      <c r="L29">
        <v>5010.18</v>
      </c>
      <c r="M29">
        <v>7865.62</v>
      </c>
      <c r="N29">
        <v>12039.01</v>
      </c>
      <c r="T29" s="5"/>
      <c r="AJ29" s="5"/>
      <c r="AZ29" s="5"/>
    </row>
    <row r="30" spans="2:52" x14ac:dyDescent="0.25">
      <c r="B30">
        <v>18</v>
      </c>
      <c r="C30">
        <v>608.83000000000004</v>
      </c>
      <c r="D30">
        <v>914.64</v>
      </c>
      <c r="E30">
        <v>1498.99</v>
      </c>
      <c r="F30">
        <v>2391.77</v>
      </c>
      <c r="G30">
        <v>3823.51</v>
      </c>
      <c r="I30">
        <v>18</v>
      </c>
      <c r="J30">
        <v>225.03</v>
      </c>
      <c r="K30">
        <v>432.72</v>
      </c>
      <c r="L30">
        <v>799.57</v>
      </c>
      <c r="M30">
        <v>1428.53</v>
      </c>
      <c r="N30">
        <v>2376.1799999999998</v>
      </c>
      <c r="T30" s="5"/>
      <c r="AJ30" s="5"/>
      <c r="AZ30" s="5"/>
    </row>
    <row r="31" spans="2:52" x14ac:dyDescent="0.25">
      <c r="B31">
        <v>19</v>
      </c>
      <c r="C31">
        <v>252.92</v>
      </c>
      <c r="D31">
        <v>543.21</v>
      </c>
      <c r="E31">
        <v>950.92</v>
      </c>
      <c r="F31">
        <v>1387.46</v>
      </c>
      <c r="G31">
        <v>1859.68</v>
      </c>
      <c r="I31">
        <v>19</v>
      </c>
      <c r="J31">
        <v>4.7699999999999996</v>
      </c>
      <c r="K31">
        <v>43.95</v>
      </c>
      <c r="L31">
        <v>96.32</v>
      </c>
      <c r="M31">
        <v>149.05000000000001</v>
      </c>
      <c r="N31">
        <v>229.65</v>
      </c>
      <c r="T31" s="5"/>
      <c r="AJ31" s="5"/>
      <c r="AZ31" s="5"/>
    </row>
    <row r="32" spans="2:52" x14ac:dyDescent="0.25">
      <c r="B32">
        <v>20</v>
      </c>
      <c r="C32">
        <v>12996.86</v>
      </c>
      <c r="D32">
        <v>23834.21</v>
      </c>
      <c r="E32">
        <v>43384.12</v>
      </c>
      <c r="F32">
        <v>71820.649999999994</v>
      </c>
      <c r="G32">
        <v>116909.21</v>
      </c>
      <c r="I32">
        <v>20</v>
      </c>
      <c r="J32">
        <v>4978.8100000000004</v>
      </c>
      <c r="K32">
        <v>10185.469999999999</v>
      </c>
      <c r="L32">
        <v>20088.11</v>
      </c>
      <c r="M32">
        <v>35373.160000000003</v>
      </c>
      <c r="N32">
        <v>61922.63</v>
      </c>
      <c r="T32" s="5"/>
      <c r="AJ32" s="5"/>
      <c r="AZ32" s="5"/>
    </row>
    <row r="33" spans="2:52" x14ac:dyDescent="0.25">
      <c r="B33">
        <v>21</v>
      </c>
      <c r="C33">
        <v>143.35</v>
      </c>
      <c r="D33">
        <v>300.72000000000003</v>
      </c>
      <c r="E33">
        <v>526.04999999999995</v>
      </c>
      <c r="F33">
        <v>764.72</v>
      </c>
      <c r="G33">
        <v>990.7</v>
      </c>
      <c r="I33">
        <v>21</v>
      </c>
      <c r="J33">
        <v>15.75</v>
      </c>
      <c r="K33">
        <v>36.869999999999997</v>
      </c>
      <c r="L33">
        <v>76.92</v>
      </c>
      <c r="M33">
        <v>111.44</v>
      </c>
      <c r="N33">
        <v>197.56</v>
      </c>
      <c r="T33" s="5"/>
      <c r="AJ33" s="5"/>
      <c r="AZ33" s="5"/>
    </row>
    <row r="34" spans="2:52" x14ac:dyDescent="0.25">
      <c r="T34" s="5"/>
      <c r="AJ34" s="5"/>
      <c r="AZ34" s="5"/>
    </row>
    <row r="35" spans="2:52" x14ac:dyDescent="0.25">
      <c r="T35" s="5"/>
      <c r="AJ35" s="5"/>
      <c r="AZ35" s="5"/>
    </row>
    <row r="36" spans="2:52" x14ac:dyDescent="0.25">
      <c r="T36" s="5"/>
      <c r="AJ36" s="5"/>
      <c r="AZ36" s="5"/>
    </row>
    <row r="37" spans="2:52" x14ac:dyDescent="0.25">
      <c r="T37" s="5"/>
      <c r="AJ37" s="5"/>
      <c r="AZ37" s="5"/>
    </row>
    <row r="38" spans="2:52" x14ac:dyDescent="0.25">
      <c r="T38" s="5"/>
      <c r="AJ38" s="5"/>
      <c r="AZ38" s="5"/>
    </row>
    <row r="39" spans="2:52" x14ac:dyDescent="0.25">
      <c r="T39" s="5"/>
      <c r="AJ39" s="5"/>
      <c r="AZ39" s="5"/>
    </row>
    <row r="40" spans="2:52" x14ac:dyDescent="0.25">
      <c r="T40" s="5"/>
      <c r="AJ40" s="5"/>
      <c r="AZ40" s="5"/>
    </row>
    <row r="41" spans="2:52" x14ac:dyDescent="0.25">
      <c r="T41" s="5"/>
      <c r="AJ41" s="5"/>
      <c r="AZ41" s="5"/>
    </row>
    <row r="42" spans="2:52" x14ac:dyDescent="0.25">
      <c r="T42" s="5"/>
      <c r="AJ42" s="5"/>
      <c r="AZ42" s="5"/>
    </row>
    <row r="43" spans="2:52" x14ac:dyDescent="0.25">
      <c r="T43" s="5"/>
      <c r="AJ43" s="5"/>
      <c r="AZ43" s="5"/>
    </row>
    <row r="44" spans="2:52" x14ac:dyDescent="0.25">
      <c r="T44" s="5"/>
      <c r="AJ44" s="5"/>
      <c r="AZ44" s="5"/>
    </row>
    <row r="45" spans="2:52" x14ac:dyDescent="0.25">
      <c r="T45" s="5"/>
      <c r="AJ45" s="5"/>
      <c r="AZ45" s="5"/>
    </row>
    <row r="46" spans="2:52" x14ac:dyDescent="0.25">
      <c r="T46" s="5"/>
      <c r="AJ46" s="5"/>
      <c r="AZ46" s="5"/>
    </row>
    <row r="47" spans="2:52" x14ac:dyDescent="0.25">
      <c r="T47" s="5"/>
      <c r="AJ47" s="5"/>
      <c r="AZ47" s="5"/>
    </row>
    <row r="48" spans="2:52" x14ac:dyDescent="0.25">
      <c r="T48" s="5"/>
      <c r="AJ48" s="5"/>
      <c r="AZ48" s="5"/>
    </row>
    <row r="49" spans="20:52" x14ac:dyDescent="0.25">
      <c r="T49" s="5"/>
      <c r="AJ49" s="5"/>
      <c r="AZ49" s="5"/>
    </row>
    <row r="50" spans="20:52" x14ac:dyDescent="0.25">
      <c r="T50" s="5"/>
      <c r="AJ50" s="5"/>
      <c r="AZ50" s="5"/>
    </row>
    <row r="51" spans="20:52" x14ac:dyDescent="0.25">
      <c r="T51" s="5"/>
      <c r="AJ51" s="5"/>
      <c r="AZ51" s="5"/>
    </row>
    <row r="52" spans="20:52" x14ac:dyDescent="0.25">
      <c r="T52" s="5"/>
      <c r="AJ52" s="5"/>
      <c r="AZ52" s="5"/>
    </row>
    <row r="53" spans="20:52" x14ac:dyDescent="0.25">
      <c r="T53" s="5"/>
      <c r="AJ53" s="5"/>
      <c r="AZ53" s="5"/>
    </row>
    <row r="54" spans="20:52" x14ac:dyDescent="0.25">
      <c r="T54" s="5"/>
      <c r="AJ54" s="5"/>
      <c r="AZ54" s="5"/>
    </row>
    <row r="55" spans="20:52" x14ac:dyDescent="0.25">
      <c r="T55" s="5"/>
      <c r="AJ55" s="5"/>
      <c r="AZ55" s="5"/>
    </row>
    <row r="56" spans="20:52" x14ac:dyDescent="0.25">
      <c r="T56" s="5"/>
      <c r="AJ56" s="5"/>
      <c r="AZ56" s="5"/>
    </row>
    <row r="57" spans="20:52" x14ac:dyDescent="0.25">
      <c r="T57" s="5"/>
      <c r="AJ57" s="5"/>
      <c r="AZ57" s="5"/>
    </row>
    <row r="58" spans="20:52" x14ac:dyDescent="0.25">
      <c r="T58" s="5"/>
      <c r="AJ58" s="5"/>
      <c r="AZ58" s="5"/>
    </row>
    <row r="59" spans="20:52" x14ac:dyDescent="0.25">
      <c r="T59" s="5"/>
      <c r="AJ59" s="5"/>
      <c r="AZ59" s="5"/>
    </row>
    <row r="60" spans="20:52" x14ac:dyDescent="0.25">
      <c r="T60" s="5"/>
      <c r="AJ60" s="5"/>
      <c r="AZ60" s="5"/>
    </row>
    <row r="61" spans="20:52" x14ac:dyDescent="0.25">
      <c r="T61" s="5"/>
      <c r="AJ61" s="5"/>
      <c r="AZ61" s="5"/>
    </row>
    <row r="62" spans="20:52" x14ac:dyDescent="0.25">
      <c r="T62" s="5"/>
      <c r="AJ62" s="5"/>
      <c r="AZ62" s="5"/>
    </row>
    <row r="63" spans="20:52" x14ac:dyDescent="0.25">
      <c r="T63" s="5"/>
      <c r="AJ63" s="5"/>
      <c r="AZ63" s="5"/>
    </row>
    <row r="64" spans="20:52" x14ac:dyDescent="0.25">
      <c r="T64" s="5"/>
      <c r="AJ64" s="5"/>
      <c r="AZ64" s="5"/>
    </row>
    <row r="65" spans="4:52" x14ac:dyDescent="0.25">
      <c r="T65" s="5"/>
      <c r="AJ65" s="5"/>
      <c r="AZ65" s="5"/>
    </row>
    <row r="66" spans="4:52" x14ac:dyDescent="0.25">
      <c r="T66" s="5"/>
      <c r="AJ66" s="5"/>
      <c r="AZ66" s="5"/>
    </row>
    <row r="67" spans="4:52" x14ac:dyDescent="0.25">
      <c r="T67" s="5"/>
      <c r="AJ67" s="5"/>
      <c r="AZ67" s="5"/>
    </row>
    <row r="68" spans="4:52" x14ac:dyDescent="0.25">
      <c r="T68" s="5"/>
      <c r="AJ68" s="5"/>
      <c r="AZ68" s="5"/>
    </row>
    <row r="69" spans="4:52" x14ac:dyDescent="0.25">
      <c r="T69" s="5"/>
      <c r="AJ69" s="5"/>
      <c r="AZ69" s="5"/>
    </row>
    <row r="70" spans="4:52" x14ac:dyDescent="0.25">
      <c r="T70" s="5"/>
      <c r="AJ70" s="5"/>
      <c r="AZ70" s="5"/>
    </row>
    <row r="71" spans="4:52" x14ac:dyDescent="0.25">
      <c r="T71" s="5"/>
      <c r="AJ71" s="5"/>
      <c r="AZ71" s="5"/>
    </row>
    <row r="72" spans="4:52" x14ac:dyDescent="0.25">
      <c r="T72" s="5"/>
      <c r="AJ72" s="5"/>
      <c r="AZ72" s="5"/>
    </row>
    <row r="73" spans="4:52" x14ac:dyDescent="0.25">
      <c r="T73" s="5"/>
      <c r="AJ73" s="5"/>
      <c r="AZ73" s="5"/>
    </row>
    <row r="74" spans="4:52" x14ac:dyDescent="0.25">
      <c r="D74" s="5"/>
      <c r="T74" s="5"/>
      <c r="AJ74" s="5"/>
      <c r="AZ74" s="5"/>
    </row>
    <row r="75" spans="4:52" x14ac:dyDescent="0.25">
      <c r="D75" s="5"/>
      <c r="T75" s="5"/>
      <c r="AJ75" s="5"/>
      <c r="AZ75" s="5"/>
    </row>
    <row r="76" spans="4:52" x14ac:dyDescent="0.25">
      <c r="D76" s="5"/>
      <c r="T76" s="5"/>
      <c r="AJ76" s="5"/>
      <c r="AZ76" s="5"/>
    </row>
    <row r="77" spans="4:52" x14ac:dyDescent="0.25">
      <c r="D77" s="5"/>
      <c r="T77" s="5"/>
      <c r="AJ77" s="5"/>
      <c r="AZ77" s="5"/>
    </row>
    <row r="78" spans="4:52" x14ac:dyDescent="0.25">
      <c r="D78" s="5"/>
      <c r="T78" s="5"/>
      <c r="AJ78" s="5"/>
      <c r="AZ78" s="5"/>
    </row>
    <row r="79" spans="4:52" x14ac:dyDescent="0.25">
      <c r="D79" s="5"/>
      <c r="T79" s="5"/>
      <c r="AJ79" s="5"/>
      <c r="AZ79" s="5"/>
    </row>
    <row r="80" spans="4:52" x14ac:dyDescent="0.25">
      <c r="D80" s="5"/>
      <c r="T80" s="5"/>
      <c r="AJ80" s="5"/>
      <c r="AZ80" s="5"/>
    </row>
    <row r="81" spans="4:52" x14ac:dyDescent="0.25">
      <c r="D81" s="5"/>
      <c r="T81" s="5"/>
      <c r="AJ81" s="5"/>
      <c r="AZ81" s="5"/>
    </row>
    <row r="82" spans="4:52" x14ac:dyDescent="0.25">
      <c r="D82" s="5"/>
      <c r="T82" s="5"/>
      <c r="AJ82" s="5"/>
      <c r="AZ82" s="5"/>
    </row>
    <row r="83" spans="4:52" x14ac:dyDescent="0.25">
      <c r="D83" s="5"/>
      <c r="T83" s="5"/>
      <c r="AJ83" s="5"/>
      <c r="AZ83" s="5"/>
    </row>
    <row r="84" spans="4:52" x14ac:dyDescent="0.25">
      <c r="D84" s="5"/>
      <c r="T84" s="5"/>
      <c r="AJ84" s="5"/>
      <c r="AZ84" s="5"/>
    </row>
    <row r="85" spans="4:52" x14ac:dyDescent="0.25">
      <c r="D85" s="5"/>
      <c r="T85" s="5"/>
      <c r="AJ85" s="5"/>
      <c r="AZ85" s="5"/>
    </row>
    <row r="86" spans="4:52" x14ac:dyDescent="0.25">
      <c r="D86" s="5"/>
      <c r="T86" s="5"/>
      <c r="AJ86" s="5"/>
      <c r="AZ86" s="5"/>
    </row>
    <row r="87" spans="4:52" x14ac:dyDescent="0.25">
      <c r="D87" s="5"/>
      <c r="T87" s="5"/>
      <c r="AJ87" s="5"/>
      <c r="AZ87" s="5"/>
    </row>
    <row r="88" spans="4:52" x14ac:dyDescent="0.25">
      <c r="D88" s="5"/>
      <c r="T88" s="5"/>
      <c r="AJ88" s="5"/>
      <c r="AZ88" s="5"/>
    </row>
    <row r="89" spans="4:52" x14ac:dyDescent="0.25">
      <c r="D89" s="5"/>
      <c r="T89" s="5"/>
      <c r="AJ89" s="5"/>
      <c r="AZ89" s="5"/>
    </row>
    <row r="90" spans="4:52" x14ac:dyDescent="0.25">
      <c r="D90" s="5"/>
      <c r="T90" s="5"/>
      <c r="AJ90" s="5"/>
      <c r="AZ90" s="5"/>
    </row>
    <row r="91" spans="4:52" x14ac:dyDescent="0.25">
      <c r="D91" s="5"/>
      <c r="T91" s="5"/>
      <c r="AJ91" s="5"/>
      <c r="AZ91" s="5"/>
    </row>
    <row r="92" spans="4:52" x14ac:dyDescent="0.25">
      <c r="D92" s="5"/>
      <c r="T92" s="5"/>
      <c r="AJ92" s="5"/>
      <c r="AZ92" s="5"/>
    </row>
    <row r="93" spans="4:52" x14ac:dyDescent="0.25">
      <c r="D93" s="5"/>
      <c r="T93" s="5"/>
      <c r="AJ93" s="5"/>
      <c r="AZ93" s="5"/>
    </row>
    <row r="94" spans="4:52" x14ac:dyDescent="0.25">
      <c r="D94" s="5"/>
      <c r="T94" s="5"/>
      <c r="AJ94" s="5"/>
      <c r="AZ94" s="5"/>
    </row>
    <row r="95" spans="4:52" x14ac:dyDescent="0.25">
      <c r="D95" s="5"/>
      <c r="T95" s="5"/>
      <c r="AJ95" s="5"/>
      <c r="AZ95" s="5"/>
    </row>
    <row r="96" spans="4:52" x14ac:dyDescent="0.25">
      <c r="D96" s="5"/>
      <c r="T96" s="5"/>
      <c r="AJ96" s="5"/>
      <c r="AZ96" s="5"/>
    </row>
    <row r="97" spans="4:52" x14ac:dyDescent="0.25">
      <c r="D97" s="5"/>
      <c r="T97" s="5"/>
      <c r="AJ97" s="5"/>
      <c r="AZ97" s="5"/>
    </row>
    <row r="98" spans="4:52" x14ac:dyDescent="0.25">
      <c r="D98" s="5"/>
      <c r="T98" s="5"/>
      <c r="AJ98" s="5"/>
      <c r="AZ98" s="5"/>
    </row>
    <row r="99" spans="4:52" x14ac:dyDescent="0.25">
      <c r="D99" s="5"/>
      <c r="T99" s="5"/>
      <c r="AJ99" s="5"/>
      <c r="AZ99" s="5"/>
    </row>
    <row r="100" spans="4:52" x14ac:dyDescent="0.25">
      <c r="D100" s="5"/>
      <c r="T100" s="5"/>
      <c r="AJ100" s="5"/>
      <c r="AZ100" s="5"/>
    </row>
    <row r="101" spans="4:52" x14ac:dyDescent="0.25">
      <c r="D101" s="5"/>
      <c r="T101" s="5"/>
      <c r="AJ101" s="5"/>
      <c r="AZ101" s="5"/>
    </row>
    <row r="102" spans="4:52" x14ac:dyDescent="0.25">
      <c r="D102" s="5"/>
      <c r="T102" s="5"/>
      <c r="AJ102" s="5"/>
      <c r="AZ102" s="5"/>
    </row>
    <row r="103" spans="4:52" x14ac:dyDescent="0.25">
      <c r="D103" s="5"/>
      <c r="T103" s="5"/>
      <c r="AJ103" s="5"/>
      <c r="AZ103" s="5"/>
    </row>
    <row r="104" spans="4:52" x14ac:dyDescent="0.25">
      <c r="D104" s="5"/>
      <c r="T104" s="5"/>
      <c r="AJ104" s="5"/>
      <c r="AZ104" s="5"/>
    </row>
    <row r="105" spans="4:52" x14ac:dyDescent="0.25">
      <c r="D105" s="5"/>
      <c r="T105" s="5"/>
      <c r="AJ105" s="5"/>
      <c r="AZ105" s="5"/>
    </row>
    <row r="106" spans="4:52" x14ac:dyDescent="0.25">
      <c r="D106" s="5"/>
      <c r="T106" s="5"/>
      <c r="AJ106" s="5"/>
      <c r="AZ106" s="5"/>
    </row>
    <row r="107" spans="4:52" x14ac:dyDescent="0.25">
      <c r="D107" s="5"/>
      <c r="T107" s="5"/>
      <c r="AJ107" s="5"/>
      <c r="AZ107" s="5"/>
    </row>
    <row r="108" spans="4:52" x14ac:dyDescent="0.25">
      <c r="D108" s="5"/>
      <c r="T108" s="5"/>
      <c r="AJ108" s="5"/>
      <c r="AZ108" s="5"/>
    </row>
    <row r="109" spans="4:52" x14ac:dyDescent="0.25">
      <c r="D109" s="5"/>
      <c r="T109" s="5"/>
      <c r="AJ109" s="5"/>
      <c r="AZ109" s="5"/>
    </row>
    <row r="110" spans="4:52" x14ac:dyDescent="0.25">
      <c r="D110" s="5"/>
      <c r="T110" s="5"/>
      <c r="AJ110" s="5"/>
      <c r="AZ110" s="5"/>
    </row>
    <row r="111" spans="4:52" x14ac:dyDescent="0.25">
      <c r="D111" s="5"/>
      <c r="T111" s="5"/>
      <c r="AJ111" s="5"/>
      <c r="AZ111" s="5"/>
    </row>
    <row r="112" spans="4:52" x14ac:dyDescent="0.25">
      <c r="D112" s="5"/>
      <c r="T112" s="5"/>
      <c r="AJ112" s="5"/>
      <c r="AZ112" s="5"/>
    </row>
    <row r="113" spans="4:52" x14ac:dyDescent="0.25">
      <c r="D113" s="5"/>
      <c r="T113" s="5"/>
      <c r="AJ113" s="5"/>
      <c r="AZ113" s="5"/>
    </row>
    <row r="114" spans="4:52" x14ac:dyDescent="0.25">
      <c r="D114" s="5"/>
      <c r="T114" s="5"/>
      <c r="AJ114" s="5"/>
      <c r="AZ114" s="5"/>
    </row>
    <row r="115" spans="4:52" x14ac:dyDescent="0.25">
      <c r="D115" s="5"/>
      <c r="T115" s="5"/>
      <c r="AJ115" s="5"/>
      <c r="AZ115" s="5"/>
    </row>
    <row r="116" spans="4:52" x14ac:dyDescent="0.25">
      <c r="D116" s="5"/>
      <c r="T116" s="5"/>
      <c r="AJ116" s="5"/>
      <c r="AZ116" s="5"/>
    </row>
    <row r="117" spans="4:52" x14ac:dyDescent="0.25">
      <c r="D117" s="5"/>
      <c r="T117" s="5"/>
      <c r="AJ117" s="5"/>
      <c r="AZ117" s="5"/>
    </row>
    <row r="118" spans="4:52" x14ac:dyDescent="0.25">
      <c r="D118" s="5"/>
      <c r="T118" s="5"/>
      <c r="AJ118" s="5"/>
      <c r="AZ118" s="5"/>
    </row>
    <row r="119" spans="4:52" x14ac:dyDescent="0.25">
      <c r="D119" s="5"/>
      <c r="T119" s="5"/>
      <c r="AJ119" s="5"/>
      <c r="AZ119" s="5"/>
    </row>
    <row r="120" spans="4:52" x14ac:dyDescent="0.25">
      <c r="D120" s="5"/>
      <c r="T120" s="5"/>
      <c r="AJ120" s="5"/>
      <c r="AZ120" s="5"/>
    </row>
    <row r="121" spans="4:52" x14ac:dyDescent="0.25">
      <c r="D121" s="5"/>
      <c r="T121" s="5"/>
      <c r="AJ121" s="5"/>
      <c r="AZ121" s="5"/>
    </row>
    <row r="122" spans="4:52" x14ac:dyDescent="0.25">
      <c r="D122" s="5"/>
      <c r="T122" s="5"/>
      <c r="AJ122" s="5"/>
      <c r="AZ122" s="5"/>
    </row>
    <row r="123" spans="4:52" x14ac:dyDescent="0.25">
      <c r="D123" s="5"/>
      <c r="T123" s="5"/>
      <c r="AJ123" s="5"/>
      <c r="AZ123" s="5"/>
    </row>
    <row r="124" spans="4:52" x14ac:dyDescent="0.25">
      <c r="D124" s="5"/>
      <c r="T124" s="5"/>
      <c r="AJ124" s="5"/>
      <c r="AZ124" s="5"/>
    </row>
    <row r="125" spans="4:52" x14ac:dyDescent="0.25">
      <c r="D125" s="5"/>
      <c r="T125" s="5"/>
      <c r="AJ125" s="5"/>
      <c r="AZ125" s="5"/>
    </row>
    <row r="126" spans="4:52" x14ac:dyDescent="0.25">
      <c r="D126" s="5"/>
      <c r="T126" s="5"/>
      <c r="AJ126" s="5"/>
      <c r="AZ126" s="5"/>
    </row>
    <row r="127" spans="4:52" x14ac:dyDescent="0.25">
      <c r="D127" s="5"/>
      <c r="T127" s="5"/>
      <c r="AJ127" s="5"/>
      <c r="AZ127" s="5"/>
    </row>
    <row r="128" spans="4:52" x14ac:dyDescent="0.25">
      <c r="D128" s="5"/>
      <c r="T128" s="5"/>
      <c r="AJ128" s="5"/>
      <c r="AZ128" s="5"/>
    </row>
    <row r="129" spans="4:52" x14ac:dyDescent="0.25">
      <c r="D129" s="5"/>
      <c r="T129" s="5"/>
      <c r="AJ129" s="5"/>
      <c r="AZ129" s="5"/>
    </row>
    <row r="130" spans="4:52" x14ac:dyDescent="0.25">
      <c r="D130" s="5"/>
      <c r="T130" s="5"/>
      <c r="AJ130" s="5"/>
      <c r="AZ130" s="5"/>
    </row>
    <row r="131" spans="4:52" x14ac:dyDescent="0.25">
      <c r="D131" s="5"/>
      <c r="T131" s="5"/>
      <c r="AJ131" s="5"/>
      <c r="AZ131" s="5"/>
    </row>
    <row r="132" spans="4:52" x14ac:dyDescent="0.25">
      <c r="D132" s="5"/>
      <c r="T132" s="5"/>
      <c r="AJ132" s="5"/>
      <c r="AZ132" s="5"/>
    </row>
    <row r="133" spans="4:52" x14ac:dyDescent="0.25">
      <c r="D133" s="5"/>
      <c r="T133" s="5"/>
      <c r="AJ133" s="5"/>
      <c r="AZ133" s="5"/>
    </row>
    <row r="134" spans="4:52" x14ac:dyDescent="0.25">
      <c r="D134" s="5"/>
      <c r="T134" s="5"/>
      <c r="AJ134" s="5"/>
      <c r="AZ134" s="5"/>
    </row>
    <row r="135" spans="4:52" x14ac:dyDescent="0.25">
      <c r="D135" s="5"/>
      <c r="T135" s="5"/>
      <c r="AJ135" s="5"/>
      <c r="AZ135" s="5"/>
    </row>
    <row r="136" spans="4:52" x14ac:dyDescent="0.25">
      <c r="D136" s="5"/>
      <c r="T136" s="5"/>
      <c r="AJ136" s="5"/>
      <c r="AZ136" s="5"/>
    </row>
    <row r="137" spans="4:52" x14ac:dyDescent="0.25">
      <c r="D137" s="5"/>
      <c r="T137" s="5"/>
      <c r="AJ137" s="5"/>
      <c r="AZ137" s="5"/>
    </row>
    <row r="138" spans="4:52" x14ac:dyDescent="0.25">
      <c r="D138" s="5"/>
      <c r="T138" s="5"/>
      <c r="AJ138" s="5"/>
      <c r="AZ138" s="5"/>
    </row>
    <row r="139" spans="4:52" x14ac:dyDescent="0.25">
      <c r="D139" s="5"/>
      <c r="T139" s="5"/>
      <c r="AJ139" s="5"/>
      <c r="AZ139" s="5"/>
    </row>
    <row r="140" spans="4:52" x14ac:dyDescent="0.25">
      <c r="D140" s="5"/>
      <c r="T140" s="5"/>
      <c r="AJ140" s="5"/>
      <c r="AZ140" s="5"/>
    </row>
    <row r="141" spans="4:52" x14ac:dyDescent="0.25">
      <c r="D141" s="5"/>
      <c r="T141" s="5"/>
      <c r="AJ141" s="5"/>
      <c r="AZ141" s="5"/>
    </row>
    <row r="142" spans="4:52" x14ac:dyDescent="0.25">
      <c r="D142" s="5"/>
      <c r="T142" s="5"/>
      <c r="AJ142" s="5"/>
      <c r="AZ142" s="5"/>
    </row>
    <row r="143" spans="4:52" x14ac:dyDescent="0.25">
      <c r="D143" s="5"/>
      <c r="T143" s="5"/>
      <c r="AJ143" s="5"/>
      <c r="AZ143" s="5"/>
    </row>
    <row r="144" spans="4:52" x14ac:dyDescent="0.25">
      <c r="D144" s="5"/>
      <c r="T144" s="5"/>
      <c r="AJ144" s="5"/>
      <c r="AZ144" s="5"/>
    </row>
    <row r="145" spans="4:52" x14ac:dyDescent="0.25">
      <c r="D145" s="5"/>
      <c r="T145" s="5"/>
      <c r="AJ145" s="5"/>
      <c r="AZ145" s="5"/>
    </row>
    <row r="146" spans="4:52" x14ac:dyDescent="0.25">
      <c r="D146" s="5"/>
      <c r="T146" s="5"/>
      <c r="AJ146" s="5"/>
      <c r="AZ146" s="5"/>
    </row>
    <row r="147" spans="4:52" x14ac:dyDescent="0.25">
      <c r="D147" s="5"/>
      <c r="T147" s="5"/>
      <c r="AJ147" s="5"/>
      <c r="AZ147" s="5"/>
    </row>
    <row r="148" spans="4:52" x14ac:dyDescent="0.25">
      <c r="D148" s="5"/>
      <c r="T148" s="5"/>
      <c r="AJ148" s="5"/>
      <c r="AZ148" s="5"/>
    </row>
    <row r="149" spans="4:52" x14ac:dyDescent="0.25">
      <c r="D149" s="5"/>
      <c r="T149" s="5"/>
      <c r="AJ149" s="5"/>
      <c r="AZ149" s="5"/>
    </row>
    <row r="150" spans="4:52" x14ac:dyDescent="0.25">
      <c r="D150" s="5"/>
      <c r="T150" s="5"/>
      <c r="AJ150" s="5"/>
      <c r="AZ150" s="5"/>
    </row>
    <row r="151" spans="4:52" x14ac:dyDescent="0.25">
      <c r="D151" s="5"/>
      <c r="T151" s="5"/>
      <c r="AJ151" s="5"/>
      <c r="AZ151" s="5"/>
    </row>
    <row r="152" spans="4:52" x14ac:dyDescent="0.25">
      <c r="D152" s="5"/>
      <c r="T152" s="5"/>
      <c r="AJ152" s="5"/>
      <c r="AZ152" s="5"/>
    </row>
    <row r="153" spans="4:52" x14ac:dyDescent="0.25">
      <c r="D153" s="5"/>
      <c r="T153" s="5"/>
      <c r="AJ153" s="5"/>
      <c r="AZ153" s="5"/>
    </row>
    <row r="154" spans="4:52" x14ac:dyDescent="0.25">
      <c r="D154" s="5"/>
      <c r="T154" s="5"/>
      <c r="AJ154" s="5"/>
      <c r="AZ154" s="5"/>
    </row>
    <row r="155" spans="4:52" x14ac:dyDescent="0.25">
      <c r="D155" s="5"/>
      <c r="T155" s="5"/>
      <c r="AJ155" s="5"/>
      <c r="AZ155" s="5"/>
    </row>
    <row r="156" spans="4:52" x14ac:dyDescent="0.25">
      <c r="D156" s="5"/>
      <c r="T156" s="5"/>
      <c r="AJ156" s="5"/>
      <c r="AZ156" s="5"/>
    </row>
    <row r="157" spans="4:52" x14ac:dyDescent="0.25">
      <c r="D157" s="5"/>
      <c r="T157" s="5"/>
      <c r="AJ157" s="5"/>
      <c r="AZ157" s="5"/>
    </row>
    <row r="158" spans="4:52" x14ac:dyDescent="0.25">
      <c r="D158" s="5"/>
      <c r="T158" s="5"/>
      <c r="AJ158" s="5"/>
      <c r="AZ158" s="5"/>
    </row>
    <row r="159" spans="4:52" x14ac:dyDescent="0.25">
      <c r="D159" s="5"/>
      <c r="T159" s="5"/>
      <c r="AJ159" s="5"/>
      <c r="AZ159" s="5"/>
    </row>
    <row r="160" spans="4:52" x14ac:dyDescent="0.25">
      <c r="D160" s="5"/>
      <c r="T160" s="5"/>
      <c r="AJ160" s="5"/>
      <c r="AZ160" s="5"/>
    </row>
    <row r="161" spans="4:52" x14ac:dyDescent="0.25">
      <c r="D161" s="5"/>
      <c r="T161" s="5"/>
      <c r="AJ161" s="5"/>
      <c r="AZ161" s="5"/>
    </row>
    <row r="162" spans="4:52" x14ac:dyDescent="0.25">
      <c r="D162" s="5"/>
      <c r="T162" s="5"/>
      <c r="AJ162" s="5"/>
      <c r="AZ162" s="5"/>
    </row>
    <row r="163" spans="4:52" x14ac:dyDescent="0.25">
      <c r="D163" s="5"/>
      <c r="T163" s="5"/>
      <c r="AJ163" s="5"/>
      <c r="AZ163" s="5"/>
    </row>
    <row r="164" spans="4:52" x14ac:dyDescent="0.25">
      <c r="D164" s="5"/>
      <c r="T164" s="5"/>
      <c r="AJ164" s="5"/>
      <c r="AZ164" s="5"/>
    </row>
    <row r="165" spans="4:52" x14ac:dyDescent="0.25">
      <c r="D165" s="5"/>
      <c r="T165" s="5"/>
      <c r="AJ165" s="5"/>
      <c r="AZ165" s="5"/>
    </row>
    <row r="166" spans="4:52" x14ac:dyDescent="0.25">
      <c r="D166" s="5"/>
      <c r="T166" s="5"/>
      <c r="AJ166" s="5"/>
      <c r="AZ166" s="5"/>
    </row>
    <row r="167" spans="4:52" x14ac:dyDescent="0.25">
      <c r="D167" s="5"/>
      <c r="T167" s="5"/>
      <c r="AJ167" s="5"/>
      <c r="AZ167" s="5"/>
    </row>
    <row r="168" spans="4:52" x14ac:dyDescent="0.25">
      <c r="D168" s="5"/>
      <c r="T168" s="5"/>
      <c r="AJ168" s="5"/>
      <c r="AZ168" s="5"/>
    </row>
    <row r="169" spans="4:52" x14ac:dyDescent="0.25">
      <c r="D169" s="5"/>
      <c r="T169" s="5"/>
      <c r="AJ169" s="5"/>
      <c r="AZ169" s="5"/>
    </row>
    <row r="170" spans="4:52" x14ac:dyDescent="0.25">
      <c r="D170" s="5"/>
      <c r="T170" s="5"/>
      <c r="AJ170" s="5"/>
      <c r="AZ170" s="5"/>
    </row>
    <row r="171" spans="4:52" x14ac:dyDescent="0.25">
      <c r="D171" s="5"/>
      <c r="T171" s="5"/>
      <c r="AJ171" s="5"/>
      <c r="AZ171" s="5"/>
    </row>
    <row r="172" spans="4:52" x14ac:dyDescent="0.25">
      <c r="D172" s="5"/>
      <c r="T172" s="5"/>
      <c r="AJ172" s="5"/>
      <c r="AZ172" s="5"/>
    </row>
    <row r="173" spans="4:52" x14ac:dyDescent="0.25">
      <c r="D173" s="5"/>
      <c r="T173" s="5"/>
      <c r="AJ173" s="5"/>
      <c r="AZ173" s="5"/>
    </row>
    <row r="174" spans="4:52" x14ac:dyDescent="0.25">
      <c r="D174" s="5"/>
      <c r="T174" s="5"/>
      <c r="AJ174" s="5"/>
      <c r="AZ174" s="5"/>
    </row>
    <row r="175" spans="4:52" x14ac:dyDescent="0.25">
      <c r="D175" s="5"/>
      <c r="T175" s="5"/>
      <c r="AJ175" s="5"/>
      <c r="AZ175" s="5"/>
    </row>
    <row r="176" spans="4:52" x14ac:dyDescent="0.25">
      <c r="D176" s="5"/>
      <c r="T176" s="5"/>
      <c r="AJ176" s="5"/>
      <c r="AZ176" s="5"/>
    </row>
    <row r="177" spans="4:52" x14ac:dyDescent="0.25">
      <c r="D177" s="5"/>
      <c r="T177" s="5"/>
      <c r="AJ177" s="5"/>
      <c r="AZ177" s="5"/>
    </row>
    <row r="178" spans="4:52" x14ac:dyDescent="0.25">
      <c r="D178" s="5"/>
      <c r="T178" s="5"/>
      <c r="AJ178" s="5"/>
      <c r="AZ178" s="5"/>
    </row>
    <row r="179" spans="4:52" x14ac:dyDescent="0.25">
      <c r="D179" s="5"/>
      <c r="T179" s="5"/>
      <c r="AJ179" s="5"/>
      <c r="AZ179" s="5"/>
    </row>
    <row r="180" spans="4:52" x14ac:dyDescent="0.25">
      <c r="D180" s="5"/>
      <c r="T180" s="5"/>
      <c r="AJ180" s="5"/>
      <c r="AZ180" s="5"/>
    </row>
    <row r="181" spans="4:52" x14ac:dyDescent="0.25">
      <c r="D181" s="5"/>
      <c r="T181" s="5"/>
      <c r="AJ181" s="5"/>
      <c r="AZ181" s="5"/>
    </row>
    <row r="182" spans="4:52" x14ac:dyDescent="0.25">
      <c r="D182" s="5"/>
      <c r="T182" s="5"/>
      <c r="AJ182" s="5"/>
      <c r="AZ182" s="5"/>
    </row>
    <row r="183" spans="4:52" x14ac:dyDescent="0.25">
      <c r="D183" s="5"/>
      <c r="T183" s="5"/>
      <c r="AJ183" s="5"/>
      <c r="AZ183" s="5"/>
    </row>
    <row r="184" spans="4:52" x14ac:dyDescent="0.25">
      <c r="D184" s="5"/>
      <c r="T184" s="5"/>
      <c r="AJ184" s="5"/>
      <c r="AZ184" s="5"/>
    </row>
    <row r="185" spans="4:52" x14ac:dyDescent="0.25">
      <c r="D185" s="5"/>
      <c r="T185" s="5"/>
      <c r="AJ185" s="5"/>
      <c r="AZ185" s="5"/>
    </row>
    <row r="186" spans="4:52" x14ac:dyDescent="0.25">
      <c r="D186" s="5"/>
      <c r="T186" s="5"/>
      <c r="AJ186" s="5"/>
      <c r="AZ186" s="5"/>
    </row>
    <row r="187" spans="4:52" x14ac:dyDescent="0.25">
      <c r="D187" s="5"/>
      <c r="T187" s="5"/>
      <c r="AJ187" s="5"/>
      <c r="AZ187" s="5"/>
    </row>
    <row r="188" spans="4:52" x14ac:dyDescent="0.25">
      <c r="D188" s="5"/>
      <c r="T188" s="5"/>
      <c r="AJ188" s="5"/>
      <c r="AZ188" s="5"/>
    </row>
    <row r="189" spans="4:52" x14ac:dyDescent="0.25">
      <c r="D189" s="5"/>
      <c r="T189" s="5"/>
      <c r="AJ189" s="5"/>
      <c r="AZ189" s="5"/>
    </row>
    <row r="190" spans="4:52" x14ac:dyDescent="0.25">
      <c r="D190" s="5"/>
      <c r="T190" s="5"/>
      <c r="AJ190" s="5"/>
      <c r="AZ190" s="5"/>
    </row>
    <row r="191" spans="4:52" x14ac:dyDescent="0.25">
      <c r="D191" s="5"/>
      <c r="T191" s="5"/>
      <c r="AJ191" s="5"/>
      <c r="AZ191" s="5"/>
    </row>
    <row r="192" spans="4:52" x14ac:dyDescent="0.25">
      <c r="D192" s="5"/>
      <c r="T192" s="5"/>
      <c r="AJ192" s="5"/>
      <c r="AZ192" s="5"/>
    </row>
    <row r="193" spans="4:52" x14ac:dyDescent="0.25">
      <c r="D193" s="5"/>
      <c r="T193" s="5"/>
      <c r="AJ193" s="5"/>
      <c r="AZ193" s="5"/>
    </row>
    <row r="194" spans="4:52" x14ac:dyDescent="0.25">
      <c r="D194" s="5"/>
      <c r="T194" s="5"/>
      <c r="AJ194" s="5"/>
      <c r="AZ194" s="5"/>
    </row>
    <row r="195" spans="4:52" x14ac:dyDescent="0.25">
      <c r="D195" s="5"/>
      <c r="T195" s="5"/>
      <c r="AJ195" s="5"/>
      <c r="AZ195" s="5"/>
    </row>
    <row r="196" spans="4:52" x14ac:dyDescent="0.25">
      <c r="D196" s="5"/>
      <c r="T196" s="5"/>
      <c r="AJ196" s="5"/>
      <c r="AZ196" s="5"/>
    </row>
    <row r="197" spans="4:52" x14ac:dyDescent="0.25">
      <c r="D197" s="5"/>
      <c r="T197" s="5"/>
      <c r="AJ197" s="5"/>
      <c r="AZ197" s="5"/>
    </row>
    <row r="198" spans="4:52" x14ac:dyDescent="0.25">
      <c r="D198" s="5"/>
      <c r="T198" s="5"/>
      <c r="AJ198" s="5"/>
      <c r="AZ198" s="5"/>
    </row>
    <row r="199" spans="4:52" x14ac:dyDescent="0.25">
      <c r="D199" s="5"/>
      <c r="T199" s="5"/>
      <c r="AJ199" s="5"/>
      <c r="AZ199" s="5"/>
    </row>
    <row r="200" spans="4:52" x14ac:dyDescent="0.25">
      <c r="D200" s="5"/>
      <c r="T200" s="5"/>
      <c r="AJ200" s="5"/>
      <c r="AZ200" s="5"/>
    </row>
    <row r="201" spans="4:52" x14ac:dyDescent="0.25">
      <c r="D201" s="5"/>
      <c r="T201" s="5"/>
      <c r="AJ201" s="5"/>
      <c r="AZ201" s="5"/>
    </row>
    <row r="202" spans="4:52" x14ac:dyDescent="0.25">
      <c r="D202" s="5"/>
      <c r="T202" s="5"/>
      <c r="AJ202" s="5"/>
      <c r="AZ202" s="5"/>
    </row>
    <row r="203" spans="4:52" x14ac:dyDescent="0.25">
      <c r="D203" s="5"/>
      <c r="T203" s="5"/>
      <c r="AJ203" s="5"/>
      <c r="AZ203" s="5"/>
    </row>
    <row r="204" spans="4:52" x14ac:dyDescent="0.25">
      <c r="D204" s="5"/>
      <c r="T204" s="5"/>
      <c r="AJ204" s="5"/>
      <c r="AZ204" s="5"/>
    </row>
    <row r="205" spans="4:52" x14ac:dyDescent="0.25">
      <c r="D205" s="5"/>
      <c r="T205" s="5"/>
      <c r="AJ205" s="5"/>
      <c r="AZ205" s="5"/>
    </row>
    <row r="206" spans="4:52" x14ac:dyDescent="0.25">
      <c r="D206" s="5"/>
      <c r="T206" s="5"/>
      <c r="AJ206" s="5"/>
      <c r="AZ206" s="5"/>
    </row>
    <row r="207" spans="4:52" x14ac:dyDescent="0.25">
      <c r="D207" s="5"/>
      <c r="T207" s="5"/>
      <c r="AJ207" s="5"/>
      <c r="AZ207" s="5"/>
    </row>
    <row r="208" spans="4:52" x14ac:dyDescent="0.25">
      <c r="D208" s="5"/>
      <c r="T208" s="5"/>
      <c r="AJ208" s="5"/>
      <c r="AZ208" s="5"/>
    </row>
    <row r="209" spans="4:52" x14ac:dyDescent="0.25">
      <c r="D209" s="5"/>
      <c r="T209" s="5"/>
      <c r="AJ209" s="5"/>
      <c r="AZ209" s="5"/>
    </row>
    <row r="210" spans="4:52" x14ac:dyDescent="0.25">
      <c r="D210" s="5"/>
      <c r="T210" s="5"/>
      <c r="AJ210" s="5"/>
      <c r="AZ210" s="5"/>
    </row>
    <row r="211" spans="4:52" x14ac:dyDescent="0.25">
      <c r="D211" s="5"/>
      <c r="T211" s="5"/>
      <c r="AJ211" s="5"/>
      <c r="AZ211" s="5"/>
    </row>
    <row r="212" spans="4:52" x14ac:dyDescent="0.25">
      <c r="D212" s="5"/>
      <c r="T212" s="5"/>
      <c r="AJ212" s="5"/>
      <c r="AZ212" s="5"/>
    </row>
    <row r="213" spans="4:52" x14ac:dyDescent="0.25">
      <c r="D213" s="5"/>
      <c r="T213" s="5"/>
      <c r="AJ213" s="5"/>
      <c r="AZ213" s="5"/>
    </row>
    <row r="214" spans="4:52" x14ac:dyDescent="0.25">
      <c r="D214" s="5"/>
      <c r="T214" s="5"/>
      <c r="AJ214" s="5"/>
      <c r="AZ214" s="5"/>
    </row>
    <row r="215" spans="4:52" x14ac:dyDescent="0.25">
      <c r="D215" s="5"/>
      <c r="T215" s="5"/>
      <c r="AJ215" s="5"/>
      <c r="AZ215" s="5"/>
    </row>
    <row r="216" spans="4:52" x14ac:dyDescent="0.25">
      <c r="D216" s="5"/>
      <c r="T216" s="5"/>
      <c r="AJ216" s="5"/>
      <c r="AZ216" s="5"/>
    </row>
    <row r="217" spans="4:52" x14ac:dyDescent="0.25">
      <c r="D217" s="5"/>
      <c r="T217" s="5"/>
      <c r="AJ217" s="5"/>
      <c r="AZ217" s="5"/>
    </row>
    <row r="218" spans="4:52" x14ac:dyDescent="0.25">
      <c r="D218" s="5"/>
      <c r="T218" s="5"/>
      <c r="AJ218" s="5"/>
      <c r="AZ218" s="5"/>
    </row>
    <row r="219" spans="4:52" x14ac:dyDescent="0.25">
      <c r="D219" s="5"/>
      <c r="T219" s="5"/>
      <c r="AJ219" s="5"/>
      <c r="AZ219" s="5"/>
    </row>
    <row r="220" spans="4:52" x14ac:dyDescent="0.25">
      <c r="D220" s="5"/>
      <c r="T220" s="5"/>
      <c r="AJ220" s="5"/>
      <c r="AZ220" s="5"/>
    </row>
    <row r="221" spans="4:52" x14ac:dyDescent="0.25">
      <c r="D221" s="5"/>
      <c r="T221" s="5"/>
      <c r="AJ221" s="5"/>
      <c r="AZ221" s="5"/>
    </row>
    <row r="222" spans="4:52" x14ac:dyDescent="0.25">
      <c r="D222" s="5"/>
      <c r="T222" s="5"/>
      <c r="AJ222" s="5"/>
      <c r="AZ222" s="5"/>
    </row>
    <row r="223" spans="4:52" x14ac:dyDescent="0.25">
      <c r="D223" s="5"/>
      <c r="T223" s="5"/>
      <c r="AJ223" s="5"/>
      <c r="AZ223" s="5"/>
    </row>
    <row r="224" spans="4:52" x14ac:dyDescent="0.25">
      <c r="D224" s="5"/>
      <c r="T224" s="5"/>
      <c r="AJ224" s="5"/>
      <c r="AZ224" s="5"/>
    </row>
    <row r="225" spans="4:52" x14ac:dyDescent="0.25">
      <c r="D225" s="5"/>
      <c r="T225" s="5"/>
      <c r="AJ225" s="5"/>
      <c r="AZ225" s="5"/>
    </row>
    <row r="226" spans="4:52" x14ac:dyDescent="0.25">
      <c r="D226" s="5"/>
      <c r="T226" s="5"/>
      <c r="AJ226" s="5"/>
      <c r="AZ226" s="5"/>
    </row>
    <row r="227" spans="4:52" x14ac:dyDescent="0.25">
      <c r="D227" s="5"/>
      <c r="T227" s="5"/>
      <c r="AJ227" s="5"/>
      <c r="AZ227" s="5"/>
    </row>
    <row r="228" spans="4:52" x14ac:dyDescent="0.25">
      <c r="D228" s="5"/>
      <c r="T228" s="5"/>
      <c r="AJ228" s="5"/>
      <c r="AZ228" s="5"/>
    </row>
    <row r="229" spans="4:52" x14ac:dyDescent="0.25">
      <c r="D229" s="5"/>
      <c r="T229" s="5"/>
      <c r="AJ229" s="5"/>
      <c r="AZ229" s="5"/>
    </row>
    <row r="230" spans="4:52" x14ac:dyDescent="0.25">
      <c r="D230" s="5"/>
      <c r="T230" s="5"/>
      <c r="AJ230" s="5"/>
      <c r="AZ230" s="5"/>
    </row>
    <row r="231" spans="4:52" x14ac:dyDescent="0.25">
      <c r="D231" s="5"/>
      <c r="T231" s="5"/>
      <c r="AJ231" s="5"/>
      <c r="AZ231" s="5"/>
    </row>
    <row r="232" spans="4:52" x14ac:dyDescent="0.25">
      <c r="D232" s="5"/>
      <c r="T232" s="5"/>
      <c r="AJ232" s="5"/>
      <c r="AZ232" s="5"/>
    </row>
    <row r="233" spans="4:52" x14ac:dyDescent="0.25">
      <c r="D233" s="5"/>
      <c r="T233" s="5"/>
      <c r="AJ233" s="5"/>
      <c r="AZ233" s="5"/>
    </row>
    <row r="234" spans="4:52" x14ac:dyDescent="0.25">
      <c r="D234" s="5"/>
      <c r="T234" s="5"/>
      <c r="AJ234" s="5"/>
      <c r="AZ234" s="5"/>
    </row>
    <row r="235" spans="4:52" x14ac:dyDescent="0.25">
      <c r="D235" s="5"/>
      <c r="T235" s="5"/>
      <c r="AJ235" s="5"/>
      <c r="AZ235" s="5"/>
    </row>
    <row r="236" spans="4:52" x14ac:dyDescent="0.25">
      <c r="D236" s="5"/>
      <c r="T236" s="5"/>
      <c r="AJ236" s="5"/>
      <c r="AZ236" s="5"/>
    </row>
    <row r="237" spans="4:52" x14ac:dyDescent="0.25">
      <c r="D237" s="5"/>
      <c r="T237" s="5"/>
      <c r="AJ237" s="5"/>
      <c r="AZ237" s="5"/>
    </row>
    <row r="238" spans="4:52" x14ac:dyDescent="0.25">
      <c r="D238" s="5"/>
      <c r="T238" s="5"/>
      <c r="AJ238" s="5"/>
      <c r="AZ238" s="5"/>
    </row>
    <row r="239" spans="4:52" x14ac:dyDescent="0.25">
      <c r="D239" s="5"/>
      <c r="T239" s="5"/>
      <c r="AJ239" s="5"/>
      <c r="AZ239" s="5"/>
    </row>
    <row r="240" spans="4:52" x14ac:dyDescent="0.25">
      <c r="D240" s="5"/>
      <c r="T240" s="5"/>
      <c r="AJ240" s="5"/>
      <c r="AZ240" s="5"/>
    </row>
    <row r="241" spans="4:52" x14ac:dyDescent="0.25">
      <c r="D241" s="5"/>
      <c r="T241" s="5"/>
      <c r="AJ241" s="5"/>
      <c r="AZ241" s="5"/>
    </row>
    <row r="242" spans="4:52" x14ac:dyDescent="0.25">
      <c r="D242" s="5"/>
      <c r="T242" s="5"/>
      <c r="AJ242" s="5"/>
      <c r="AZ242" s="5"/>
    </row>
    <row r="243" spans="4:52" x14ac:dyDescent="0.25">
      <c r="D243" s="5"/>
      <c r="T243" s="5"/>
      <c r="AJ243" s="5"/>
      <c r="AZ243" s="5"/>
    </row>
    <row r="244" spans="4:52" x14ac:dyDescent="0.25">
      <c r="D244" s="5"/>
      <c r="T244" s="5"/>
      <c r="AJ244" s="5"/>
      <c r="AZ244" s="5"/>
    </row>
    <row r="245" spans="4:52" x14ac:dyDescent="0.25">
      <c r="D245" s="5"/>
      <c r="T245" s="5"/>
      <c r="AJ245" s="5"/>
      <c r="AZ245" s="5"/>
    </row>
    <row r="246" spans="4:52" x14ac:dyDescent="0.25">
      <c r="D246" s="5"/>
      <c r="T246" s="5"/>
      <c r="AJ246" s="5"/>
      <c r="AZ246" s="5"/>
    </row>
    <row r="247" spans="4:52" x14ac:dyDescent="0.25">
      <c r="D247" s="5"/>
      <c r="T247" s="5"/>
      <c r="AJ247" s="5"/>
      <c r="AZ247" s="5"/>
    </row>
    <row r="248" spans="4:52" x14ac:dyDescent="0.25">
      <c r="D248" s="5"/>
      <c r="T248" s="5"/>
      <c r="AJ248" s="5"/>
      <c r="AZ248" s="5"/>
    </row>
    <row r="249" spans="4:52" x14ac:dyDescent="0.25">
      <c r="D249" s="5"/>
      <c r="T249" s="5"/>
      <c r="AJ249" s="5"/>
      <c r="AZ249" s="5"/>
    </row>
    <row r="250" spans="4:52" x14ac:dyDescent="0.25">
      <c r="D250" s="5"/>
      <c r="T250" s="5"/>
      <c r="AJ250" s="5"/>
      <c r="AZ250" s="5"/>
    </row>
    <row r="251" spans="4:52" x14ac:dyDescent="0.25">
      <c r="D251" s="5"/>
      <c r="T251" s="5"/>
      <c r="AJ251" s="5"/>
      <c r="AZ251" s="5"/>
    </row>
    <row r="252" spans="4:52" x14ac:dyDescent="0.25">
      <c r="D252" s="5"/>
      <c r="T252" s="5"/>
      <c r="AJ252" s="5"/>
      <c r="AZ252" s="5"/>
    </row>
    <row r="253" spans="4:52" x14ac:dyDescent="0.25">
      <c r="D253" s="5"/>
      <c r="T253" s="5"/>
      <c r="AJ253" s="5"/>
      <c r="AZ253" s="5"/>
    </row>
    <row r="254" spans="4:52" x14ac:dyDescent="0.25">
      <c r="D254" s="5"/>
      <c r="T254" s="5"/>
      <c r="AJ254" s="5"/>
      <c r="AZ254" s="5"/>
    </row>
    <row r="255" spans="4:52" x14ac:dyDescent="0.25">
      <c r="D255" s="5"/>
      <c r="T255" s="5"/>
      <c r="AJ255" s="5"/>
      <c r="AZ255" s="5"/>
    </row>
    <row r="256" spans="4:52" x14ac:dyDescent="0.25">
      <c r="D256" s="5"/>
      <c r="T256" s="5"/>
      <c r="AJ256" s="5"/>
      <c r="AZ256" s="5"/>
    </row>
    <row r="257" spans="4:52" x14ac:dyDescent="0.25">
      <c r="D257" s="5"/>
      <c r="T257" s="5"/>
      <c r="AJ257" s="5"/>
      <c r="AZ257" s="5"/>
    </row>
    <row r="258" spans="4:52" x14ac:dyDescent="0.25">
      <c r="D258" s="5"/>
      <c r="T258" s="5"/>
      <c r="AJ258" s="5"/>
      <c r="AZ258" s="5"/>
    </row>
    <row r="259" spans="4:52" x14ac:dyDescent="0.25">
      <c r="D259" s="5"/>
      <c r="T259" s="5"/>
      <c r="AJ259" s="5"/>
      <c r="AZ259" s="5"/>
    </row>
    <row r="260" spans="4:52" x14ac:dyDescent="0.25">
      <c r="D260" s="5"/>
      <c r="T260" s="5"/>
      <c r="AJ260" s="5"/>
      <c r="AZ260" s="5"/>
    </row>
    <row r="261" spans="4:52" x14ac:dyDescent="0.25">
      <c r="D261" s="5"/>
      <c r="T261" s="5"/>
      <c r="AJ261" s="5"/>
      <c r="AZ261" s="5"/>
    </row>
    <row r="262" spans="4:52" x14ac:dyDescent="0.25">
      <c r="D262" s="5"/>
      <c r="T262" s="5"/>
      <c r="AJ262" s="5"/>
      <c r="AZ262" s="5"/>
    </row>
    <row r="263" spans="4:52" x14ac:dyDescent="0.25">
      <c r="D263" s="5"/>
      <c r="T263" s="5"/>
      <c r="AJ263" s="5"/>
      <c r="AZ263" s="5"/>
    </row>
    <row r="264" spans="4:52" x14ac:dyDescent="0.25">
      <c r="D264" s="5"/>
      <c r="T264" s="5"/>
      <c r="AJ264" s="5"/>
      <c r="AZ264" s="5"/>
    </row>
    <row r="265" spans="4:52" x14ac:dyDescent="0.25">
      <c r="D265" s="5"/>
      <c r="T265" s="5"/>
      <c r="AJ265" s="5"/>
      <c r="AZ265" s="5"/>
    </row>
    <row r="266" spans="4:52" x14ac:dyDescent="0.25">
      <c r="D266" s="5"/>
      <c r="T266" s="5"/>
      <c r="AJ266" s="5"/>
      <c r="AZ266" s="5"/>
    </row>
    <row r="267" spans="4:52" x14ac:dyDescent="0.25">
      <c r="D267" s="5"/>
      <c r="T267" s="5"/>
      <c r="AJ267" s="5"/>
      <c r="AZ267" s="5"/>
    </row>
    <row r="268" spans="4:52" x14ac:dyDescent="0.25">
      <c r="D268" s="5"/>
      <c r="T268" s="5"/>
      <c r="AJ268" s="5"/>
      <c r="AZ268" s="5"/>
    </row>
    <row r="269" spans="4:52" x14ac:dyDescent="0.25">
      <c r="D269" s="5"/>
      <c r="T269" s="5"/>
      <c r="AJ269" s="5"/>
      <c r="AZ269" s="5"/>
    </row>
    <row r="270" spans="4:52" x14ac:dyDescent="0.25">
      <c r="D270" s="5"/>
      <c r="T270" s="5"/>
      <c r="AJ270" s="5"/>
      <c r="AZ270" s="5"/>
    </row>
    <row r="271" spans="4:52" x14ac:dyDescent="0.25">
      <c r="D271" s="5"/>
      <c r="T271" s="5"/>
      <c r="AJ271" s="5"/>
      <c r="AZ271" s="5"/>
    </row>
    <row r="272" spans="4:52" x14ac:dyDescent="0.25">
      <c r="D272" s="5"/>
      <c r="T272" s="5"/>
      <c r="AJ272" s="5"/>
      <c r="AZ272" s="5"/>
    </row>
    <row r="273" spans="4:52" x14ac:dyDescent="0.25">
      <c r="D273" s="5"/>
      <c r="T273" s="5"/>
      <c r="AJ273" s="5"/>
      <c r="AZ273" s="5"/>
    </row>
    <row r="274" spans="4:52" x14ac:dyDescent="0.25">
      <c r="D274" s="5"/>
      <c r="T274" s="5"/>
      <c r="AJ274" s="5"/>
      <c r="AZ274" s="5"/>
    </row>
    <row r="275" spans="4:52" x14ac:dyDescent="0.25">
      <c r="D275" s="5"/>
      <c r="T275" s="5"/>
      <c r="AJ275" s="5"/>
      <c r="AZ275" s="5"/>
    </row>
    <row r="276" spans="4:52" x14ac:dyDescent="0.25">
      <c r="D276" s="5"/>
      <c r="T276" s="5"/>
      <c r="AJ276" s="5"/>
      <c r="AZ276" s="5"/>
    </row>
    <row r="277" spans="4:52" x14ac:dyDescent="0.25">
      <c r="D277" s="5"/>
      <c r="T277" s="5"/>
      <c r="AJ277" s="5"/>
      <c r="AZ277" s="5"/>
    </row>
    <row r="278" spans="4:52" x14ac:dyDescent="0.25">
      <c r="D278" s="5"/>
      <c r="T278" s="5"/>
      <c r="AJ278" s="5"/>
      <c r="AZ278" s="5"/>
    </row>
    <row r="279" spans="4:52" x14ac:dyDescent="0.25">
      <c r="D279" s="5"/>
      <c r="T279" s="5"/>
      <c r="AJ279" s="5"/>
      <c r="AZ279" s="5"/>
    </row>
    <row r="280" spans="4:52" x14ac:dyDescent="0.25">
      <c r="D280" s="5"/>
      <c r="T280" s="5"/>
      <c r="AJ280" s="5"/>
      <c r="AZ280" s="5"/>
    </row>
    <row r="281" spans="4:52" x14ac:dyDescent="0.25">
      <c r="D281" s="5"/>
      <c r="T281" s="5"/>
      <c r="AJ281" s="5"/>
      <c r="AZ281" s="5"/>
    </row>
    <row r="282" spans="4:52" x14ac:dyDescent="0.25">
      <c r="D282" s="5"/>
      <c r="T282" s="5"/>
      <c r="AJ282" s="5"/>
      <c r="AZ282" s="5"/>
    </row>
    <row r="283" spans="4:52" x14ac:dyDescent="0.25">
      <c r="D283" s="5"/>
      <c r="T283" s="5"/>
      <c r="AJ283" s="5"/>
      <c r="AZ283" s="5"/>
    </row>
    <row r="284" spans="4:52" x14ac:dyDescent="0.25">
      <c r="D284" s="5"/>
      <c r="T284" s="5"/>
      <c r="AJ284" s="5"/>
      <c r="AZ284" s="5"/>
    </row>
    <row r="285" spans="4:52" x14ac:dyDescent="0.25">
      <c r="D285" s="5"/>
      <c r="T285" s="5"/>
      <c r="AJ285" s="5"/>
      <c r="AZ285" s="5"/>
    </row>
    <row r="286" spans="4:52" x14ac:dyDescent="0.25">
      <c r="D286" s="5"/>
      <c r="T286" s="5"/>
      <c r="AJ286" s="5"/>
      <c r="AZ286" s="5"/>
    </row>
    <row r="287" spans="4:52" x14ac:dyDescent="0.25">
      <c r="D287" s="5"/>
      <c r="T287" s="5"/>
      <c r="AJ287" s="5"/>
      <c r="AZ287" s="5"/>
    </row>
    <row r="288" spans="4:52" x14ac:dyDescent="0.25">
      <c r="D288" s="5"/>
      <c r="T288" s="5"/>
      <c r="AJ288" s="5"/>
      <c r="AZ288" s="5"/>
    </row>
    <row r="289" spans="4:52" x14ac:dyDescent="0.25">
      <c r="D289" s="5"/>
      <c r="T289" s="5"/>
      <c r="AJ289" s="5"/>
      <c r="AZ289" s="5"/>
    </row>
    <row r="290" spans="4:52" x14ac:dyDescent="0.25">
      <c r="D290" s="5"/>
      <c r="T290" s="5"/>
      <c r="AJ290" s="5"/>
      <c r="AZ290" s="5"/>
    </row>
    <row r="291" spans="4:52" x14ac:dyDescent="0.25">
      <c r="D291" s="5"/>
      <c r="T291" s="5"/>
      <c r="AJ291" s="5"/>
      <c r="AZ291" s="5"/>
    </row>
    <row r="292" spans="4:52" x14ac:dyDescent="0.25">
      <c r="D292" s="5"/>
      <c r="T292" s="5"/>
      <c r="AJ292" s="5"/>
      <c r="AZ292" s="5"/>
    </row>
    <row r="293" spans="4:52" x14ac:dyDescent="0.25">
      <c r="D293" s="5"/>
      <c r="T293" s="5"/>
      <c r="AJ293" s="5"/>
      <c r="AZ293" s="5"/>
    </row>
    <row r="294" spans="4:52" x14ac:dyDescent="0.25">
      <c r="D294" s="5"/>
      <c r="T294" s="5"/>
      <c r="AJ294" s="5"/>
      <c r="AZ294" s="5"/>
    </row>
    <row r="295" spans="4:52" x14ac:dyDescent="0.25">
      <c r="D295" s="5"/>
      <c r="T295" s="5"/>
      <c r="AJ295" s="5"/>
      <c r="AZ295" s="5"/>
    </row>
    <row r="296" spans="4:52" x14ac:dyDescent="0.25">
      <c r="D296" s="5"/>
      <c r="T296" s="5"/>
      <c r="AJ296" s="5"/>
      <c r="AZ296" s="5"/>
    </row>
    <row r="297" spans="4:52" x14ac:dyDescent="0.25">
      <c r="D297" s="5"/>
      <c r="T297" s="5"/>
      <c r="AJ297" s="5"/>
      <c r="AZ297" s="5"/>
    </row>
    <row r="298" spans="4:52" x14ac:dyDescent="0.25">
      <c r="D298" s="5"/>
      <c r="T298" s="5"/>
      <c r="AJ298" s="5"/>
      <c r="AZ298" s="5"/>
    </row>
    <row r="299" spans="4:52" x14ac:dyDescent="0.25">
      <c r="D299" s="5"/>
      <c r="T299" s="5"/>
      <c r="AJ299" s="5"/>
      <c r="AZ299" s="5"/>
    </row>
    <row r="300" spans="4:52" x14ac:dyDescent="0.25">
      <c r="D300" s="5"/>
      <c r="T300" s="5"/>
      <c r="AJ300" s="5"/>
      <c r="AZ300" s="5"/>
    </row>
    <row r="301" spans="4:52" x14ac:dyDescent="0.25">
      <c r="D301" s="5"/>
      <c r="T301" s="5"/>
      <c r="AJ301" s="5"/>
      <c r="AZ301" s="5"/>
    </row>
    <row r="302" spans="4:52" x14ac:dyDescent="0.25">
      <c r="D302" s="5"/>
      <c r="T302" s="5"/>
      <c r="AJ302" s="5"/>
      <c r="AZ302" s="5"/>
    </row>
    <row r="303" spans="4:52" x14ac:dyDescent="0.25">
      <c r="D303" s="5"/>
      <c r="T303" s="5"/>
      <c r="AJ303" s="5"/>
      <c r="AZ303" s="5"/>
    </row>
    <row r="304" spans="4:52" x14ac:dyDescent="0.25">
      <c r="D304" s="5"/>
      <c r="T304" s="5"/>
      <c r="AJ304" s="5"/>
      <c r="AZ304" s="5"/>
    </row>
    <row r="305" spans="4:52" x14ac:dyDescent="0.25">
      <c r="D305" s="5"/>
      <c r="T305" s="5"/>
      <c r="AJ305" s="5"/>
      <c r="AZ305" s="5"/>
    </row>
    <row r="306" spans="4:52" x14ac:dyDescent="0.25">
      <c r="D306" s="5"/>
      <c r="T306" s="5"/>
      <c r="AJ306" s="5"/>
      <c r="AZ306" s="5"/>
    </row>
    <row r="307" spans="4:52" x14ac:dyDescent="0.25">
      <c r="D307" s="5"/>
      <c r="T307" s="5"/>
      <c r="AJ307" s="5"/>
      <c r="AZ307" s="5"/>
    </row>
    <row r="308" spans="4:52" x14ac:dyDescent="0.25">
      <c r="D308" s="5"/>
      <c r="T308" s="5"/>
      <c r="AJ308" s="5"/>
      <c r="AZ308" s="5"/>
    </row>
    <row r="309" spans="4:52" x14ac:dyDescent="0.25">
      <c r="D309" s="5"/>
      <c r="T309" s="5"/>
      <c r="AJ309" s="5"/>
      <c r="AZ309" s="5"/>
    </row>
    <row r="310" spans="4:52" x14ac:dyDescent="0.25">
      <c r="D310" s="5"/>
      <c r="T310" s="5"/>
      <c r="AJ310" s="5"/>
      <c r="AZ310" s="5"/>
    </row>
    <row r="311" spans="4:52" x14ac:dyDescent="0.25">
      <c r="D311" s="5"/>
      <c r="T311" s="5"/>
      <c r="AJ311" s="5"/>
      <c r="AZ311" s="5"/>
    </row>
    <row r="312" spans="4:52" x14ac:dyDescent="0.25">
      <c r="D312" s="5"/>
      <c r="T312" s="5"/>
      <c r="AJ312" s="5"/>
      <c r="AZ312" s="5"/>
    </row>
    <row r="313" spans="4:52" x14ac:dyDescent="0.25">
      <c r="D313" s="5"/>
      <c r="T313" s="5"/>
      <c r="AJ313" s="5"/>
      <c r="AZ313" s="5"/>
    </row>
    <row r="314" spans="4:52" x14ac:dyDescent="0.25">
      <c r="D314" s="5"/>
      <c r="T314" s="5"/>
      <c r="AJ314" s="5"/>
      <c r="AZ314" s="5"/>
    </row>
    <row r="315" spans="4:52" x14ac:dyDescent="0.25">
      <c r="D315" s="5"/>
      <c r="T315" s="5"/>
      <c r="AJ315" s="5"/>
      <c r="AZ315" s="5"/>
    </row>
    <row r="316" spans="4:52" x14ac:dyDescent="0.25">
      <c r="D316" s="5"/>
      <c r="T316" s="5"/>
      <c r="AJ316" s="5"/>
      <c r="AZ316" s="5"/>
    </row>
    <row r="317" spans="4:52" x14ac:dyDescent="0.25">
      <c r="D317" s="5"/>
      <c r="T317" s="5"/>
      <c r="AJ317" s="5"/>
      <c r="AZ317" s="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Scenario</vt:lpstr>
      <vt:lpstr>analyse</vt:lpstr>
      <vt:lpstr>output</vt:lpstr>
      <vt:lpstr>MAPS</vt:lpstr>
      <vt:lpstr>Choosen</vt:lpstr>
      <vt:lpstr>gdp_SSP1</vt:lpstr>
      <vt:lpstr>gdp_SSP2</vt:lpstr>
      <vt:lpstr>gdp_SSP3</vt:lpstr>
      <vt:lpstr>Scenario!_CTVK00144674c8dce21444c862af51f827a08c6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BUREK Peter</dc:creator>
  <cp:lastModifiedBy>admin</cp:lastModifiedBy>
  <dcterms:created xsi:type="dcterms:W3CDTF">2018-10-04T12:30:34Z</dcterms:created>
  <dcterms:modified xsi:type="dcterms:W3CDTF">2019-09-19T13:05:45Z</dcterms:modified>
</cp:coreProperties>
</file>