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4.xml" ContentType="application/vnd.openxmlformats-officedocument.spreadsheetml.comments+xml"/>
  <Override PartName="/xl/comments5.xml" ContentType="application/vnd.openxmlformats-officedocument.spreadsheetml.comments+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iiasahub-my.sharepoint.com/personal/yequanliang_iiasa_ac_at/Documents/research_iiasa/Felix-Model/Regionalized FeliX/Model Files/"/>
    </mc:Choice>
  </mc:AlternateContent>
  <xr:revisionPtr revIDLastSave="100" documentId="11_5523B6F1FF37483A581E8314AEA41110AD641C97" xr6:coauthVersionLast="47" xr6:coauthVersionMax="47" xr10:uidLastSave="{733BBD72-A8CC-4245-9880-EFAF47569BAE}"/>
  <bookViews>
    <workbookView xWindow="-108" yWindow="-108" windowWidth="23256" windowHeight="12456" tabRatio="731" activeTab="2" xr2:uid="{00000000-000D-0000-FFFF-FFFF00000000}"/>
  </bookViews>
  <sheets>
    <sheet name="BackgroundData" sheetId="1" r:id="rId1"/>
    <sheet name="MeatLandDemand" sheetId="3" r:id="rId2"/>
    <sheet name="Model Input" sheetId="2" r:id="rId3"/>
    <sheet name="Sheet3" sheetId="10" r:id="rId4"/>
    <sheet name="Diet-Population" sheetId="8" r:id="rId5"/>
    <sheet name="Flexitarian diet" sheetId="5" r:id="rId6"/>
    <sheet name="Healthy diet" sheetId="7" r:id="rId7"/>
    <sheet name="Sheet1" sheetId="4" r:id="rId8"/>
    <sheet name="WRI" sheetId="6" r:id="rId9"/>
    <sheet name="Sheet2"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4" i="2" l="1"/>
  <c r="B23" i="2" l="1"/>
  <c r="H10" i="8" l="1"/>
  <c r="H8" i="8"/>
  <c r="H3" i="8" l="1"/>
  <c r="H4" i="8"/>
  <c r="H5" i="8"/>
  <c r="H7" i="8"/>
  <c r="H6" i="8"/>
  <c r="H9" i="8"/>
  <c r="H2" i="8"/>
  <c r="Y70" i="2" l="1"/>
  <c r="Z70" i="2"/>
  <c r="AA70" i="2"/>
  <c r="AB70" i="2"/>
  <c r="AC70" i="2"/>
  <c r="AD70" i="2"/>
  <c r="AE70" i="2"/>
  <c r="AF70" i="2"/>
  <c r="AG70" i="2"/>
  <c r="AH70" i="2"/>
  <c r="AI70" i="2"/>
  <c r="AJ70" i="2"/>
  <c r="AK70" i="2"/>
  <c r="AL70" i="2"/>
  <c r="AM70" i="2"/>
  <c r="AN70" i="2"/>
  <c r="AO70" i="2"/>
  <c r="AP70" i="2"/>
  <c r="AQ70" i="2"/>
  <c r="AR70" i="2"/>
  <c r="AS70" i="2"/>
  <c r="Z69" i="2"/>
  <c r="AA69" i="2"/>
  <c r="AB69" i="2"/>
  <c r="AC69" i="2"/>
  <c r="AD69" i="2"/>
  <c r="AE69" i="2"/>
  <c r="AF69" i="2"/>
  <c r="AG69" i="2"/>
  <c r="AH69" i="2"/>
  <c r="AI69" i="2"/>
  <c r="AJ69" i="2"/>
  <c r="AK69" i="2"/>
  <c r="AL69" i="2"/>
  <c r="AM69" i="2"/>
  <c r="AN69" i="2"/>
  <c r="AO69" i="2"/>
  <c r="AP69" i="2"/>
  <c r="AQ69" i="2"/>
  <c r="AR69" i="2"/>
  <c r="AS69" i="2"/>
  <c r="Y69" i="2"/>
  <c r="Y67" i="2"/>
  <c r="Z67" i="2"/>
  <c r="AA67" i="2"/>
  <c r="AB67" i="2"/>
  <c r="AC67" i="2"/>
  <c r="AD67" i="2"/>
  <c r="AE67" i="2"/>
  <c r="AF67" i="2"/>
  <c r="AG67" i="2"/>
  <c r="AH67" i="2"/>
  <c r="AI67" i="2"/>
  <c r="AJ67" i="2"/>
  <c r="AK67" i="2"/>
  <c r="AL67" i="2"/>
  <c r="AM67" i="2"/>
  <c r="AN67" i="2"/>
  <c r="AO67" i="2"/>
  <c r="AP67" i="2"/>
  <c r="AQ67" i="2"/>
  <c r="AR67" i="2"/>
  <c r="AS67" i="2"/>
  <c r="Z66" i="2"/>
  <c r="AA66" i="2"/>
  <c r="AB66" i="2"/>
  <c r="AC66" i="2"/>
  <c r="AD66" i="2"/>
  <c r="AE66" i="2"/>
  <c r="AF66" i="2"/>
  <c r="AG66" i="2"/>
  <c r="AH66" i="2"/>
  <c r="AI66" i="2"/>
  <c r="AJ66" i="2"/>
  <c r="AK66" i="2"/>
  <c r="AL66" i="2"/>
  <c r="AM66" i="2"/>
  <c r="AN66" i="2"/>
  <c r="AO66" i="2"/>
  <c r="AP66" i="2"/>
  <c r="AQ66" i="2"/>
  <c r="AR66" i="2"/>
  <c r="AS66" i="2"/>
  <c r="Y66" i="2"/>
  <c r="Y64" i="2"/>
  <c r="Z64" i="2"/>
  <c r="AA64" i="2"/>
  <c r="AB64" i="2"/>
  <c r="AC64" i="2"/>
  <c r="AD64" i="2"/>
  <c r="AE64" i="2"/>
  <c r="AF64" i="2"/>
  <c r="AG64" i="2"/>
  <c r="AH64" i="2"/>
  <c r="AI64" i="2"/>
  <c r="AJ64" i="2"/>
  <c r="AK64" i="2"/>
  <c r="AL64" i="2"/>
  <c r="AM64" i="2"/>
  <c r="AN64" i="2"/>
  <c r="AO64" i="2"/>
  <c r="AP64" i="2"/>
  <c r="AQ64" i="2"/>
  <c r="AR64" i="2"/>
  <c r="AS64" i="2"/>
  <c r="Z63" i="2"/>
  <c r="AA63" i="2"/>
  <c r="AB63" i="2"/>
  <c r="AC63" i="2"/>
  <c r="AD63" i="2"/>
  <c r="AE63" i="2"/>
  <c r="AF63" i="2"/>
  <c r="AG63" i="2"/>
  <c r="AH63" i="2"/>
  <c r="AI63" i="2"/>
  <c r="AJ63" i="2"/>
  <c r="AK63" i="2"/>
  <c r="AL63" i="2"/>
  <c r="AM63" i="2"/>
  <c r="AN63" i="2"/>
  <c r="AO63" i="2"/>
  <c r="AP63" i="2"/>
  <c r="AQ63" i="2"/>
  <c r="AR63" i="2"/>
  <c r="AS63" i="2"/>
  <c r="Y63" i="2"/>
  <c r="Y61" i="2"/>
  <c r="Z61" i="2"/>
  <c r="AA61" i="2"/>
  <c r="AB61" i="2"/>
  <c r="AC61" i="2"/>
  <c r="AD61" i="2"/>
  <c r="AE61" i="2"/>
  <c r="AF61" i="2"/>
  <c r="AG61" i="2"/>
  <c r="AH61" i="2"/>
  <c r="AI61" i="2"/>
  <c r="AJ61" i="2"/>
  <c r="AK61" i="2"/>
  <c r="AL61" i="2"/>
  <c r="AM61" i="2"/>
  <c r="AN61" i="2"/>
  <c r="AO61" i="2"/>
  <c r="AP61" i="2"/>
  <c r="AQ61" i="2"/>
  <c r="AR61" i="2"/>
  <c r="AS61" i="2"/>
  <c r="Z60" i="2"/>
  <c r="AA60" i="2"/>
  <c r="AB60" i="2"/>
  <c r="AC60" i="2"/>
  <c r="AD60" i="2"/>
  <c r="AE60" i="2"/>
  <c r="AF60" i="2"/>
  <c r="AG60" i="2"/>
  <c r="AH60" i="2"/>
  <c r="AI60" i="2"/>
  <c r="AJ60" i="2"/>
  <c r="AK60" i="2"/>
  <c r="AL60" i="2"/>
  <c r="AM60" i="2"/>
  <c r="AN60" i="2"/>
  <c r="AO60" i="2"/>
  <c r="AP60" i="2"/>
  <c r="AQ60" i="2"/>
  <c r="AR60" i="2"/>
  <c r="AS60" i="2"/>
  <c r="Y60" i="2"/>
  <c r="Y44" i="2"/>
  <c r="Z44" i="2"/>
  <c r="AA44" i="2"/>
  <c r="AB44" i="2"/>
  <c r="AC44" i="2"/>
  <c r="AD44" i="2"/>
  <c r="AE44" i="2"/>
  <c r="AF44" i="2"/>
  <c r="AG44" i="2"/>
  <c r="AH44" i="2"/>
  <c r="AI44" i="2"/>
  <c r="AJ44" i="2"/>
  <c r="AK44" i="2"/>
  <c r="AL44" i="2"/>
  <c r="AM44" i="2"/>
  <c r="AN44" i="2"/>
  <c r="AO44" i="2"/>
  <c r="AP44" i="2"/>
  <c r="AQ44" i="2"/>
  <c r="AR44" i="2"/>
  <c r="AS44" i="2"/>
  <c r="Z43" i="2"/>
  <c r="AA43" i="2"/>
  <c r="AB43" i="2"/>
  <c r="AC43" i="2"/>
  <c r="AD43" i="2"/>
  <c r="AE43" i="2"/>
  <c r="AF43" i="2"/>
  <c r="AG43" i="2"/>
  <c r="AH43" i="2"/>
  <c r="AI43" i="2"/>
  <c r="AJ43" i="2"/>
  <c r="AK43" i="2"/>
  <c r="AL43" i="2"/>
  <c r="AM43" i="2"/>
  <c r="AN43" i="2"/>
  <c r="AO43" i="2"/>
  <c r="AP43" i="2"/>
  <c r="AQ43" i="2"/>
  <c r="AR43" i="2"/>
  <c r="AS43" i="2"/>
  <c r="Y43" i="2"/>
  <c r="Y41" i="2"/>
  <c r="Z41" i="2"/>
  <c r="AA41" i="2"/>
  <c r="AB41" i="2"/>
  <c r="AC41" i="2"/>
  <c r="AD41" i="2"/>
  <c r="AE41" i="2"/>
  <c r="AF41" i="2"/>
  <c r="AG41" i="2"/>
  <c r="AH41" i="2"/>
  <c r="AI41" i="2"/>
  <c r="AJ41" i="2"/>
  <c r="AK41" i="2"/>
  <c r="AL41" i="2"/>
  <c r="AM41" i="2"/>
  <c r="AN41" i="2"/>
  <c r="AO41" i="2"/>
  <c r="AP41" i="2"/>
  <c r="AQ41" i="2"/>
  <c r="AR41" i="2"/>
  <c r="AS41" i="2"/>
  <c r="Z40" i="2"/>
  <c r="AA40" i="2"/>
  <c r="AB40" i="2"/>
  <c r="AC40" i="2"/>
  <c r="AD40" i="2"/>
  <c r="AE40" i="2"/>
  <c r="AF40" i="2"/>
  <c r="AG40" i="2"/>
  <c r="AH40" i="2"/>
  <c r="AI40" i="2"/>
  <c r="AJ40" i="2"/>
  <c r="AK40" i="2"/>
  <c r="AL40" i="2"/>
  <c r="AM40" i="2"/>
  <c r="AN40" i="2"/>
  <c r="AO40" i="2"/>
  <c r="AP40" i="2"/>
  <c r="AQ40" i="2"/>
  <c r="AR40" i="2"/>
  <c r="AS40" i="2"/>
  <c r="Y40" i="2"/>
  <c r="Y38" i="2"/>
  <c r="Z38" i="2"/>
  <c r="AA38" i="2"/>
  <c r="AB38" i="2"/>
  <c r="AC38" i="2"/>
  <c r="AD38" i="2"/>
  <c r="AE38" i="2"/>
  <c r="AF38" i="2"/>
  <c r="AG38" i="2"/>
  <c r="AH38" i="2"/>
  <c r="AI38" i="2"/>
  <c r="AJ38" i="2"/>
  <c r="AK38" i="2"/>
  <c r="AL38" i="2"/>
  <c r="AM38" i="2"/>
  <c r="AN38" i="2"/>
  <c r="AO38" i="2"/>
  <c r="AP38" i="2"/>
  <c r="AQ38" i="2"/>
  <c r="AR38" i="2"/>
  <c r="AS38" i="2"/>
  <c r="Z37" i="2"/>
  <c r="AA37" i="2"/>
  <c r="AB37" i="2"/>
  <c r="AC37" i="2"/>
  <c r="AD37" i="2"/>
  <c r="AE37" i="2"/>
  <c r="AF37" i="2"/>
  <c r="AG37" i="2"/>
  <c r="AH37" i="2"/>
  <c r="AI37" i="2"/>
  <c r="AJ37" i="2"/>
  <c r="AK37" i="2"/>
  <c r="AL37" i="2"/>
  <c r="AM37" i="2"/>
  <c r="AN37" i="2"/>
  <c r="AO37" i="2"/>
  <c r="AP37" i="2"/>
  <c r="AQ37" i="2"/>
  <c r="AR37" i="2"/>
  <c r="AS37" i="2"/>
  <c r="Y37" i="2"/>
  <c r="Y35" i="2"/>
  <c r="Z35" i="2"/>
  <c r="AA35" i="2"/>
  <c r="AB35" i="2"/>
  <c r="AC35" i="2"/>
  <c r="AD35" i="2"/>
  <c r="AE35" i="2"/>
  <c r="AF35" i="2"/>
  <c r="AG35" i="2"/>
  <c r="AH35" i="2"/>
  <c r="AI35" i="2"/>
  <c r="AJ35" i="2"/>
  <c r="AK35" i="2"/>
  <c r="AL35" i="2"/>
  <c r="AM35" i="2"/>
  <c r="AN35" i="2"/>
  <c r="AO35" i="2"/>
  <c r="AP35" i="2"/>
  <c r="AQ35" i="2"/>
  <c r="AR35" i="2"/>
  <c r="AS35" i="2"/>
  <c r="Z34" i="2"/>
  <c r="AA34" i="2"/>
  <c r="AB34" i="2"/>
  <c r="AC34" i="2"/>
  <c r="AD34" i="2"/>
  <c r="AE34" i="2"/>
  <c r="AF34" i="2"/>
  <c r="AG34" i="2"/>
  <c r="AH34" i="2"/>
  <c r="AI34" i="2"/>
  <c r="AJ34" i="2"/>
  <c r="AK34" i="2"/>
  <c r="AL34" i="2"/>
  <c r="AM34" i="2"/>
  <c r="AN34" i="2"/>
  <c r="AO34" i="2"/>
  <c r="AP34" i="2"/>
  <c r="AQ34" i="2"/>
  <c r="AR34" i="2"/>
  <c r="AS34" i="2"/>
  <c r="Y34" i="2"/>
  <c r="Y32" i="2"/>
  <c r="Z32" i="2"/>
  <c r="AA32" i="2"/>
  <c r="AB32" i="2"/>
  <c r="AC32" i="2"/>
  <c r="AD32" i="2"/>
  <c r="AE32" i="2"/>
  <c r="AF32" i="2"/>
  <c r="AG32" i="2"/>
  <c r="AH32" i="2"/>
  <c r="AI32" i="2"/>
  <c r="AJ32" i="2"/>
  <c r="AK32" i="2"/>
  <c r="AL32" i="2"/>
  <c r="AM32" i="2"/>
  <c r="AN32" i="2"/>
  <c r="AO32" i="2"/>
  <c r="AP32" i="2"/>
  <c r="AQ32" i="2"/>
  <c r="AR32" i="2"/>
  <c r="AS32" i="2"/>
  <c r="Z31" i="2"/>
  <c r="AA31" i="2"/>
  <c r="AB31" i="2"/>
  <c r="AC31" i="2"/>
  <c r="AD31" i="2"/>
  <c r="AE31" i="2"/>
  <c r="AF31" i="2"/>
  <c r="AG31" i="2"/>
  <c r="AH31" i="2"/>
  <c r="AI31" i="2"/>
  <c r="AJ31" i="2"/>
  <c r="AK31" i="2"/>
  <c r="AL31" i="2"/>
  <c r="AM31" i="2"/>
  <c r="AN31" i="2"/>
  <c r="AO31" i="2"/>
  <c r="AP31" i="2"/>
  <c r="AQ31" i="2"/>
  <c r="AR31" i="2"/>
  <c r="AS31" i="2"/>
  <c r="Y31" i="2"/>
  <c r="Y29" i="2"/>
  <c r="Z29" i="2"/>
  <c r="AA29" i="2"/>
  <c r="AB29" i="2"/>
  <c r="AC29" i="2"/>
  <c r="AD29" i="2"/>
  <c r="AE29" i="2"/>
  <c r="AF29" i="2"/>
  <c r="AG29" i="2"/>
  <c r="AH29" i="2"/>
  <c r="AI29" i="2"/>
  <c r="AJ29" i="2"/>
  <c r="AK29" i="2"/>
  <c r="AL29" i="2"/>
  <c r="AM29" i="2"/>
  <c r="AN29" i="2"/>
  <c r="AO29" i="2"/>
  <c r="AP29" i="2"/>
  <c r="AQ29" i="2"/>
  <c r="AR29" i="2"/>
  <c r="AS29" i="2"/>
  <c r="Z28" i="2"/>
  <c r="AA28" i="2"/>
  <c r="AB28" i="2"/>
  <c r="AC28" i="2"/>
  <c r="AD28" i="2"/>
  <c r="AE28" i="2"/>
  <c r="AF28" i="2"/>
  <c r="AG28" i="2"/>
  <c r="AH28" i="2"/>
  <c r="AI28" i="2"/>
  <c r="AJ28" i="2"/>
  <c r="AK28" i="2"/>
  <c r="AL28" i="2"/>
  <c r="AM28" i="2"/>
  <c r="AN28" i="2"/>
  <c r="AO28" i="2"/>
  <c r="AP28" i="2"/>
  <c r="AQ28" i="2"/>
  <c r="AR28" i="2"/>
  <c r="AS28" i="2"/>
  <c r="Y28" i="2"/>
  <c r="Y26" i="2"/>
  <c r="Z26" i="2"/>
  <c r="AA26" i="2"/>
  <c r="AB26" i="2"/>
  <c r="AC26" i="2"/>
  <c r="AD26" i="2"/>
  <c r="AE26" i="2"/>
  <c r="AF26" i="2"/>
  <c r="AG26" i="2"/>
  <c r="AH26" i="2"/>
  <c r="AI26" i="2"/>
  <c r="AJ26" i="2"/>
  <c r="AK26" i="2"/>
  <c r="AL26" i="2"/>
  <c r="AM26" i="2"/>
  <c r="AN26" i="2"/>
  <c r="AO26" i="2"/>
  <c r="AP26" i="2"/>
  <c r="AQ26" i="2"/>
  <c r="AR26" i="2"/>
  <c r="AS26" i="2"/>
  <c r="Z25" i="2"/>
  <c r="AA25" i="2"/>
  <c r="AB25" i="2"/>
  <c r="AC25" i="2"/>
  <c r="AD25" i="2"/>
  <c r="AE25" i="2"/>
  <c r="AF25" i="2"/>
  <c r="AG25" i="2"/>
  <c r="AH25" i="2"/>
  <c r="AI25" i="2"/>
  <c r="AJ25" i="2"/>
  <c r="AK25" i="2"/>
  <c r="AL25" i="2"/>
  <c r="AM25" i="2"/>
  <c r="AN25" i="2"/>
  <c r="AO25" i="2"/>
  <c r="AP25" i="2"/>
  <c r="AQ25" i="2"/>
  <c r="AR25" i="2"/>
  <c r="AS25" i="2"/>
  <c r="Y25" i="2"/>
  <c r="Y23" i="2"/>
  <c r="V75" i="2"/>
  <c r="B75" i="2"/>
  <c r="C75" i="2"/>
  <c r="D75" i="2"/>
  <c r="E75" i="2"/>
  <c r="F75" i="2"/>
  <c r="G75" i="2"/>
  <c r="H75" i="2"/>
  <c r="I75" i="2"/>
  <c r="J75" i="2"/>
  <c r="K75" i="2"/>
  <c r="L75" i="2"/>
  <c r="M75" i="2"/>
  <c r="N75" i="2"/>
  <c r="O75" i="2"/>
  <c r="P75" i="2"/>
  <c r="Q75" i="2"/>
  <c r="R75" i="2"/>
  <c r="S75" i="2"/>
  <c r="T75" i="2"/>
  <c r="U75" i="2"/>
  <c r="C74" i="2"/>
  <c r="D74" i="2"/>
  <c r="E74" i="2"/>
  <c r="F74" i="2"/>
  <c r="G74" i="2"/>
  <c r="H74" i="2"/>
  <c r="I74" i="2"/>
  <c r="J74" i="2"/>
  <c r="K74" i="2"/>
  <c r="L74" i="2"/>
  <c r="M74" i="2"/>
  <c r="N74" i="2"/>
  <c r="O74" i="2"/>
  <c r="P74" i="2"/>
  <c r="Q74" i="2"/>
  <c r="R74" i="2"/>
  <c r="S74" i="2"/>
  <c r="T74" i="2"/>
  <c r="U74" i="2"/>
  <c r="V74" i="2"/>
  <c r="V48" i="2"/>
  <c r="Z23" i="2"/>
  <c r="AA23" i="2"/>
  <c r="AB23" i="2"/>
  <c r="AC23" i="2"/>
  <c r="AD23" i="2"/>
  <c r="AE23" i="2"/>
  <c r="AF23" i="2"/>
  <c r="AG23" i="2"/>
  <c r="AH23" i="2"/>
  <c r="AI23" i="2"/>
  <c r="AJ23" i="2"/>
  <c r="AK23" i="2"/>
  <c r="AL23" i="2"/>
  <c r="AM23" i="2"/>
  <c r="AN23" i="2"/>
  <c r="AO23" i="2"/>
  <c r="AP23" i="2"/>
  <c r="AQ23" i="2"/>
  <c r="AR23" i="2"/>
  <c r="AS23" i="2"/>
  <c r="Z22" i="2"/>
  <c r="AA22" i="2"/>
  <c r="AB22" i="2"/>
  <c r="AC22" i="2"/>
  <c r="AD22" i="2"/>
  <c r="AE22" i="2"/>
  <c r="AF22" i="2"/>
  <c r="AG22" i="2"/>
  <c r="AH22" i="2"/>
  <c r="AI22" i="2"/>
  <c r="AJ22" i="2"/>
  <c r="AK22" i="2"/>
  <c r="AL22" i="2"/>
  <c r="AM22" i="2"/>
  <c r="AN22" i="2"/>
  <c r="AO22" i="2"/>
  <c r="AP22" i="2"/>
  <c r="AQ22" i="2"/>
  <c r="AR22" i="2"/>
  <c r="AS22" i="2"/>
  <c r="Y22" i="2"/>
  <c r="B96" i="2"/>
  <c r="C96" i="2"/>
  <c r="D96" i="2"/>
  <c r="E96" i="2"/>
  <c r="F96" i="2"/>
  <c r="G96" i="2"/>
  <c r="H96" i="2"/>
  <c r="I96" i="2"/>
  <c r="J96" i="2"/>
  <c r="K96" i="2"/>
  <c r="L96" i="2"/>
  <c r="M96" i="2"/>
  <c r="N96" i="2"/>
  <c r="O96" i="2"/>
  <c r="P96" i="2"/>
  <c r="Q96" i="2"/>
  <c r="R96" i="2"/>
  <c r="S96" i="2"/>
  <c r="T96" i="2"/>
  <c r="U96" i="2"/>
  <c r="V96" i="2"/>
  <c r="C95" i="2"/>
  <c r="D95" i="2"/>
  <c r="E95" i="2"/>
  <c r="F95" i="2"/>
  <c r="G95" i="2"/>
  <c r="H95" i="2"/>
  <c r="I95" i="2"/>
  <c r="J95" i="2"/>
  <c r="K95" i="2"/>
  <c r="L95" i="2"/>
  <c r="M95" i="2"/>
  <c r="N95" i="2"/>
  <c r="O95" i="2"/>
  <c r="P95" i="2"/>
  <c r="Q95" i="2"/>
  <c r="R95" i="2"/>
  <c r="S95" i="2"/>
  <c r="T95" i="2"/>
  <c r="U95" i="2"/>
  <c r="V95" i="2"/>
  <c r="B95" i="2"/>
  <c r="B93" i="2"/>
  <c r="C93" i="2"/>
  <c r="D93" i="2"/>
  <c r="E93" i="2"/>
  <c r="F93" i="2"/>
  <c r="G93" i="2"/>
  <c r="H93" i="2"/>
  <c r="I93" i="2"/>
  <c r="J93" i="2"/>
  <c r="K93" i="2"/>
  <c r="L93" i="2"/>
  <c r="M93" i="2"/>
  <c r="N93" i="2"/>
  <c r="O93" i="2"/>
  <c r="P93" i="2"/>
  <c r="Q93" i="2"/>
  <c r="R93" i="2"/>
  <c r="S93" i="2"/>
  <c r="T93" i="2"/>
  <c r="U93" i="2"/>
  <c r="V93" i="2"/>
  <c r="C92" i="2"/>
  <c r="D92" i="2"/>
  <c r="E92" i="2"/>
  <c r="F92" i="2"/>
  <c r="G92" i="2"/>
  <c r="H92" i="2"/>
  <c r="I92" i="2"/>
  <c r="J92" i="2"/>
  <c r="K92" i="2"/>
  <c r="L92" i="2"/>
  <c r="M92" i="2"/>
  <c r="N92" i="2"/>
  <c r="O92" i="2"/>
  <c r="P92" i="2"/>
  <c r="Q92" i="2"/>
  <c r="R92" i="2"/>
  <c r="S92" i="2"/>
  <c r="T92" i="2"/>
  <c r="U92" i="2"/>
  <c r="V92" i="2"/>
  <c r="B92" i="2"/>
  <c r="B90" i="2"/>
  <c r="C90" i="2"/>
  <c r="D90" i="2"/>
  <c r="E90" i="2"/>
  <c r="F90" i="2"/>
  <c r="G90" i="2"/>
  <c r="H90" i="2"/>
  <c r="I90" i="2"/>
  <c r="J90" i="2"/>
  <c r="K90" i="2"/>
  <c r="L90" i="2"/>
  <c r="M90" i="2"/>
  <c r="N90" i="2"/>
  <c r="O90" i="2"/>
  <c r="P90" i="2"/>
  <c r="Q90" i="2"/>
  <c r="R90" i="2"/>
  <c r="S90" i="2"/>
  <c r="T90" i="2"/>
  <c r="U90" i="2"/>
  <c r="V90" i="2"/>
  <c r="C89" i="2"/>
  <c r="D89" i="2"/>
  <c r="E89" i="2"/>
  <c r="F89" i="2"/>
  <c r="G89" i="2"/>
  <c r="H89" i="2"/>
  <c r="I89" i="2"/>
  <c r="J89" i="2"/>
  <c r="K89" i="2"/>
  <c r="L89" i="2"/>
  <c r="M89" i="2"/>
  <c r="N89" i="2"/>
  <c r="O89" i="2"/>
  <c r="P89" i="2"/>
  <c r="Q89" i="2"/>
  <c r="R89" i="2"/>
  <c r="S89" i="2"/>
  <c r="T89" i="2"/>
  <c r="U89" i="2"/>
  <c r="V89" i="2"/>
  <c r="B89" i="2"/>
  <c r="B87" i="2"/>
  <c r="C87" i="2"/>
  <c r="D87" i="2"/>
  <c r="E87" i="2"/>
  <c r="F87" i="2"/>
  <c r="G87" i="2"/>
  <c r="H87" i="2"/>
  <c r="I87" i="2"/>
  <c r="J87" i="2"/>
  <c r="K87" i="2"/>
  <c r="L87" i="2"/>
  <c r="M87" i="2"/>
  <c r="N87" i="2"/>
  <c r="O87" i="2"/>
  <c r="P87" i="2"/>
  <c r="Q87" i="2"/>
  <c r="R87" i="2"/>
  <c r="S87" i="2"/>
  <c r="T87" i="2"/>
  <c r="U87" i="2"/>
  <c r="V87" i="2"/>
  <c r="C86" i="2"/>
  <c r="D86" i="2"/>
  <c r="E86" i="2"/>
  <c r="F86" i="2"/>
  <c r="G86" i="2"/>
  <c r="H86" i="2"/>
  <c r="I86" i="2"/>
  <c r="J86" i="2"/>
  <c r="K86" i="2"/>
  <c r="L86" i="2"/>
  <c r="M86" i="2"/>
  <c r="N86" i="2"/>
  <c r="O86" i="2"/>
  <c r="P86" i="2"/>
  <c r="Q86" i="2"/>
  <c r="R86" i="2"/>
  <c r="S86" i="2"/>
  <c r="T86" i="2"/>
  <c r="U86" i="2"/>
  <c r="V86" i="2"/>
  <c r="B86" i="2"/>
  <c r="B84" i="2"/>
  <c r="C84" i="2"/>
  <c r="D84" i="2"/>
  <c r="E84" i="2"/>
  <c r="F84" i="2"/>
  <c r="G84" i="2"/>
  <c r="H84" i="2"/>
  <c r="I84" i="2"/>
  <c r="J84" i="2"/>
  <c r="K84" i="2"/>
  <c r="L84" i="2"/>
  <c r="M84" i="2"/>
  <c r="N84" i="2"/>
  <c r="O84" i="2"/>
  <c r="P84" i="2"/>
  <c r="Q84" i="2"/>
  <c r="R84" i="2"/>
  <c r="S84" i="2"/>
  <c r="T84" i="2"/>
  <c r="U84" i="2"/>
  <c r="V84" i="2"/>
  <c r="C83" i="2"/>
  <c r="D83" i="2"/>
  <c r="E83" i="2"/>
  <c r="F83" i="2"/>
  <c r="G83" i="2"/>
  <c r="H83" i="2"/>
  <c r="I83" i="2"/>
  <c r="J83" i="2"/>
  <c r="K83" i="2"/>
  <c r="L83" i="2"/>
  <c r="M83" i="2"/>
  <c r="N83" i="2"/>
  <c r="O83" i="2"/>
  <c r="P83" i="2"/>
  <c r="Q83" i="2"/>
  <c r="R83" i="2"/>
  <c r="S83" i="2"/>
  <c r="T83" i="2"/>
  <c r="U83" i="2"/>
  <c r="V83" i="2"/>
  <c r="B83" i="2"/>
  <c r="B81" i="2"/>
  <c r="C81" i="2"/>
  <c r="D81" i="2"/>
  <c r="E81" i="2"/>
  <c r="F81" i="2"/>
  <c r="G81" i="2"/>
  <c r="H81" i="2"/>
  <c r="I81" i="2"/>
  <c r="J81" i="2"/>
  <c r="K81" i="2"/>
  <c r="L81" i="2"/>
  <c r="M81" i="2"/>
  <c r="N81" i="2"/>
  <c r="O81" i="2"/>
  <c r="P81" i="2"/>
  <c r="Q81" i="2"/>
  <c r="R81" i="2"/>
  <c r="S81" i="2"/>
  <c r="T81" i="2"/>
  <c r="U81" i="2"/>
  <c r="V81" i="2"/>
  <c r="C80" i="2"/>
  <c r="D80" i="2"/>
  <c r="E80" i="2"/>
  <c r="F80" i="2"/>
  <c r="G80" i="2"/>
  <c r="H80" i="2"/>
  <c r="I80" i="2"/>
  <c r="J80" i="2"/>
  <c r="K80" i="2"/>
  <c r="L80" i="2"/>
  <c r="M80" i="2"/>
  <c r="N80" i="2"/>
  <c r="O80" i="2"/>
  <c r="P80" i="2"/>
  <c r="Q80" i="2"/>
  <c r="R80" i="2"/>
  <c r="S80" i="2"/>
  <c r="T80" i="2"/>
  <c r="U80" i="2"/>
  <c r="V80" i="2"/>
  <c r="B80" i="2"/>
  <c r="B77" i="2"/>
  <c r="B78" i="2"/>
  <c r="C78" i="2"/>
  <c r="D78" i="2"/>
  <c r="E78" i="2"/>
  <c r="F78" i="2"/>
  <c r="G78" i="2"/>
  <c r="H78" i="2"/>
  <c r="I78" i="2"/>
  <c r="J78" i="2"/>
  <c r="K78" i="2"/>
  <c r="L78" i="2"/>
  <c r="M78" i="2"/>
  <c r="N78" i="2"/>
  <c r="O78" i="2"/>
  <c r="P78" i="2"/>
  <c r="Q78" i="2"/>
  <c r="R78" i="2"/>
  <c r="S78" i="2"/>
  <c r="T78" i="2"/>
  <c r="U78" i="2"/>
  <c r="V78" i="2"/>
  <c r="C77" i="2"/>
  <c r="D77" i="2"/>
  <c r="E77" i="2"/>
  <c r="F77" i="2"/>
  <c r="G77" i="2"/>
  <c r="H77" i="2"/>
  <c r="I77" i="2"/>
  <c r="J77" i="2"/>
  <c r="K77" i="2"/>
  <c r="L77" i="2"/>
  <c r="M77" i="2"/>
  <c r="N77" i="2"/>
  <c r="O77" i="2"/>
  <c r="P77" i="2"/>
  <c r="Q77" i="2"/>
  <c r="R77" i="2"/>
  <c r="S77" i="2"/>
  <c r="T77" i="2"/>
  <c r="U77" i="2"/>
  <c r="V77" i="2"/>
  <c r="B48" i="2"/>
  <c r="C48" i="2"/>
  <c r="C31" i="2"/>
  <c r="B22" i="2"/>
  <c r="C23" i="2"/>
  <c r="D31" i="6"/>
  <c r="G8" i="7"/>
  <c r="G10" i="7"/>
  <c r="D13" i="7"/>
  <c r="G15" i="7" s="1"/>
  <c r="G19" i="7"/>
  <c r="G18" i="7"/>
  <c r="G17" i="7"/>
  <c r="G16" i="7"/>
  <c r="G12" i="7"/>
  <c r="G11" i="7"/>
  <c r="G9" i="7"/>
  <c r="G7" i="7"/>
  <c r="G6" i="7"/>
  <c r="G5" i="7"/>
  <c r="C3" i="6"/>
  <c r="C4" i="6"/>
  <c r="C5" i="6"/>
  <c r="C6" i="6"/>
  <c r="C7" i="6"/>
  <c r="C8" i="6"/>
  <c r="C9" i="6"/>
  <c r="C10" i="6"/>
  <c r="C11" i="6"/>
  <c r="C12" i="6"/>
  <c r="C13" i="6"/>
  <c r="C14" i="6"/>
  <c r="C15" i="6"/>
  <c r="C16" i="6"/>
  <c r="C17" i="6"/>
  <c r="C18" i="6"/>
  <c r="C19" i="6"/>
  <c r="C20" i="6"/>
  <c r="C21" i="6"/>
  <c r="C22" i="6"/>
  <c r="C23" i="6"/>
  <c r="C24" i="6"/>
  <c r="C25" i="6"/>
  <c r="C26" i="6"/>
  <c r="C27" i="6"/>
  <c r="C28" i="6"/>
  <c r="C2" i="6"/>
  <c r="F10" i="6" l="1"/>
  <c r="G13" i="7"/>
  <c r="G21" i="7"/>
  <c r="H18" i="7" s="1"/>
  <c r="J6" i="7" s="1"/>
  <c r="F5" i="6"/>
  <c r="H15" i="7" l="1"/>
  <c r="H13" i="7"/>
  <c r="J4" i="7" s="1"/>
  <c r="H10" i="7"/>
  <c r="H6" i="7"/>
  <c r="H5" i="7"/>
  <c r="J8" i="7" s="1"/>
  <c r="H12" i="7"/>
  <c r="H11" i="7"/>
  <c r="H14" i="7"/>
  <c r="H17" i="7"/>
  <c r="J7" i="7" s="1"/>
  <c r="H7" i="7"/>
  <c r="J11" i="7" s="1"/>
  <c r="H8" i="7"/>
  <c r="H4" i="7"/>
  <c r="J9" i="7" s="1"/>
  <c r="H19" i="7"/>
  <c r="H16" i="7"/>
  <c r="H9" i="7"/>
  <c r="J10" i="7" l="1"/>
  <c r="J5" i="7"/>
  <c r="G19" i="5" l="1"/>
  <c r="G17" i="5"/>
  <c r="G18" i="5"/>
  <c r="G16" i="5"/>
  <c r="G15" i="5"/>
  <c r="G13" i="5"/>
  <c r="G11" i="5"/>
  <c r="G12" i="5"/>
  <c r="G10" i="5"/>
  <c r="G7" i="5"/>
  <c r="G8" i="5"/>
  <c r="G9" i="5"/>
  <c r="G6" i="5"/>
  <c r="G5" i="5"/>
  <c r="G21" i="5" l="1"/>
  <c r="H11" i="5" s="1"/>
  <c r="W23" i="1"/>
  <c r="W19" i="1"/>
  <c r="W7" i="1"/>
  <c r="W4" i="1"/>
  <c r="H5" i="5" l="1"/>
  <c r="J8" i="5" s="1"/>
  <c r="H15" i="5"/>
  <c r="H18" i="5"/>
  <c r="J6" i="5" s="1"/>
  <c r="H19" i="5"/>
  <c r="H17" i="5"/>
  <c r="J7" i="5" s="1"/>
  <c r="H13" i="5"/>
  <c r="J4" i="5" s="1"/>
  <c r="H7" i="5"/>
  <c r="H14" i="5"/>
  <c r="H10" i="5"/>
  <c r="H6" i="5"/>
  <c r="H9" i="5"/>
  <c r="H8" i="5"/>
  <c r="H4" i="5"/>
  <c r="J9" i="5" s="1"/>
  <c r="H16" i="5"/>
  <c r="H12" i="5"/>
  <c r="J10" i="5"/>
  <c r="W5" i="2"/>
  <c r="W6" i="2"/>
  <c r="W7" i="2"/>
  <c r="W8" i="2"/>
  <c r="W9" i="2"/>
  <c r="W10" i="2"/>
  <c r="W11" i="2"/>
  <c r="W4" i="2"/>
  <c r="J11" i="5" l="1"/>
  <c r="J5" i="5"/>
  <c r="H13" i="2"/>
  <c r="R24" i="1" l="1"/>
  <c r="Q23" i="1" l="1"/>
  <c r="R23" i="1" l="1"/>
  <c r="R26" i="1"/>
  <c r="Q4" i="1"/>
  <c r="R4" i="1"/>
  <c r="O9" i="2" l="1"/>
  <c r="O10" i="2"/>
  <c r="O11" i="2"/>
  <c r="O8" i="2"/>
  <c r="T23" i="1" l="1"/>
  <c r="T4" i="1"/>
  <c r="F32" i="4" l="1"/>
  <c r="H32" i="4"/>
  <c r="H33" i="4"/>
  <c r="H34" i="4"/>
  <c r="H35" i="4"/>
  <c r="H36" i="4"/>
  <c r="H37" i="4"/>
  <c r="F46" i="4"/>
  <c r="F47" i="4"/>
  <c r="F48" i="4"/>
  <c r="F49" i="4"/>
  <c r="F50" i="4"/>
  <c r="F45" i="4"/>
  <c r="F33" i="4"/>
  <c r="F34" i="4"/>
  <c r="F35" i="4"/>
  <c r="F36" i="4"/>
  <c r="F37" i="4"/>
  <c r="F20" i="4"/>
  <c r="F21" i="4"/>
  <c r="F22" i="4"/>
  <c r="F23" i="4"/>
  <c r="F24" i="4"/>
  <c r="F19" i="4"/>
  <c r="F12" i="4"/>
  <c r="F8" i="4"/>
  <c r="F9" i="4"/>
  <c r="F10" i="4"/>
  <c r="F11" i="4"/>
  <c r="F7" i="4"/>
  <c r="T7" i="1" l="1"/>
  <c r="U7" i="1"/>
  <c r="U4" i="1"/>
  <c r="U23" i="1"/>
  <c r="U19" i="1"/>
  <c r="T19" i="1"/>
  <c r="L26" i="1" l="1"/>
  <c r="R5" i="1" l="1"/>
  <c r="R6" i="1"/>
  <c r="R8" i="1"/>
  <c r="L8" i="1" s="1"/>
  <c r="R9" i="1"/>
  <c r="L9" i="1" s="1"/>
  <c r="R10" i="1"/>
  <c r="L10" i="1" s="1"/>
  <c r="R11" i="1"/>
  <c r="L11" i="1" s="1"/>
  <c r="R12" i="1"/>
  <c r="L12" i="1" s="1"/>
  <c r="R13" i="1"/>
  <c r="R14" i="1"/>
  <c r="R15" i="1"/>
  <c r="R16" i="1"/>
  <c r="R17" i="1"/>
  <c r="R18" i="1"/>
  <c r="R20" i="1"/>
  <c r="R21" i="1"/>
  <c r="R22" i="1"/>
  <c r="R25" i="1"/>
  <c r="R27" i="1"/>
  <c r="R28" i="1"/>
  <c r="R3" i="1"/>
  <c r="D66" i="2"/>
  <c r="B70" i="2"/>
  <c r="C70" i="2"/>
  <c r="D70" i="2"/>
  <c r="E70" i="2"/>
  <c r="F70" i="2"/>
  <c r="G70" i="2"/>
  <c r="H70" i="2"/>
  <c r="I70" i="2"/>
  <c r="J70" i="2"/>
  <c r="K70" i="2"/>
  <c r="L70" i="2"/>
  <c r="M70" i="2"/>
  <c r="N70" i="2"/>
  <c r="O70" i="2"/>
  <c r="P70" i="2"/>
  <c r="Q70" i="2"/>
  <c r="R70" i="2"/>
  <c r="S70" i="2"/>
  <c r="T70" i="2"/>
  <c r="U70" i="2"/>
  <c r="V70" i="2"/>
  <c r="C69" i="2"/>
  <c r="D69" i="2"/>
  <c r="E69" i="2"/>
  <c r="F69" i="2"/>
  <c r="G69" i="2"/>
  <c r="H69" i="2"/>
  <c r="I69" i="2"/>
  <c r="J69" i="2"/>
  <c r="K69" i="2"/>
  <c r="L69" i="2"/>
  <c r="M69" i="2"/>
  <c r="N69" i="2"/>
  <c r="O69" i="2"/>
  <c r="P69" i="2"/>
  <c r="Q69" i="2"/>
  <c r="R69" i="2"/>
  <c r="S69" i="2"/>
  <c r="T69" i="2"/>
  <c r="U69" i="2"/>
  <c r="V69" i="2"/>
  <c r="B69" i="2"/>
  <c r="B66" i="2"/>
  <c r="B67" i="2"/>
  <c r="C67" i="2"/>
  <c r="D67" i="2"/>
  <c r="E67" i="2"/>
  <c r="F67" i="2"/>
  <c r="G67" i="2"/>
  <c r="H67" i="2"/>
  <c r="I67" i="2"/>
  <c r="J67" i="2"/>
  <c r="K67" i="2"/>
  <c r="L67" i="2"/>
  <c r="M67" i="2"/>
  <c r="N67" i="2"/>
  <c r="O67" i="2"/>
  <c r="P67" i="2"/>
  <c r="Q67" i="2"/>
  <c r="R67" i="2"/>
  <c r="S67" i="2"/>
  <c r="T67" i="2"/>
  <c r="U67" i="2"/>
  <c r="V67" i="2"/>
  <c r="C66" i="2"/>
  <c r="E66" i="2"/>
  <c r="F66" i="2"/>
  <c r="G66" i="2"/>
  <c r="H66" i="2"/>
  <c r="I66" i="2"/>
  <c r="J66" i="2"/>
  <c r="K66" i="2"/>
  <c r="L66" i="2"/>
  <c r="M66" i="2"/>
  <c r="N66" i="2"/>
  <c r="O66" i="2"/>
  <c r="P66" i="2"/>
  <c r="Q66" i="2"/>
  <c r="R66" i="2"/>
  <c r="S66" i="2"/>
  <c r="T66" i="2"/>
  <c r="U66" i="2"/>
  <c r="V66" i="2"/>
  <c r="B64" i="2"/>
  <c r="C64" i="2"/>
  <c r="D64" i="2"/>
  <c r="E64" i="2"/>
  <c r="F64" i="2"/>
  <c r="G64" i="2"/>
  <c r="H64" i="2"/>
  <c r="I64" i="2"/>
  <c r="J64" i="2"/>
  <c r="K64" i="2"/>
  <c r="L64" i="2"/>
  <c r="M64" i="2"/>
  <c r="N64" i="2"/>
  <c r="O64" i="2"/>
  <c r="P64" i="2"/>
  <c r="Q64" i="2"/>
  <c r="R64" i="2"/>
  <c r="S64" i="2"/>
  <c r="T64" i="2"/>
  <c r="U64" i="2"/>
  <c r="V64" i="2"/>
  <c r="C63" i="2"/>
  <c r="D63" i="2"/>
  <c r="E63" i="2"/>
  <c r="F63" i="2"/>
  <c r="G63" i="2"/>
  <c r="H63" i="2"/>
  <c r="I63" i="2"/>
  <c r="J63" i="2"/>
  <c r="K63" i="2"/>
  <c r="L63" i="2"/>
  <c r="M63" i="2"/>
  <c r="N63" i="2"/>
  <c r="O63" i="2"/>
  <c r="P63" i="2"/>
  <c r="Q63" i="2"/>
  <c r="R63" i="2"/>
  <c r="S63" i="2"/>
  <c r="T63" i="2"/>
  <c r="U63" i="2"/>
  <c r="V63" i="2"/>
  <c r="B63" i="2"/>
  <c r="B60" i="2"/>
  <c r="B61" i="2"/>
  <c r="C61" i="2"/>
  <c r="D61" i="2"/>
  <c r="E61" i="2"/>
  <c r="F61" i="2"/>
  <c r="G61" i="2"/>
  <c r="H61" i="2"/>
  <c r="I61" i="2"/>
  <c r="J61" i="2"/>
  <c r="K61" i="2"/>
  <c r="L61" i="2"/>
  <c r="M61" i="2"/>
  <c r="N61" i="2"/>
  <c r="O61" i="2"/>
  <c r="P61" i="2"/>
  <c r="Q61" i="2"/>
  <c r="R61" i="2"/>
  <c r="S61" i="2"/>
  <c r="T61" i="2"/>
  <c r="U61" i="2"/>
  <c r="V61" i="2"/>
  <c r="C60" i="2"/>
  <c r="D60" i="2"/>
  <c r="E60" i="2"/>
  <c r="F60" i="2"/>
  <c r="G60" i="2"/>
  <c r="H60" i="2"/>
  <c r="I60" i="2"/>
  <c r="J60" i="2"/>
  <c r="K60" i="2"/>
  <c r="L60" i="2"/>
  <c r="M60" i="2"/>
  <c r="N60" i="2"/>
  <c r="O60" i="2"/>
  <c r="P60" i="2"/>
  <c r="Q60" i="2"/>
  <c r="R60" i="2"/>
  <c r="S60" i="2"/>
  <c r="T60" i="2"/>
  <c r="U60" i="2"/>
  <c r="V60" i="2"/>
  <c r="B58" i="2"/>
  <c r="C58" i="2"/>
  <c r="D58" i="2"/>
  <c r="E58" i="2"/>
  <c r="F58" i="2"/>
  <c r="G58" i="2"/>
  <c r="H58" i="2"/>
  <c r="I58" i="2"/>
  <c r="J58" i="2"/>
  <c r="K58" i="2"/>
  <c r="L58" i="2"/>
  <c r="M58" i="2"/>
  <c r="N58" i="2"/>
  <c r="O58" i="2"/>
  <c r="P58" i="2"/>
  <c r="Q58" i="2"/>
  <c r="R58" i="2"/>
  <c r="S58" i="2"/>
  <c r="T58" i="2"/>
  <c r="U58" i="2"/>
  <c r="V58" i="2"/>
  <c r="C57" i="2"/>
  <c r="D57" i="2"/>
  <c r="E57" i="2"/>
  <c r="F57" i="2"/>
  <c r="G57" i="2"/>
  <c r="H57" i="2"/>
  <c r="I57" i="2"/>
  <c r="J57" i="2"/>
  <c r="K57" i="2"/>
  <c r="L57" i="2"/>
  <c r="M57" i="2"/>
  <c r="N57" i="2"/>
  <c r="O57" i="2"/>
  <c r="P57" i="2"/>
  <c r="Q57" i="2"/>
  <c r="R57" i="2"/>
  <c r="S57" i="2"/>
  <c r="T57" i="2"/>
  <c r="U57" i="2"/>
  <c r="V57" i="2"/>
  <c r="B57" i="2"/>
  <c r="B55" i="2"/>
  <c r="C55" i="2"/>
  <c r="D55" i="2"/>
  <c r="E55" i="2"/>
  <c r="F55" i="2"/>
  <c r="G55" i="2"/>
  <c r="H55" i="2"/>
  <c r="I55" i="2"/>
  <c r="J55" i="2"/>
  <c r="K55" i="2"/>
  <c r="L55" i="2"/>
  <c r="M55" i="2"/>
  <c r="N55" i="2"/>
  <c r="O55" i="2"/>
  <c r="P55" i="2"/>
  <c r="Q55" i="2"/>
  <c r="R55" i="2"/>
  <c r="S55" i="2"/>
  <c r="T55" i="2"/>
  <c r="U55" i="2"/>
  <c r="V55" i="2"/>
  <c r="C54" i="2"/>
  <c r="D54" i="2"/>
  <c r="E54" i="2"/>
  <c r="F54" i="2"/>
  <c r="G54" i="2"/>
  <c r="H54" i="2"/>
  <c r="I54" i="2"/>
  <c r="J54" i="2"/>
  <c r="K54" i="2"/>
  <c r="L54" i="2"/>
  <c r="M54" i="2"/>
  <c r="N54" i="2"/>
  <c r="O54" i="2"/>
  <c r="P54" i="2"/>
  <c r="Q54" i="2"/>
  <c r="R54" i="2"/>
  <c r="S54" i="2"/>
  <c r="T54" i="2"/>
  <c r="U54" i="2"/>
  <c r="V54" i="2"/>
  <c r="B54" i="2"/>
  <c r="B52" i="2"/>
  <c r="C52" i="2"/>
  <c r="D52" i="2"/>
  <c r="E52" i="2"/>
  <c r="F52" i="2"/>
  <c r="G52" i="2"/>
  <c r="H52" i="2"/>
  <c r="I52" i="2"/>
  <c r="J52" i="2"/>
  <c r="K52" i="2"/>
  <c r="L52" i="2"/>
  <c r="M52" i="2"/>
  <c r="N52" i="2"/>
  <c r="O52" i="2"/>
  <c r="P52" i="2"/>
  <c r="Q52" i="2"/>
  <c r="R52" i="2"/>
  <c r="S52" i="2"/>
  <c r="T52" i="2"/>
  <c r="U52" i="2"/>
  <c r="V52" i="2"/>
  <c r="C51" i="2"/>
  <c r="D51" i="2"/>
  <c r="E51" i="2"/>
  <c r="F51" i="2"/>
  <c r="G51" i="2"/>
  <c r="H51" i="2"/>
  <c r="I51" i="2"/>
  <c r="J51" i="2"/>
  <c r="K51" i="2"/>
  <c r="L51" i="2"/>
  <c r="M51" i="2"/>
  <c r="N51" i="2"/>
  <c r="O51" i="2"/>
  <c r="P51" i="2"/>
  <c r="Q51" i="2"/>
  <c r="R51" i="2"/>
  <c r="S51" i="2"/>
  <c r="T51" i="2"/>
  <c r="U51" i="2"/>
  <c r="V51" i="2"/>
  <c r="B51" i="2"/>
  <c r="U49" i="2"/>
  <c r="B49" i="2"/>
  <c r="C49" i="2"/>
  <c r="D49" i="2"/>
  <c r="E49" i="2"/>
  <c r="F49" i="2"/>
  <c r="G49" i="2"/>
  <c r="H49" i="2"/>
  <c r="I49" i="2"/>
  <c r="J49" i="2"/>
  <c r="K49" i="2"/>
  <c r="L49" i="2"/>
  <c r="M49" i="2"/>
  <c r="N49" i="2"/>
  <c r="O49" i="2"/>
  <c r="P49" i="2"/>
  <c r="Q49" i="2"/>
  <c r="R49" i="2"/>
  <c r="S49" i="2"/>
  <c r="T49" i="2"/>
  <c r="V49" i="2"/>
  <c r="D48" i="2"/>
  <c r="E48" i="2"/>
  <c r="F48" i="2"/>
  <c r="G48" i="2"/>
  <c r="H48" i="2"/>
  <c r="I48" i="2"/>
  <c r="J48" i="2"/>
  <c r="K48" i="2"/>
  <c r="L48" i="2"/>
  <c r="M48" i="2"/>
  <c r="N48" i="2"/>
  <c r="O48" i="2"/>
  <c r="P48" i="2"/>
  <c r="Q48" i="2"/>
  <c r="R48" i="2"/>
  <c r="S48" i="2"/>
  <c r="T48" i="2"/>
  <c r="U48" i="2"/>
  <c r="F44" i="2"/>
  <c r="B44" i="2"/>
  <c r="C44" i="2"/>
  <c r="D44" i="2"/>
  <c r="E44" i="2"/>
  <c r="G44" i="2"/>
  <c r="H44" i="2"/>
  <c r="I44" i="2"/>
  <c r="J44" i="2"/>
  <c r="K44" i="2"/>
  <c r="L44" i="2"/>
  <c r="M44" i="2"/>
  <c r="N44" i="2"/>
  <c r="O44" i="2"/>
  <c r="P44" i="2"/>
  <c r="Q44" i="2"/>
  <c r="R44" i="2"/>
  <c r="S44" i="2"/>
  <c r="T44" i="2"/>
  <c r="U44" i="2"/>
  <c r="V44" i="2"/>
  <c r="C43" i="2"/>
  <c r="D43" i="2"/>
  <c r="E43" i="2"/>
  <c r="F43" i="2"/>
  <c r="G43" i="2"/>
  <c r="H43" i="2"/>
  <c r="I43" i="2"/>
  <c r="J43" i="2"/>
  <c r="K43" i="2"/>
  <c r="L43" i="2"/>
  <c r="M43" i="2"/>
  <c r="N43" i="2"/>
  <c r="O43" i="2"/>
  <c r="P43" i="2"/>
  <c r="Q43" i="2"/>
  <c r="R43" i="2"/>
  <c r="S43" i="2"/>
  <c r="T43" i="2"/>
  <c r="U43" i="2"/>
  <c r="V43" i="2"/>
  <c r="B43" i="2"/>
  <c r="B41" i="2"/>
  <c r="C41" i="2"/>
  <c r="D41" i="2"/>
  <c r="E41" i="2"/>
  <c r="F41" i="2"/>
  <c r="G41" i="2"/>
  <c r="H41" i="2"/>
  <c r="I41" i="2"/>
  <c r="J41" i="2"/>
  <c r="K41" i="2"/>
  <c r="L41" i="2"/>
  <c r="M41" i="2"/>
  <c r="N41" i="2"/>
  <c r="O41" i="2"/>
  <c r="P41" i="2"/>
  <c r="Q41" i="2"/>
  <c r="R41" i="2"/>
  <c r="S41" i="2"/>
  <c r="T41" i="2"/>
  <c r="U41" i="2"/>
  <c r="V41" i="2"/>
  <c r="C40" i="2"/>
  <c r="D40" i="2"/>
  <c r="E40" i="2"/>
  <c r="F40" i="2"/>
  <c r="G40" i="2"/>
  <c r="H40" i="2"/>
  <c r="I40" i="2"/>
  <c r="J40" i="2"/>
  <c r="K40" i="2"/>
  <c r="L40" i="2"/>
  <c r="M40" i="2"/>
  <c r="N40" i="2"/>
  <c r="O40" i="2"/>
  <c r="P40" i="2"/>
  <c r="Q40" i="2"/>
  <c r="R40" i="2"/>
  <c r="S40" i="2"/>
  <c r="T40" i="2"/>
  <c r="U40" i="2"/>
  <c r="V40" i="2"/>
  <c r="B40" i="2"/>
  <c r="B38" i="2"/>
  <c r="C38" i="2"/>
  <c r="D38" i="2"/>
  <c r="E38" i="2"/>
  <c r="F38" i="2"/>
  <c r="G38" i="2"/>
  <c r="H38" i="2"/>
  <c r="I38" i="2"/>
  <c r="J38" i="2"/>
  <c r="K38" i="2"/>
  <c r="L38" i="2"/>
  <c r="M38" i="2"/>
  <c r="N38" i="2"/>
  <c r="O38" i="2"/>
  <c r="P38" i="2"/>
  <c r="Q38" i="2"/>
  <c r="R38" i="2"/>
  <c r="S38" i="2"/>
  <c r="T38" i="2"/>
  <c r="U38" i="2"/>
  <c r="V38" i="2"/>
  <c r="C37" i="2"/>
  <c r="D37" i="2"/>
  <c r="E37" i="2"/>
  <c r="F37" i="2"/>
  <c r="G37" i="2"/>
  <c r="H37" i="2"/>
  <c r="I37" i="2"/>
  <c r="J37" i="2"/>
  <c r="K37" i="2"/>
  <c r="L37" i="2"/>
  <c r="M37" i="2"/>
  <c r="N37" i="2"/>
  <c r="O37" i="2"/>
  <c r="P37" i="2"/>
  <c r="Q37" i="2"/>
  <c r="R37" i="2"/>
  <c r="S37" i="2"/>
  <c r="T37" i="2"/>
  <c r="U37" i="2"/>
  <c r="V37" i="2"/>
  <c r="B37" i="2"/>
  <c r="B35" i="2"/>
  <c r="C35" i="2"/>
  <c r="D35" i="2"/>
  <c r="E35" i="2"/>
  <c r="F35" i="2"/>
  <c r="G35" i="2"/>
  <c r="H35" i="2"/>
  <c r="I35" i="2"/>
  <c r="J35" i="2"/>
  <c r="K35" i="2"/>
  <c r="L35" i="2"/>
  <c r="M35" i="2"/>
  <c r="N35" i="2"/>
  <c r="O35" i="2"/>
  <c r="P35" i="2"/>
  <c r="Q35" i="2"/>
  <c r="R35" i="2"/>
  <c r="S35" i="2"/>
  <c r="T35" i="2"/>
  <c r="U35" i="2"/>
  <c r="V35" i="2"/>
  <c r="C34" i="2"/>
  <c r="D34" i="2"/>
  <c r="E34" i="2"/>
  <c r="F34" i="2"/>
  <c r="G34" i="2"/>
  <c r="H34" i="2"/>
  <c r="I34" i="2"/>
  <c r="J34" i="2"/>
  <c r="K34" i="2"/>
  <c r="L34" i="2"/>
  <c r="M34" i="2"/>
  <c r="N34" i="2"/>
  <c r="O34" i="2"/>
  <c r="P34" i="2"/>
  <c r="Q34" i="2"/>
  <c r="R34" i="2"/>
  <c r="S34" i="2"/>
  <c r="T34" i="2"/>
  <c r="U34" i="2"/>
  <c r="V34" i="2"/>
  <c r="B34" i="2"/>
  <c r="G31" i="2"/>
  <c r="B32" i="2"/>
  <c r="C32" i="2"/>
  <c r="D32" i="2"/>
  <c r="E32" i="2"/>
  <c r="F32" i="2"/>
  <c r="G32" i="2"/>
  <c r="H32" i="2"/>
  <c r="I32" i="2"/>
  <c r="J32" i="2"/>
  <c r="K32" i="2"/>
  <c r="L32" i="2"/>
  <c r="M32" i="2"/>
  <c r="N32" i="2"/>
  <c r="O32" i="2"/>
  <c r="P32" i="2"/>
  <c r="Q32" i="2"/>
  <c r="R32" i="2"/>
  <c r="S32" i="2"/>
  <c r="T32" i="2"/>
  <c r="U32" i="2"/>
  <c r="V32" i="2"/>
  <c r="D31" i="2"/>
  <c r="E31" i="2"/>
  <c r="F31" i="2"/>
  <c r="H31" i="2"/>
  <c r="I31" i="2"/>
  <c r="J31" i="2"/>
  <c r="K31" i="2"/>
  <c r="L31" i="2"/>
  <c r="M31" i="2"/>
  <c r="N31" i="2"/>
  <c r="O31" i="2"/>
  <c r="P31" i="2"/>
  <c r="Q31" i="2"/>
  <c r="R31" i="2"/>
  <c r="S31" i="2"/>
  <c r="T31" i="2"/>
  <c r="U31" i="2"/>
  <c r="V31" i="2"/>
  <c r="B31" i="2"/>
  <c r="B28" i="2"/>
  <c r="B29" i="2"/>
  <c r="C29" i="2"/>
  <c r="D29" i="2"/>
  <c r="E29" i="2"/>
  <c r="F29" i="2"/>
  <c r="G29" i="2"/>
  <c r="H29" i="2"/>
  <c r="I29" i="2"/>
  <c r="J29" i="2"/>
  <c r="K29" i="2"/>
  <c r="L29" i="2"/>
  <c r="M29" i="2"/>
  <c r="N29" i="2"/>
  <c r="O29" i="2"/>
  <c r="P29" i="2"/>
  <c r="Q29" i="2"/>
  <c r="R29" i="2"/>
  <c r="S29" i="2"/>
  <c r="T29" i="2"/>
  <c r="U29" i="2"/>
  <c r="V29" i="2"/>
  <c r="C28" i="2"/>
  <c r="D28" i="2"/>
  <c r="E28" i="2"/>
  <c r="F28" i="2"/>
  <c r="G28" i="2"/>
  <c r="H28" i="2"/>
  <c r="I28" i="2"/>
  <c r="J28" i="2"/>
  <c r="K28" i="2"/>
  <c r="L28" i="2"/>
  <c r="M28" i="2"/>
  <c r="N28" i="2"/>
  <c r="O28" i="2"/>
  <c r="P28" i="2"/>
  <c r="Q28" i="2"/>
  <c r="R28" i="2"/>
  <c r="S28" i="2"/>
  <c r="T28" i="2"/>
  <c r="U28" i="2"/>
  <c r="V28" i="2"/>
  <c r="B26" i="2"/>
  <c r="C26" i="2"/>
  <c r="D26" i="2"/>
  <c r="E26" i="2"/>
  <c r="F26" i="2"/>
  <c r="G26" i="2"/>
  <c r="H26" i="2"/>
  <c r="I26" i="2"/>
  <c r="J26" i="2"/>
  <c r="K26" i="2"/>
  <c r="L26" i="2"/>
  <c r="M26" i="2"/>
  <c r="N26" i="2"/>
  <c r="O26" i="2"/>
  <c r="P26" i="2"/>
  <c r="Q26" i="2"/>
  <c r="R26" i="2"/>
  <c r="S26" i="2"/>
  <c r="T26" i="2"/>
  <c r="U26" i="2"/>
  <c r="V26" i="2"/>
  <c r="C25" i="2"/>
  <c r="D25" i="2"/>
  <c r="E25" i="2"/>
  <c r="F25" i="2"/>
  <c r="G25" i="2"/>
  <c r="H25" i="2"/>
  <c r="I25" i="2"/>
  <c r="J25" i="2"/>
  <c r="K25" i="2"/>
  <c r="L25" i="2"/>
  <c r="M25" i="2"/>
  <c r="N25" i="2"/>
  <c r="O25" i="2"/>
  <c r="P25" i="2"/>
  <c r="Q25" i="2"/>
  <c r="R25" i="2"/>
  <c r="S25" i="2"/>
  <c r="T25" i="2"/>
  <c r="U25" i="2"/>
  <c r="V25" i="2"/>
  <c r="B25" i="2"/>
  <c r="T23" i="2"/>
  <c r="D23" i="2"/>
  <c r="E23" i="2"/>
  <c r="F23" i="2"/>
  <c r="G23" i="2"/>
  <c r="H23" i="2"/>
  <c r="I23" i="2"/>
  <c r="J23" i="2"/>
  <c r="K23" i="2"/>
  <c r="L23" i="2"/>
  <c r="M23" i="2"/>
  <c r="N23" i="2"/>
  <c r="O23" i="2"/>
  <c r="P23" i="2"/>
  <c r="Q23" i="2"/>
  <c r="R23" i="2"/>
  <c r="S23" i="2"/>
  <c r="U23" i="2"/>
  <c r="V23" i="2"/>
  <c r="C22" i="2"/>
  <c r="D22" i="2"/>
  <c r="E22" i="2"/>
  <c r="F22" i="2"/>
  <c r="G22" i="2"/>
  <c r="H22" i="2"/>
  <c r="I22" i="2"/>
  <c r="J22" i="2"/>
  <c r="K22" i="2"/>
  <c r="L22" i="2"/>
  <c r="M22" i="2"/>
  <c r="N22" i="2"/>
  <c r="O22" i="2"/>
  <c r="P22" i="2"/>
  <c r="Q22" i="2"/>
  <c r="R22" i="2"/>
  <c r="S22" i="2"/>
  <c r="T22" i="2"/>
  <c r="U22" i="2"/>
  <c r="V22" i="2"/>
  <c r="E11" i="2"/>
  <c r="E5" i="2"/>
  <c r="E6" i="2"/>
  <c r="E7" i="2"/>
  <c r="E8" i="2"/>
  <c r="E9" i="2"/>
  <c r="E10" i="2"/>
  <c r="E4" i="2"/>
  <c r="D5" i="2"/>
  <c r="D6" i="2"/>
  <c r="D7" i="2"/>
  <c r="D8" i="2"/>
  <c r="D9" i="2"/>
  <c r="D10" i="2"/>
  <c r="D11" i="2"/>
  <c r="D4" i="2"/>
  <c r="S5" i="1"/>
  <c r="S8" i="1"/>
  <c r="S9" i="1"/>
  <c r="S10" i="1"/>
  <c r="S11" i="1"/>
  <c r="S12" i="1"/>
  <c r="S13" i="1"/>
  <c r="S14" i="1"/>
  <c r="S15" i="1"/>
  <c r="S16" i="1"/>
  <c r="S17" i="1"/>
  <c r="S20" i="1"/>
  <c r="S21" i="1"/>
  <c r="S22" i="1"/>
  <c r="S24" i="1"/>
  <c r="S25" i="1"/>
  <c r="S26" i="1"/>
  <c r="S27" i="1"/>
  <c r="S28" i="1"/>
  <c r="Q7" i="1"/>
  <c r="R7" i="1" s="1"/>
  <c r="P7" i="1"/>
  <c r="O7" i="1"/>
  <c r="J7" i="1"/>
  <c r="K34" i="1" s="1"/>
  <c r="E7" i="1"/>
  <c r="D7" i="1"/>
  <c r="P4" i="1"/>
  <c r="O4" i="1"/>
  <c r="N4" i="1"/>
  <c r="M4" i="1"/>
  <c r="J4" i="1"/>
  <c r="S4" i="1" s="1"/>
  <c r="I4" i="1"/>
  <c r="G4" i="1"/>
  <c r="L4" i="1" s="1"/>
  <c r="E4" i="1"/>
  <c r="D4" i="1"/>
  <c r="J23" i="1"/>
  <c r="P23" i="1"/>
  <c r="O23" i="1"/>
  <c r="Q19" i="1"/>
  <c r="R19" i="1" s="1"/>
  <c r="P19" i="1"/>
  <c r="O19" i="1"/>
  <c r="G7" i="1" l="1"/>
  <c r="L7" i="1" s="1"/>
  <c r="S23" i="1"/>
  <c r="S7" i="1"/>
  <c r="L5" i="1"/>
  <c r="G23" i="1"/>
  <c r="I23" i="1" s="1"/>
  <c r="K23" i="1"/>
  <c r="L23" i="1" s="1"/>
  <c r="J29" i="1"/>
  <c r="G19" i="1"/>
  <c r="I19" i="1" s="1"/>
  <c r="G14" i="1"/>
  <c r="I14" i="1" s="1"/>
  <c r="K19" i="1"/>
  <c r="K30" i="1" s="1"/>
  <c r="J19" i="1"/>
  <c r="J30" i="1" s="1"/>
  <c r="K18" i="1"/>
  <c r="J18" i="1"/>
  <c r="E3" i="1"/>
  <c r="D3" i="1"/>
  <c r="D29" i="1"/>
  <c r="B3" i="1"/>
  <c r="M12" i="1"/>
  <c r="M8" i="1"/>
  <c r="M7" i="1" s="1"/>
  <c r="C23" i="1"/>
  <c r="B23" i="1"/>
  <c r="D19" i="1"/>
  <c r="E19" i="1"/>
  <c r="C19" i="1"/>
  <c r="C30" i="1" s="1"/>
  <c r="B19" i="1"/>
  <c r="E14" i="1"/>
  <c r="D14" i="1"/>
  <c r="E27" i="1"/>
  <c r="D27" i="1"/>
  <c r="E25" i="1"/>
  <c r="D25" i="1"/>
  <c r="E24" i="1"/>
  <c r="D24" i="1"/>
  <c r="I15" i="1"/>
  <c r="I16" i="1"/>
  <c r="I17" i="1"/>
  <c r="I20" i="1"/>
  <c r="I21" i="1"/>
  <c r="I22" i="1"/>
  <c r="I24" i="1"/>
  <c r="I25" i="1"/>
  <c r="I26" i="1"/>
  <c r="I28" i="1"/>
  <c r="I13" i="1"/>
  <c r="H8" i="1"/>
  <c r="V8" i="1" s="1"/>
  <c r="H9" i="1"/>
  <c r="V9" i="1" s="1"/>
  <c r="H11" i="1"/>
  <c r="V11" i="1" s="1"/>
  <c r="H12" i="1"/>
  <c r="V12" i="1" s="1"/>
  <c r="H5" i="1"/>
  <c r="H4" i="1" s="1"/>
  <c r="V4" i="1" s="1"/>
  <c r="C11" i="1"/>
  <c r="C29" i="1" s="1"/>
  <c r="B11" i="1"/>
  <c r="B29" i="1" l="1"/>
  <c r="E29" i="1"/>
  <c r="W14" i="1"/>
  <c r="T14" i="1"/>
  <c r="U14" i="1"/>
  <c r="S18" i="1"/>
  <c r="L18" i="1"/>
  <c r="V5" i="1"/>
  <c r="L19" i="1"/>
  <c r="S19" i="1"/>
  <c r="B30" i="1"/>
  <c r="B31" i="1" s="1"/>
  <c r="H7" i="1"/>
  <c r="E23" i="1"/>
  <c r="E30" i="1" s="1"/>
  <c r="B4" i="1"/>
  <c r="B7" i="1"/>
  <c r="L30" i="1"/>
  <c r="J31" i="1"/>
  <c r="C31" i="1"/>
  <c r="D23" i="1"/>
  <c r="D30" i="1" s="1"/>
  <c r="D31" i="1" s="1"/>
  <c r="E31" i="1" l="1"/>
  <c r="F25" i="1"/>
  <c r="F27" i="1"/>
  <c r="F3" i="1"/>
  <c r="F14" i="1"/>
  <c r="V7" i="1"/>
  <c r="I7" i="1"/>
  <c r="F12" i="1"/>
  <c r="F20" i="1"/>
  <c r="F8" i="1"/>
  <c r="F10" i="1"/>
  <c r="F11" i="1"/>
  <c r="F5" i="1"/>
  <c r="F13" i="1"/>
  <c r="F21" i="1"/>
  <c r="F15" i="1"/>
  <c r="F17" i="1"/>
  <c r="F18" i="1"/>
  <c r="F6" i="1"/>
  <c r="F22" i="1"/>
  <c r="F9" i="1"/>
  <c r="F28" i="1"/>
  <c r="F16" i="1"/>
  <c r="F26" i="1"/>
  <c r="F4" i="1"/>
  <c r="F7" i="1"/>
  <c r="F24" i="1"/>
  <c r="F23" i="1"/>
  <c r="F1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Sibel</author>
  </authors>
  <commentList>
    <comment ref="G1" authorId="0" shapeId="0" xr:uid="{00000000-0006-0000-0000-000001000000}">
      <text>
        <r>
          <rPr>
            <b/>
            <sz val="9"/>
            <color indexed="81"/>
            <rFont val="Tahoma"/>
            <family val="2"/>
          </rPr>
          <t>from WRI Shifting diets report; Fig es-2, pg 4</t>
        </r>
      </text>
    </comment>
    <comment ref="B2" authorId="0" shapeId="0" xr:uid="{00000000-0006-0000-0000-000002000000}">
      <text>
        <r>
          <rPr>
            <b/>
            <sz val="9"/>
            <color indexed="81"/>
            <rFont val="Tahoma"/>
            <family val="2"/>
          </rPr>
          <t>admin:</t>
        </r>
        <r>
          <rPr>
            <sz val="9"/>
            <color indexed="81"/>
            <rFont val="Tahoma"/>
            <family val="2"/>
          </rPr>
          <t xml:space="preserve">
from Pimentel and Pimentel 2003, for the US</t>
        </r>
      </text>
    </comment>
    <comment ref="D2" authorId="0" shapeId="0" xr:uid="{00000000-0006-0000-0000-000003000000}">
      <text>
        <r>
          <rPr>
            <b/>
            <sz val="9"/>
            <color indexed="81"/>
            <rFont val="Tahoma"/>
            <family val="2"/>
          </rPr>
          <t>admin:</t>
        </r>
        <r>
          <rPr>
            <sz val="9"/>
            <color indexed="81"/>
            <rFont val="Tahoma"/>
            <family val="2"/>
          </rPr>
          <t xml:space="preserve">
From WRI, Shifting Diets, Table B1
 </t>
        </r>
      </text>
    </comment>
    <comment ref="T2" authorId="0" shapeId="0" xr:uid="{00000000-0006-0000-0000-000004000000}">
      <text>
        <r>
          <rPr>
            <b/>
            <sz val="9"/>
            <color indexed="81"/>
            <rFont val="Tahoma"/>
            <family val="2"/>
          </rPr>
          <t>admin:</t>
        </r>
        <r>
          <rPr>
            <sz val="9"/>
            <color indexed="81"/>
            <rFont val="Tahoma"/>
            <family val="2"/>
          </rPr>
          <t xml:space="preserve">
Chris's calculations based on FAO and USDA
</t>
        </r>
      </text>
    </comment>
    <comment ref="W2" authorId="1" shapeId="0" xr:uid="{00000000-0006-0000-0000-000005000000}">
      <text>
        <r>
          <rPr>
            <b/>
            <sz val="9"/>
            <color indexed="81"/>
            <rFont val="Tahoma"/>
            <family val="2"/>
          </rPr>
          <t>Sibel:</t>
        </r>
        <r>
          <rPr>
            <sz val="9"/>
            <color indexed="81"/>
            <rFont val="Tahoma"/>
            <family val="2"/>
          </rPr>
          <t xml:space="preserve">
Springman 2018 - Nature paper</t>
        </r>
      </text>
    </comment>
    <comment ref="B7" authorId="0" shapeId="0" xr:uid="{00000000-0006-0000-0000-000006000000}">
      <text>
        <r>
          <rPr>
            <b/>
            <sz val="9"/>
            <color indexed="81"/>
            <rFont val="Tahoma"/>
            <family val="2"/>
          </rPr>
          <t>admin:</t>
        </r>
        <r>
          <rPr>
            <sz val="9"/>
            <color indexed="81"/>
            <rFont val="Tahoma"/>
            <family val="2"/>
          </rPr>
          <t xml:space="preserve">
Assuming that 76% of the meat demand is for poultry and pigs - Globiom</t>
        </r>
      </text>
    </comment>
    <comment ref="J10" authorId="0" shapeId="0" xr:uid="{00000000-0006-0000-0000-000007000000}">
      <text>
        <r>
          <rPr>
            <b/>
            <sz val="9"/>
            <color indexed="81"/>
            <rFont val="Tahoma"/>
            <family val="2"/>
          </rPr>
          <t>admin:</t>
        </r>
        <r>
          <rPr>
            <sz val="9"/>
            <color indexed="81"/>
            <rFont val="Tahoma"/>
            <family val="2"/>
          </rPr>
          <t xml:space="preserve">
2013 VALUE</t>
        </r>
      </text>
    </comment>
    <comment ref="A11" authorId="0" shapeId="0" xr:uid="{00000000-0006-0000-0000-000008000000}">
      <text>
        <r>
          <rPr>
            <b/>
            <sz val="9"/>
            <color indexed="81"/>
            <rFont val="Tahoma"/>
            <family val="2"/>
          </rPr>
          <t>admin:</t>
        </r>
        <r>
          <rPr>
            <sz val="9"/>
            <color indexed="81"/>
            <rFont val="Tahoma"/>
            <family val="2"/>
          </rPr>
          <t xml:space="preserve">
milk and animal fats</t>
        </r>
      </text>
    </comment>
    <comment ref="T11" authorId="0" shapeId="0" xr:uid="{00000000-0006-0000-0000-000009000000}">
      <text>
        <r>
          <rPr>
            <b/>
            <sz val="9"/>
            <color indexed="81"/>
            <rFont val="Tahoma"/>
            <family val="2"/>
          </rPr>
          <t>admin:</t>
        </r>
        <r>
          <rPr>
            <sz val="9"/>
            <color indexed="81"/>
            <rFont val="Tahoma"/>
            <family val="2"/>
          </rPr>
          <t xml:space="preserve">
Cow milk, whole</t>
        </r>
      </text>
    </comment>
    <comment ref="T13" authorId="0" shapeId="0" xr:uid="{00000000-0006-0000-0000-00000A000000}">
      <text>
        <r>
          <rPr>
            <b/>
            <sz val="9"/>
            <color indexed="81"/>
            <rFont val="Tahoma"/>
            <family val="2"/>
          </rPr>
          <t>admin:</t>
        </r>
        <r>
          <rPr>
            <sz val="9"/>
            <color indexed="81"/>
            <rFont val="Tahoma"/>
            <family val="2"/>
          </rPr>
          <t xml:space="preserve">
Calculated based on 2016 production values and Chris' concentration data. See CommodityGroups_Nconc_Pconc.xlsx
</t>
        </r>
      </text>
    </comment>
    <comment ref="Q14" authorId="0" shapeId="0" xr:uid="{00000000-0006-0000-0000-00000B000000}">
      <text>
        <r>
          <rPr>
            <b/>
            <sz val="9"/>
            <color indexed="81"/>
            <rFont val="Tahoma"/>
            <family val="2"/>
          </rPr>
          <t>admin:</t>
        </r>
        <r>
          <rPr>
            <sz val="9"/>
            <color indexed="81"/>
            <rFont val="Tahoma"/>
            <family val="2"/>
          </rPr>
          <t xml:space="preserve">
3139244 according to the weighted average
</t>
        </r>
      </text>
    </comment>
    <comment ref="A19" authorId="0" shapeId="0" xr:uid="{00000000-0006-0000-0000-00000C000000}">
      <text>
        <r>
          <rPr>
            <b/>
            <sz val="9"/>
            <color indexed="81"/>
            <rFont val="Tahoma"/>
            <family val="2"/>
          </rPr>
          <t>admin:</t>
        </r>
        <r>
          <rPr>
            <sz val="9"/>
            <color indexed="81"/>
            <rFont val="Tahoma"/>
            <family val="2"/>
          </rPr>
          <t xml:space="preserve">
Including roots and tubers</t>
        </r>
      </text>
    </comment>
    <comment ref="D20" authorId="0" shapeId="0" xr:uid="{00000000-0006-0000-0000-00000D000000}">
      <text>
        <r>
          <rPr>
            <b/>
            <sz val="9"/>
            <color indexed="81"/>
            <rFont val="Tahoma"/>
            <family val="2"/>
          </rPr>
          <t>admin:</t>
        </r>
        <r>
          <rPr>
            <sz val="9"/>
            <color indexed="81"/>
            <rFont val="Tahoma"/>
            <family val="2"/>
          </rPr>
          <t xml:space="preserve">
INCLUDING FRUITS
</t>
        </r>
      </text>
    </comment>
    <comment ref="A23" authorId="0" shapeId="0" xr:uid="{00000000-0006-0000-0000-00000E000000}">
      <text>
        <r>
          <rPr>
            <b/>
            <sz val="9"/>
            <color indexed="81"/>
            <rFont val="Tahoma"/>
            <family val="2"/>
          </rPr>
          <t>admin:</t>
        </r>
        <r>
          <rPr>
            <sz val="9"/>
            <color indexed="81"/>
            <rFont val="Tahoma"/>
            <family val="2"/>
          </rPr>
          <t xml:space="preserve">
including oil crops, sugar, nuts</t>
        </r>
      </text>
    </comment>
    <comment ref="J25" authorId="0" shapeId="0" xr:uid="{00000000-0006-0000-0000-00000F000000}">
      <text>
        <r>
          <rPr>
            <b/>
            <sz val="9"/>
            <color indexed="81"/>
            <rFont val="Tahoma"/>
            <family val="2"/>
          </rPr>
          <t>admin:</t>
        </r>
        <r>
          <rPr>
            <sz val="9"/>
            <color indexed="81"/>
            <rFont val="Tahoma"/>
            <family val="2"/>
          </rPr>
          <t xml:space="preserve">
Oil crop production covers it, because the distinction between "vegetable oils" and "oil crops" is due to the consumption of oil crops without making oil from them. However, vegetables oil production quantity is necessary to aggregate the caloric supply.</t>
        </r>
      </text>
    </comment>
    <comment ref="J26" authorId="0" shapeId="0" xr:uid="{00000000-0006-0000-0000-000010000000}">
      <text>
        <r>
          <rPr>
            <b/>
            <sz val="9"/>
            <color indexed="81"/>
            <rFont val="Tahoma"/>
            <family val="2"/>
          </rPr>
          <t>admin:</t>
        </r>
        <r>
          <rPr>
            <sz val="9"/>
            <color indexed="81"/>
            <rFont val="Tahoma"/>
            <family val="2"/>
          </rPr>
          <t xml:space="preserve">
SUGAR CANE, SUGAR BEET AND OTHER SUGAR CROPS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A7" authorId="0" shapeId="0" xr:uid="{00000000-0006-0000-0100-000001000000}">
      <text>
        <r>
          <rPr>
            <b/>
            <sz val="9"/>
            <color indexed="81"/>
            <rFont val="Tahoma"/>
            <family val="2"/>
          </rPr>
          <t>admin:</t>
        </r>
        <r>
          <rPr>
            <sz val="9"/>
            <color indexed="81"/>
            <rFont val="Tahoma"/>
            <family val="2"/>
          </rPr>
          <t xml:space="preserve">
milk and animal fats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I3" authorId="0" shapeId="0" xr:uid="{00000000-0006-0000-0200-000001000000}">
      <text>
        <r>
          <rPr>
            <b/>
            <sz val="9"/>
            <color indexed="81"/>
            <rFont val="Tahoma"/>
            <family val="2"/>
          </rPr>
          <t>admin:</t>
        </r>
        <r>
          <rPr>
            <sz val="9"/>
            <color indexed="81"/>
            <rFont val="Tahoma"/>
            <family val="2"/>
          </rPr>
          <t xml:space="preserve">
of production, http://www.fao.org/resources/infographics/infographics-details/en/c/317265/</t>
        </r>
      </text>
    </comment>
    <comment ref="X3" authorId="0" shapeId="0" xr:uid="{00000000-0006-0000-0200-000002000000}">
      <text>
        <r>
          <rPr>
            <b/>
            <sz val="9"/>
            <color indexed="81"/>
            <rFont val="Tahoma"/>
            <family val="2"/>
          </rPr>
          <t>admin:</t>
        </r>
        <r>
          <rPr>
            <sz val="9"/>
            <color indexed="81"/>
            <rFont val="Tahoma"/>
            <family val="2"/>
          </rPr>
          <t xml:space="preserve">
CO2 equivalent</t>
        </r>
      </text>
    </comment>
    <comment ref="AB3" authorId="0" shapeId="0" xr:uid="{00000000-0006-0000-0200-000003000000}">
      <text>
        <r>
          <rPr>
            <b/>
            <sz val="9"/>
            <color indexed="81"/>
            <rFont val="Tahoma"/>
            <family val="2"/>
          </rPr>
          <t>admin:</t>
        </r>
        <r>
          <rPr>
            <sz val="9"/>
            <color indexed="81"/>
            <rFont val="Tahoma"/>
            <family val="2"/>
          </rPr>
          <t xml:space="preserve">
I made this up according to the Vegan Society guidelines. Soybeans are in the 'other crops', so it is high</t>
        </r>
      </text>
    </comment>
    <comment ref="H4" authorId="0" shapeId="0" xr:uid="{00000000-0006-0000-0200-000004000000}">
      <text>
        <r>
          <rPr>
            <b/>
            <sz val="9"/>
            <color indexed="81"/>
            <rFont val="Tahoma"/>
            <family val="2"/>
          </rPr>
          <t>admin:</t>
        </r>
        <r>
          <rPr>
            <sz val="9"/>
            <color indexed="81"/>
            <rFont val="Tahoma"/>
            <family val="2"/>
          </rPr>
          <t xml:space="preserve">
The value estimated from FAO data is 1.567. However, it is very low to match the historical production values in tonnes.</t>
        </r>
      </text>
    </comment>
    <comment ref="I5" authorId="0" shapeId="0" xr:uid="{00000000-0006-0000-0200-000005000000}">
      <text>
        <r>
          <rPr>
            <b/>
            <sz val="9"/>
            <color indexed="81"/>
            <rFont val="Tahoma"/>
            <family val="2"/>
          </rPr>
          <t>admin:</t>
        </r>
        <r>
          <rPr>
            <sz val="9"/>
            <color indexed="81"/>
            <rFont val="Tahoma"/>
            <family val="2"/>
          </rPr>
          <t xml:space="preserve">
Although it is 35% for fish, I take the general meat value.</t>
        </r>
      </text>
    </comment>
    <comment ref="H6" authorId="0" shapeId="0" xr:uid="{00000000-0006-0000-0200-000006000000}">
      <text>
        <r>
          <rPr>
            <b/>
            <sz val="9"/>
            <color indexed="81"/>
            <rFont val="Tahoma"/>
            <family val="2"/>
          </rPr>
          <t>admin:</t>
        </r>
        <r>
          <rPr>
            <sz val="9"/>
            <color indexed="81"/>
            <rFont val="Tahoma"/>
            <family val="2"/>
          </rPr>
          <t xml:space="preserve">
The value estimated from FAO was .778, but it was too high to get match demand in tonnes. Therefore, reduced.
 </t>
        </r>
      </text>
    </comment>
    <comment ref="H11" authorId="0" shapeId="0" xr:uid="{00000000-0006-0000-0200-000007000000}">
      <text>
        <r>
          <rPr>
            <b/>
            <sz val="9"/>
            <color indexed="81"/>
            <rFont val="Tahoma"/>
            <family val="2"/>
          </rPr>
          <t>admin:</t>
        </r>
        <r>
          <rPr>
            <sz val="9"/>
            <color indexed="81"/>
            <rFont val="Tahoma"/>
            <family val="2"/>
          </rPr>
          <t xml:space="preserve">
The estimated value for the average caloric value of other crops was 1.526. However, the total demand and supply values in tonnes are too low if I use this value. It is because the production of oil crops, which have a higher caloric value than sugar crops, have increased more rapidly. The current value (0.8) is based on calibration.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G13" authorId="0" shapeId="0" xr:uid="{00000000-0006-0000-0400-000001000000}">
      <text>
        <r>
          <rPr>
            <b/>
            <sz val="9"/>
            <color indexed="81"/>
            <rFont val="Tahoma"/>
            <family val="2"/>
          </rPr>
          <t>admin:</t>
        </r>
        <r>
          <rPr>
            <sz val="9"/>
            <color indexed="81"/>
            <rFont val="Tahoma"/>
            <family val="2"/>
          </rPr>
          <t xml:space="preserve">
Assuming 7 g/day beef-lamb, 7 g/day pork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G13" authorId="0" shapeId="0" xr:uid="{00000000-0006-0000-0500-000001000000}">
      <text>
        <r>
          <rPr>
            <b/>
            <sz val="9"/>
            <color indexed="81"/>
            <rFont val="Tahoma"/>
            <family val="2"/>
          </rPr>
          <t>admin:</t>
        </r>
        <r>
          <rPr>
            <sz val="9"/>
            <color indexed="81"/>
            <rFont val="Tahoma"/>
            <family val="2"/>
          </rPr>
          <t xml:space="preserve">
Assuming 7 g/day beef-lamb, 7 g/day pork
</t>
        </r>
      </text>
    </comment>
  </commentList>
</comments>
</file>

<file path=xl/sharedStrings.xml><?xml version="1.0" encoding="utf-8"?>
<sst xmlns="http://schemas.openxmlformats.org/spreadsheetml/2006/main" count="810" uniqueCount="236">
  <si>
    <t>Food category</t>
  </si>
  <si>
    <t>Meat diet</t>
  </si>
  <si>
    <t>Vegetarian diet</t>
  </si>
  <si>
    <t>Cropland demand</t>
  </si>
  <si>
    <t>Pasture demand</t>
  </si>
  <si>
    <t>Meat</t>
  </si>
  <si>
    <t>Dairy</t>
  </si>
  <si>
    <t>Eggs</t>
  </si>
  <si>
    <t>Fish</t>
  </si>
  <si>
    <t>vegetable oils</t>
  </si>
  <si>
    <t>nuts</t>
  </si>
  <si>
    <t>Total</t>
  </si>
  <si>
    <t>Pulses</t>
  </si>
  <si>
    <t>Vegetables and fruits</t>
  </si>
  <si>
    <t>Beef</t>
  </si>
  <si>
    <t>Poultry</t>
  </si>
  <si>
    <t>Pigs</t>
  </si>
  <si>
    <t>Total land demand</t>
  </si>
  <si>
    <t>Wheat</t>
  </si>
  <si>
    <t>Rice</t>
  </si>
  <si>
    <t>Maize</t>
  </si>
  <si>
    <t>Grains (cereals)</t>
  </si>
  <si>
    <t>Vegetables</t>
  </si>
  <si>
    <t>Fruits</t>
  </si>
  <si>
    <t>Roots and tubers</t>
  </si>
  <si>
    <t>oil crops</t>
  </si>
  <si>
    <t>sugar</t>
  </si>
  <si>
    <t>Producing Animals</t>
  </si>
  <si>
    <t>Production [tonnes]</t>
  </si>
  <si>
    <t>Sheep and goats</t>
  </si>
  <si>
    <t>Yield [ton/An]</t>
  </si>
  <si>
    <t>NA</t>
  </si>
  <si>
    <t>FAO 2016 Values</t>
  </si>
  <si>
    <t>DIET COMPOSITION [kcal/capita/day]</t>
  </si>
  <si>
    <t>US Reference</t>
  </si>
  <si>
    <t>World Reference</t>
  </si>
  <si>
    <t>others</t>
  </si>
  <si>
    <t>other cereals</t>
  </si>
  <si>
    <t>Total animal-based</t>
  </si>
  <si>
    <t>Total crop-based</t>
  </si>
  <si>
    <t>LAND DEMAND [ha/mil kcal]</t>
  </si>
  <si>
    <t>Area harvested [ha]</t>
  </si>
  <si>
    <t xml:space="preserve">Oil crops: </t>
  </si>
  <si>
    <t>Vegetable oils:</t>
  </si>
  <si>
    <t>kcal/ton</t>
  </si>
  <si>
    <t>Supply [kcal/capita/day]</t>
  </si>
  <si>
    <t>Supply [kg/cap/year]</t>
  </si>
  <si>
    <t>Pasture-based meat</t>
  </si>
  <si>
    <t>Crop-based meat</t>
  </si>
  <si>
    <t>Production [M kcal]</t>
  </si>
  <si>
    <t>Vegetarian</t>
  </si>
  <si>
    <t>0 to 4</t>
  </si>
  <si>
    <t>5 to 9</t>
  </si>
  <si>
    <t>10 to 14</t>
  </si>
  <si>
    <t>15 to 19</t>
  </si>
  <si>
    <t>20 to 24</t>
  </si>
  <si>
    <t>25 to 29</t>
  </si>
  <si>
    <t>30 to 34</t>
  </si>
  <si>
    <t>35 to 39</t>
  </si>
  <si>
    <t>40 to 44</t>
  </si>
  <si>
    <t>45 to 49</t>
  </si>
  <si>
    <t>50 to 54</t>
  </si>
  <si>
    <t>55 to 59</t>
  </si>
  <si>
    <t>60 to 64</t>
  </si>
  <si>
    <t>65 to 69</t>
  </si>
  <si>
    <t>70 to 74</t>
  </si>
  <si>
    <t>75 to 79</t>
  </si>
  <si>
    <t>80 to 84</t>
  </si>
  <si>
    <t>85 to 89</t>
  </si>
  <si>
    <t>90 to 94</t>
  </si>
  <si>
    <t>95 to 99</t>
  </si>
  <si>
    <t>100 Plus</t>
  </si>
  <si>
    <t>Male</t>
  </si>
  <si>
    <t>Female</t>
  </si>
  <si>
    <t>World avg calorie consumption</t>
  </si>
  <si>
    <t>Age and gender adjustment</t>
  </si>
  <si>
    <t>These are the multipliers of Average calorie consumption, to adjust it according to the age and gender.</t>
  </si>
  <si>
    <t>male</t>
  </si>
  <si>
    <t>female</t>
  </si>
  <si>
    <t>Meat Diet</t>
  </si>
  <si>
    <t>Others crops</t>
  </si>
  <si>
    <t>Grains</t>
  </si>
  <si>
    <t>PasMeat</t>
  </si>
  <si>
    <t>CropMeat</t>
  </si>
  <si>
    <t>VegFruits</t>
  </si>
  <si>
    <t>OtherCrops</t>
  </si>
  <si>
    <t>US diet, kcal</t>
  </si>
  <si>
    <t>US diet, %</t>
  </si>
  <si>
    <t>Model input, %</t>
  </si>
  <si>
    <t>AVERAGE  TOTAL CALORIE CONSUMPTION</t>
  </si>
  <si>
    <t>MEAT DIET</t>
  </si>
  <si>
    <t>VEGETARIAN DIET</t>
  </si>
  <si>
    <t>VegFruit</t>
  </si>
  <si>
    <t>Mkcal/ton</t>
  </si>
  <si>
    <t>Caloric value of food [Mkcal/ton]</t>
  </si>
  <si>
    <t>Waste fraction</t>
  </si>
  <si>
    <t>Cropland Yield [ton/ha]</t>
  </si>
  <si>
    <t>Reference CropYield</t>
  </si>
  <si>
    <t>N concentration</t>
  </si>
  <si>
    <t>P concentration</t>
  </si>
  <si>
    <t>N Concentration</t>
  </si>
  <si>
    <t>Grassland Yield</t>
  </si>
  <si>
    <t>World Ref %</t>
  </si>
  <si>
    <t>World Ref Diet Composition</t>
  </si>
  <si>
    <t>Grassland Yield [ton/ha]</t>
  </si>
  <si>
    <t>Feed share of crop types</t>
  </si>
  <si>
    <t>Feed per meat</t>
  </si>
  <si>
    <t>Other uses multiplier for food</t>
  </si>
  <si>
    <t>PROD</t>
  </si>
  <si>
    <t>1000 t</t>
  </si>
  <si>
    <t>BVMEAT</t>
  </si>
  <si>
    <t>ALMILK</t>
  </si>
  <si>
    <t>PTMEAT</t>
  </si>
  <si>
    <t>PTEGGS</t>
  </si>
  <si>
    <t>YILD</t>
  </si>
  <si>
    <t>fm t/ha</t>
  </si>
  <si>
    <t>Area</t>
  </si>
  <si>
    <t>1000 ha</t>
  </si>
  <si>
    <t>Feed fraction</t>
  </si>
  <si>
    <t>Other uses multiplier</t>
  </si>
  <si>
    <t>Meat to eggs</t>
  </si>
  <si>
    <t>GHG intensity [tonCO2/ton]</t>
  </si>
  <si>
    <t>Flexitarian Diet</t>
  </si>
  <si>
    <t>g/d</t>
  </si>
  <si>
    <t>serving</t>
  </si>
  <si>
    <t>MIN</t>
  </si>
  <si>
    <t>MAX</t>
  </si>
  <si>
    <t>Roots</t>
  </si>
  <si>
    <t>legumes</t>
  </si>
  <si>
    <t>soybeans</t>
  </si>
  <si>
    <t>veggies</t>
  </si>
  <si>
    <t>fruits</t>
  </si>
  <si>
    <t>palm oil</t>
  </si>
  <si>
    <t>veg oil</t>
  </si>
  <si>
    <t>beef</t>
  </si>
  <si>
    <t>lamb</t>
  </si>
  <si>
    <t>pork</t>
  </si>
  <si>
    <t>poultry</t>
  </si>
  <si>
    <t>eggs</t>
  </si>
  <si>
    <t>milk</t>
  </si>
  <si>
    <t>fish</t>
  </si>
  <si>
    <t>860 kcal/d</t>
  </si>
  <si>
    <t>1/3 of energy</t>
  </si>
  <si>
    <t>.5</t>
  </si>
  <si>
    <t>.25</t>
  </si>
  <si>
    <t>3-4</t>
  </si>
  <si>
    <t>2-3</t>
  </si>
  <si>
    <t>5% of energy</t>
  </si>
  <si>
    <t>14 g/d</t>
  </si>
  <si>
    <t>1/7</t>
  </si>
  <si>
    <t>1</t>
  </si>
  <si>
    <t>.2</t>
  </si>
  <si>
    <t>kcal/g</t>
  </si>
  <si>
    <t>kcal/day</t>
  </si>
  <si>
    <t>TOTAL</t>
  </si>
  <si>
    <t>GHG intensity</t>
  </si>
  <si>
    <t>Average Diet Composition FAO 2013</t>
  </si>
  <si>
    <t>World Ref Diet Composition - WRI</t>
  </si>
  <si>
    <t>3/7</t>
  </si>
  <si>
    <t>roots</t>
  </si>
  <si>
    <t>dairy</t>
  </si>
  <si>
    <t>sheep and goat</t>
  </si>
  <si>
    <t>fibers</t>
  </si>
  <si>
    <t>furits and veg</t>
  </si>
  <si>
    <t>maize</t>
  </si>
  <si>
    <t>oil - other oil crops</t>
  </si>
  <si>
    <t>other cereal</t>
  </si>
  <si>
    <t>other oilcrops</t>
  </si>
  <si>
    <t>other plant products</t>
  </si>
  <si>
    <t>other productsa</t>
  </si>
  <si>
    <t>Plm oils</t>
  </si>
  <si>
    <t>pulses</t>
  </si>
  <si>
    <t>rapeseed</t>
  </si>
  <si>
    <t>rapeseed oil</t>
  </si>
  <si>
    <t>rice</t>
  </si>
  <si>
    <t>soybean oil</t>
  </si>
  <si>
    <t>sunflowerseed</t>
  </si>
  <si>
    <t>sunflower seed oil</t>
  </si>
  <si>
    <t>wheat</t>
  </si>
  <si>
    <t>total</t>
  </si>
  <si>
    <t>%</t>
  </si>
  <si>
    <t>US AMBITIOUS</t>
  </si>
  <si>
    <t>Health Diet WHO - Springmann</t>
  </si>
  <si>
    <t>Vegan Diet</t>
  </si>
  <si>
    <t>HEALTHY DIET</t>
  </si>
  <si>
    <t>FLEXITARIAN DIET</t>
  </si>
  <si>
    <t>VEGAN DIET</t>
  </si>
  <si>
    <t>Weighted average</t>
  </si>
  <si>
    <t>color</t>
  </si>
  <si>
    <t>World average FAO</t>
  </si>
  <si>
    <t>Flexitarian</t>
  </si>
  <si>
    <t>World average WRI</t>
  </si>
  <si>
    <t>#006837</t>
  </si>
  <si>
    <t>#c2e699</t>
  </si>
  <si>
    <t>#78c679</t>
  </si>
  <si>
    <t>#fecc5c</t>
  </si>
  <si>
    <t>#fd8d3c</t>
  </si>
  <si>
    <t>#f03b20</t>
  </si>
  <si>
    <t>#bd0026</t>
  </si>
  <si>
    <t>#31a354</t>
  </si>
  <si>
    <t>Reference Meat</t>
  </si>
  <si>
    <t>Reference Vegetarian</t>
  </si>
  <si>
    <t>Healthy eating</t>
  </si>
  <si>
    <t>Reference meat-based diet</t>
  </si>
  <si>
    <t>Reference vegetarian diet</t>
  </si>
  <si>
    <t>Flexitarian diet</t>
  </si>
  <si>
    <t>Healthy-eating diet</t>
  </si>
  <si>
    <t>Vegan diet</t>
  </si>
  <si>
    <t>World reference diet (WRI)</t>
  </si>
  <si>
    <t>World average diet (FAO)</t>
  </si>
  <si>
    <t>Time (Year)</t>
  </si>
  <si>
    <t>Effect of fertilizer on yield[Africa,PasMeat] : felix_reg_v17.0.0_2025</t>
  </si>
  <si>
    <t>Effect of fertilizer on yield[Africa,Pulses] : felix_reg_v17.0.0_2025</t>
  </si>
  <si>
    <t>Effect of fertilizer on yield[Africa,Grains] : felix_reg_v17.0.0_2025</t>
  </si>
  <si>
    <t>Effect of fertilizer on yield[Africa,VegFruits] : felix_reg_v17.0.0_2025</t>
  </si>
  <si>
    <t>Effect of fertilizer on yield[Africa,OtherCrops] : felix_reg_v17.0.0_2025</t>
  </si>
  <si>
    <t>Effect of fertilizer on yield[AsiaPacific,PasMeat] : felix_reg_v17.0.0_2025</t>
  </si>
  <si>
    <t>Effect of fertilizer on yield[AsiaPacific,Pulses] : felix_reg_v17.0.0_2025</t>
  </si>
  <si>
    <t>Effect of fertilizer on yield[AsiaPacific,Grains] : felix_reg_v17.0.0_2025</t>
  </si>
  <si>
    <t>Effect of fertilizer on yield[AsiaPacific,VegFruits] : felix_reg_v17.0.0_2025</t>
  </si>
  <si>
    <t>Effect of fertilizer on yield[AsiaPacific,OtherCrops] : felix_reg_v17.0.0_2025</t>
  </si>
  <si>
    <t>Effect of fertilizer on yield[EastEu,PasMeat] : felix_reg_v17.0.0_2025</t>
  </si>
  <si>
    <t>Effect of fertilizer on yield[EastEu,Pulses] : felix_reg_v17.0.0_2025</t>
  </si>
  <si>
    <t>Effect of fertilizer on yield[EastEu,Grains] : felix_reg_v17.0.0_2025</t>
  </si>
  <si>
    <t>Effect of fertilizer on yield[EastEu,VegFruits] : felix_reg_v17.0.0_2025</t>
  </si>
  <si>
    <t>Effect of fertilizer on yield[EastEu,OtherCrops] : felix_reg_v17.0.0_2025</t>
  </si>
  <si>
    <t>Effect of fertilizer on yield[LAC,PasMeat] : felix_reg_v17.0.0_2025</t>
  </si>
  <si>
    <t>Effect of fertilizer on yield[LAC,Pulses] : felix_reg_v17.0.0_2025</t>
  </si>
  <si>
    <t>Effect of fertilizer on yield[LAC,Grains] : felix_reg_v17.0.0_2025</t>
  </si>
  <si>
    <t>Effect of fertilizer on yield[LAC,VegFruits] : felix_reg_v17.0.0_2025</t>
  </si>
  <si>
    <t>Effect of fertilizer on yield[LAC,OtherCrops] : felix_reg_v17.0.0_2025</t>
  </si>
  <si>
    <t>Effect of fertilizer on yield[WestEu,PasMeat] : felix_reg_v17.0.0_2025</t>
  </si>
  <si>
    <t>Effect of fertilizer on yield[WestEu,Pulses] : felix_reg_v17.0.0_2025</t>
  </si>
  <si>
    <t>Effect of fertilizer on yield[WestEu,Grains] : felix_reg_v17.0.0_2025</t>
  </si>
  <si>
    <t>Effect of fertilizer on yield[WestEu,VegFruits] : felix_reg_v17.0.0_2025</t>
  </si>
  <si>
    <t>Effect of fertilizer on yield[WestEu,OtherCrops] : felix_reg_v17.0.0_2025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</si>
</sst>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
    <numFmt numFmtId="166" formatCode="0.0000"/>
    <numFmt numFmtId="167" formatCode="_-* #,##0.00_-;\-* #,##0.00_-;_-* &quot;-&quot;??_-;_-@_-"/>
  </numFmts>
  <fonts count="52">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indexed="81"/>
      <name val="Tahoma"/>
      <family val="2"/>
    </font>
    <font>
      <b/>
      <sz val="9"/>
      <color indexed="81"/>
      <name val="Tahoma"/>
      <family val="2"/>
    </font>
    <font>
      <b/>
      <sz val="12"/>
      <color theme="1"/>
      <name val="Calibri"/>
      <family val="2"/>
      <scheme val="minor"/>
    </font>
    <font>
      <i/>
      <sz val="11"/>
      <color theme="0" tint="-0.499984740745262"/>
      <name val="Calibri"/>
      <family val="2"/>
      <scheme val="minor"/>
    </font>
    <font>
      <sz val="11"/>
      <color theme="0" tint="-0.499984740745262"/>
      <name val="Calibri"/>
      <family val="2"/>
      <scheme val="minor"/>
    </font>
    <font>
      <sz val="11"/>
      <color rgb="FFC00000"/>
      <name val="Calibri"/>
      <family val="2"/>
      <scheme val="minor"/>
    </font>
    <font>
      <sz val="11"/>
      <name val="Calibri"/>
      <family val="2"/>
      <scheme val="minor"/>
    </font>
    <font>
      <sz val="11"/>
      <color theme="1" tint="0.499984740745262"/>
      <name val="Calibri"/>
      <family val="2"/>
      <scheme val="minor"/>
    </font>
    <font>
      <sz val="11"/>
      <color theme="5" tint="0.39997558519241921"/>
      <name val="Calibri"/>
      <family val="2"/>
      <scheme val="minor"/>
    </font>
    <font>
      <i/>
      <sz val="11"/>
      <color theme="1"/>
      <name val="Calibri"/>
      <family val="2"/>
      <scheme val="minor"/>
    </font>
    <font>
      <sz val="11"/>
      <color theme="2" tint="-0.499984740745262"/>
      <name val="Calibri"/>
      <family val="2"/>
      <scheme val="minor"/>
    </font>
    <font>
      <sz val="11"/>
      <color theme="1" tint="0.34998626667073579"/>
      <name val="Calibri"/>
      <family val="2"/>
      <scheme val="minor"/>
    </font>
    <font>
      <sz val="11"/>
      <color rgb="FF9C5700"/>
      <name val="Calibri"/>
      <family val="2"/>
      <scheme val="minor"/>
    </font>
    <font>
      <sz val="11"/>
      <color theme="1"/>
      <name val="Calibri"/>
      <family val="2"/>
      <charset val="134"/>
      <scheme val="minor"/>
    </font>
    <font>
      <sz val="18"/>
      <color theme="3"/>
      <name val="Calibri Light"/>
      <family val="2"/>
      <charset val="134"/>
      <scheme val="major"/>
    </font>
    <font>
      <b/>
      <sz val="15"/>
      <color theme="3"/>
      <name val="Calibri"/>
      <family val="2"/>
      <charset val="134"/>
      <scheme val="minor"/>
    </font>
    <font>
      <b/>
      <sz val="13"/>
      <color theme="3"/>
      <name val="Calibri"/>
      <family val="2"/>
      <charset val="134"/>
      <scheme val="minor"/>
    </font>
    <font>
      <b/>
      <sz val="11"/>
      <color theme="3"/>
      <name val="Calibri"/>
      <family val="2"/>
      <charset val="134"/>
      <scheme val="minor"/>
    </font>
    <font>
      <sz val="11"/>
      <color rgb="FF006100"/>
      <name val="Calibri"/>
      <family val="2"/>
      <charset val="134"/>
      <scheme val="minor"/>
    </font>
    <font>
      <sz val="11"/>
      <color rgb="FF9C0006"/>
      <name val="Calibri"/>
      <family val="2"/>
      <charset val="134"/>
      <scheme val="minor"/>
    </font>
    <font>
      <sz val="11"/>
      <color rgb="FF9C5700"/>
      <name val="Calibri"/>
      <family val="2"/>
      <charset val="134"/>
      <scheme val="minor"/>
    </font>
    <font>
      <sz val="11"/>
      <color rgb="FF3F3F76"/>
      <name val="Calibri"/>
      <family val="2"/>
      <charset val="134"/>
      <scheme val="minor"/>
    </font>
    <font>
      <b/>
      <sz val="11"/>
      <color rgb="FF3F3F3F"/>
      <name val="Calibri"/>
      <family val="2"/>
      <charset val="134"/>
      <scheme val="minor"/>
    </font>
    <font>
      <b/>
      <sz val="11"/>
      <color rgb="FFFA7D00"/>
      <name val="Calibri"/>
      <family val="2"/>
      <charset val="134"/>
      <scheme val="minor"/>
    </font>
    <font>
      <sz val="11"/>
      <color rgb="FFFA7D00"/>
      <name val="Calibri"/>
      <family val="2"/>
      <charset val="134"/>
      <scheme val="minor"/>
    </font>
    <font>
      <b/>
      <sz val="11"/>
      <color theme="0"/>
      <name val="Calibri"/>
      <family val="2"/>
      <charset val="134"/>
      <scheme val="minor"/>
    </font>
    <font>
      <sz val="11"/>
      <color rgb="FFFF0000"/>
      <name val="Calibri"/>
      <family val="2"/>
      <charset val="134"/>
      <scheme val="minor"/>
    </font>
    <font>
      <i/>
      <sz val="11"/>
      <color rgb="FF7F7F7F"/>
      <name val="Calibri"/>
      <family val="2"/>
      <charset val="134"/>
      <scheme val="minor"/>
    </font>
    <font>
      <b/>
      <sz val="11"/>
      <color theme="1"/>
      <name val="Calibri"/>
      <family val="2"/>
      <charset val="134"/>
      <scheme val="minor"/>
    </font>
    <font>
      <sz val="11"/>
      <color theme="0"/>
      <name val="Calibri"/>
      <family val="2"/>
      <charset val="134"/>
      <scheme val="minor"/>
    </font>
    <font>
      <sz val="11"/>
      <color indexed="8"/>
      <name val="Calibri"/>
      <family val="2"/>
    </font>
    <font>
      <sz val="10"/>
      <name val="Arial"/>
      <family val="2"/>
    </font>
    <font>
      <b/>
      <sz val="12"/>
      <color indexed="12"/>
      <name val="Arial"/>
      <family val="2"/>
    </font>
    <font>
      <sz val="11"/>
      <name val="Calibri"/>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indexed="43"/>
        <bgColor indexed="64"/>
      </patternFill>
    </fill>
    <fill>
      <patternFill patternType="solid">
        <fgColor indexed="47"/>
        <bgColor indexed="64"/>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s>
  <cellStyleXfs count="20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8"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31" fillId="0" borderId="0">
      <alignment vertical="center"/>
    </xf>
    <xf numFmtId="0" fontId="32" fillId="0" borderId="0" applyNumberFormat="0" applyFill="0" applyBorder="0" applyAlignment="0" applyProtection="0">
      <alignment vertical="center"/>
    </xf>
    <xf numFmtId="0" fontId="33" fillId="0" borderId="1" applyNumberFormat="0" applyFill="0" applyAlignment="0" applyProtection="0">
      <alignment vertical="center"/>
    </xf>
    <xf numFmtId="0" fontId="34" fillId="0" borderId="2" applyNumberFormat="0" applyFill="0" applyAlignment="0" applyProtection="0">
      <alignment vertical="center"/>
    </xf>
    <xf numFmtId="0" fontId="35" fillId="0" borderId="3" applyNumberFormat="0" applyFill="0" applyAlignment="0" applyProtection="0">
      <alignment vertical="center"/>
    </xf>
    <xf numFmtId="0" fontId="35" fillId="0" borderId="0" applyNumberFormat="0" applyFill="0" applyBorder="0" applyAlignment="0" applyProtection="0">
      <alignment vertical="center"/>
    </xf>
    <xf numFmtId="0" fontId="36" fillId="2" borderId="0" applyNumberFormat="0" applyBorder="0" applyAlignment="0" applyProtection="0">
      <alignment vertical="center"/>
    </xf>
    <xf numFmtId="0" fontId="37" fillId="3" borderId="0" applyNumberFormat="0" applyBorder="0" applyAlignment="0" applyProtection="0">
      <alignment vertical="center"/>
    </xf>
    <xf numFmtId="0" fontId="38" fillId="4" borderId="0" applyNumberFormat="0" applyBorder="0" applyAlignment="0" applyProtection="0">
      <alignment vertical="center"/>
    </xf>
    <xf numFmtId="0" fontId="39" fillId="5" borderId="4" applyNumberFormat="0" applyAlignment="0" applyProtection="0">
      <alignment vertical="center"/>
    </xf>
    <xf numFmtId="0" fontId="40" fillId="6" borderId="5" applyNumberFormat="0" applyAlignment="0" applyProtection="0">
      <alignment vertical="center"/>
    </xf>
    <xf numFmtId="0" fontId="41" fillId="6" borderId="4" applyNumberFormat="0" applyAlignment="0" applyProtection="0">
      <alignment vertical="center"/>
    </xf>
    <xf numFmtId="0" fontId="42" fillId="0" borderId="6" applyNumberFormat="0" applyFill="0" applyAlignment="0" applyProtection="0">
      <alignment vertical="center"/>
    </xf>
    <xf numFmtId="0" fontId="43" fillId="7" borderId="7" applyNumberFormat="0" applyAlignment="0" applyProtection="0">
      <alignment vertical="center"/>
    </xf>
    <xf numFmtId="0" fontId="44" fillId="0" borderId="0" applyNumberFormat="0" applyFill="0" applyBorder="0" applyAlignment="0" applyProtection="0">
      <alignment vertical="center"/>
    </xf>
    <xf numFmtId="0" fontId="31" fillId="8" borderId="8" applyNumberFormat="0" applyFont="0" applyAlignment="0" applyProtection="0">
      <alignment vertical="center"/>
    </xf>
    <xf numFmtId="0" fontId="45" fillId="0" borderId="0" applyNumberFormat="0" applyFill="0" applyBorder="0" applyAlignment="0" applyProtection="0">
      <alignment vertical="center"/>
    </xf>
    <xf numFmtId="0" fontId="46" fillId="0" borderId="9" applyNumberFormat="0" applyFill="0" applyAlignment="0" applyProtection="0">
      <alignment vertical="center"/>
    </xf>
    <xf numFmtId="0" fontId="47" fillId="9"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47"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47"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47"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47"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47"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1"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30" fillId="4"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0" borderId="0"/>
    <xf numFmtId="167" fontId="49" fillId="0" borderId="0" applyFont="0" applyFill="0" applyBorder="0" applyAlignment="0" applyProtection="0"/>
    <xf numFmtId="0" fontId="49" fillId="39" borderId="0" applyNumberFormat="0" applyFont="0" applyBorder="0" applyAlignment="0"/>
    <xf numFmtId="0" fontId="49" fillId="40" borderId="0" applyNumberFormat="0" applyFont="0" applyBorder="0" applyAlignment="0"/>
    <xf numFmtId="0" fontId="49" fillId="0" borderId="0"/>
    <xf numFmtId="0" fontId="1" fillId="0" borderId="0"/>
    <xf numFmtId="0" fontId="1" fillId="0" borderId="0"/>
    <xf numFmtId="0" fontId="48" fillId="0" borderId="0" applyFill="0" applyProtection="0"/>
    <xf numFmtId="0" fontId="51" fillId="0" borderId="0"/>
    <xf numFmtId="0" fontId="1" fillId="0" borderId="0"/>
    <xf numFmtId="0" fontId="50" fillId="39" borderId="0">
      <alignment horizontal="left" vertical="center" indent="1"/>
    </xf>
    <xf numFmtId="0" fontId="1" fillId="0" borderId="0"/>
    <xf numFmtId="0" fontId="8" fillId="4" borderId="0" applyNumberFormat="0" applyBorder="0" applyAlignment="0" applyProtection="0"/>
    <xf numFmtId="0" fontId="1" fillId="8" borderId="8" applyNumberFormat="0" applyFont="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30" fillId="4"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8"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 fillId="0" borderId="0"/>
  </cellStyleXfs>
  <cellXfs count="147">
    <xf numFmtId="0" fontId="0" fillId="0" borderId="0" xfId="0"/>
    <xf numFmtId="0" fontId="16" fillId="33" borderId="18" xfId="0" applyFont="1" applyFill="1" applyBorder="1"/>
    <xf numFmtId="0" fontId="0" fillId="0" borderId="18" xfId="0" applyBorder="1"/>
    <xf numFmtId="0" fontId="16" fillId="34" borderId="18" xfId="0" applyFont="1" applyFill="1" applyBorder="1"/>
    <xf numFmtId="0" fontId="0" fillId="35" borderId="0" xfId="0" applyFill="1"/>
    <xf numFmtId="0" fontId="16" fillId="35" borderId="18" xfId="0" applyFont="1" applyFill="1" applyBorder="1"/>
    <xf numFmtId="0" fontId="0" fillId="35" borderId="10" xfId="0" applyFill="1" applyBorder="1"/>
    <xf numFmtId="0" fontId="0" fillId="35" borderId="11" xfId="0" applyFill="1" applyBorder="1"/>
    <xf numFmtId="0" fontId="16" fillId="33" borderId="19" xfId="0" applyFont="1" applyFill="1" applyBorder="1"/>
    <xf numFmtId="0" fontId="21" fillId="35" borderId="0" xfId="0" applyFont="1" applyFill="1" applyAlignment="1">
      <alignment horizontal="right"/>
    </xf>
    <xf numFmtId="0" fontId="0" fillId="33" borderId="0" xfId="0" applyFill="1" applyAlignment="1">
      <alignment horizontal="right"/>
    </xf>
    <xf numFmtId="0" fontId="0" fillId="33" borderId="12" xfId="0" applyFill="1" applyBorder="1" applyAlignment="1">
      <alignment horizontal="right"/>
    </xf>
    <xf numFmtId="0" fontId="22" fillId="33" borderId="0" xfId="0" applyFont="1" applyFill="1" applyAlignment="1">
      <alignment horizontal="right"/>
    </xf>
    <xf numFmtId="0" fontId="22" fillId="33" borderId="12" xfId="0" applyFont="1" applyFill="1" applyBorder="1" applyAlignment="1">
      <alignment horizontal="right"/>
    </xf>
    <xf numFmtId="0" fontId="0" fillId="33" borderId="10" xfId="0" applyFill="1" applyBorder="1" applyAlignment="1">
      <alignment horizontal="right"/>
    </xf>
    <xf numFmtId="0" fontId="0" fillId="33" borderId="13" xfId="0" applyFill="1" applyBorder="1" applyAlignment="1">
      <alignment horizontal="right"/>
    </xf>
    <xf numFmtId="0" fontId="0" fillId="33" borderId="14" xfId="0" applyFill="1" applyBorder="1" applyAlignment="1">
      <alignment horizontal="right"/>
    </xf>
    <xf numFmtId="0" fontId="22" fillId="33" borderId="10" xfId="0" applyFont="1" applyFill="1" applyBorder="1" applyAlignment="1">
      <alignment horizontal="right"/>
    </xf>
    <xf numFmtId="0" fontId="0" fillId="33" borderId="11" xfId="0" applyFill="1" applyBorder="1" applyAlignment="1">
      <alignment horizontal="right"/>
    </xf>
    <xf numFmtId="0" fontId="16" fillId="36" borderId="20" xfId="0" applyFont="1" applyFill="1" applyBorder="1"/>
    <xf numFmtId="0" fontId="16" fillId="36" borderId="18" xfId="0" applyFont="1" applyFill="1" applyBorder="1"/>
    <xf numFmtId="0" fontId="16" fillId="36" borderId="19" xfId="0" applyFont="1" applyFill="1" applyBorder="1"/>
    <xf numFmtId="0" fontId="0" fillId="34" borderId="0" xfId="0" applyFill="1" applyAlignment="1">
      <alignment horizontal="right"/>
    </xf>
    <xf numFmtId="0" fontId="0" fillId="34" borderId="10" xfId="0" applyFill="1" applyBorder="1" applyAlignment="1">
      <alignment horizontal="right"/>
    </xf>
    <xf numFmtId="0" fontId="22" fillId="34" borderId="0" xfId="0" applyFont="1" applyFill="1" applyAlignment="1">
      <alignment horizontal="right"/>
    </xf>
    <xf numFmtId="0" fontId="22" fillId="34" borderId="16" xfId="0" applyFont="1" applyFill="1" applyBorder="1" applyAlignment="1">
      <alignment horizontal="right"/>
    </xf>
    <xf numFmtId="0" fontId="22" fillId="34" borderId="10" xfId="0" applyFont="1" applyFill="1" applyBorder="1" applyAlignment="1">
      <alignment horizontal="right"/>
    </xf>
    <xf numFmtId="0" fontId="0" fillId="36" borderId="15" xfId="0" applyFill="1" applyBorder="1" applyAlignment="1">
      <alignment horizontal="right"/>
    </xf>
    <xf numFmtId="0" fontId="0" fillId="36" borderId="0" xfId="0" applyFill="1" applyAlignment="1">
      <alignment horizontal="right"/>
    </xf>
    <xf numFmtId="0" fontId="0" fillId="36" borderId="12" xfId="0" applyFill="1" applyBorder="1" applyAlignment="1">
      <alignment horizontal="right"/>
    </xf>
    <xf numFmtId="0" fontId="0" fillId="36" borderId="17" xfId="0" applyFill="1" applyBorder="1" applyAlignment="1">
      <alignment horizontal="right"/>
    </xf>
    <xf numFmtId="0" fontId="0" fillId="36" borderId="11" xfId="0" applyFill="1" applyBorder="1" applyAlignment="1">
      <alignment horizontal="right"/>
    </xf>
    <xf numFmtId="0" fontId="0" fillId="36" borderId="14" xfId="0" applyFill="1" applyBorder="1" applyAlignment="1">
      <alignment horizontal="right"/>
    </xf>
    <xf numFmtId="0" fontId="22" fillId="34" borderId="0" xfId="0" applyFont="1" applyFill="1"/>
    <xf numFmtId="2" fontId="22" fillId="34" borderId="0" xfId="0" applyNumberFormat="1" applyFont="1" applyFill="1" applyAlignment="1">
      <alignment horizontal="right"/>
    </xf>
    <xf numFmtId="2" fontId="22" fillId="34" borderId="0" xfId="0" applyNumberFormat="1" applyFont="1" applyFill="1"/>
    <xf numFmtId="2" fontId="22" fillId="34" borderId="10" xfId="0" applyNumberFormat="1" applyFont="1" applyFill="1" applyBorder="1" applyAlignment="1">
      <alignment horizontal="right"/>
    </xf>
    <xf numFmtId="2" fontId="0" fillId="34" borderId="0" xfId="0" applyNumberFormat="1" applyFill="1" applyAlignment="1">
      <alignment horizontal="right"/>
    </xf>
    <xf numFmtId="164" fontId="0" fillId="36" borderId="15" xfId="0" applyNumberFormat="1" applyFill="1" applyBorder="1" applyAlignment="1">
      <alignment horizontal="right"/>
    </xf>
    <xf numFmtId="164" fontId="0" fillId="36" borderId="0" xfId="0" applyNumberFormat="1" applyFill="1" applyAlignment="1">
      <alignment horizontal="right"/>
    </xf>
    <xf numFmtId="164" fontId="22" fillId="36" borderId="0" xfId="0" applyNumberFormat="1" applyFont="1" applyFill="1" applyAlignment="1">
      <alignment horizontal="right"/>
    </xf>
    <xf numFmtId="164" fontId="0" fillId="36" borderId="10" xfId="0" applyNumberFormat="1" applyFill="1" applyBorder="1" applyAlignment="1">
      <alignment horizontal="right"/>
    </xf>
    <xf numFmtId="164" fontId="0" fillId="36" borderId="16" xfId="0" applyNumberFormat="1" applyFill="1" applyBorder="1" applyAlignment="1">
      <alignment horizontal="right"/>
    </xf>
    <xf numFmtId="164" fontId="22" fillId="36" borderId="15" xfId="0" applyNumberFormat="1" applyFont="1" applyFill="1" applyBorder="1" applyAlignment="1">
      <alignment horizontal="right"/>
    </xf>
    <xf numFmtId="164" fontId="23" fillId="36" borderId="15" xfId="0" applyNumberFormat="1" applyFont="1" applyFill="1" applyBorder="1" applyAlignment="1">
      <alignment horizontal="right"/>
    </xf>
    <xf numFmtId="164" fontId="0" fillId="36" borderId="12" xfId="0" applyNumberFormat="1" applyFill="1" applyBorder="1" applyAlignment="1">
      <alignment horizontal="right"/>
    </xf>
    <xf numFmtId="164" fontId="22" fillId="36" borderId="12" xfId="0" applyNumberFormat="1" applyFont="1" applyFill="1" applyBorder="1" applyAlignment="1">
      <alignment horizontal="right"/>
    </xf>
    <xf numFmtId="164" fontId="0" fillId="36" borderId="13" xfId="0" applyNumberFormat="1" applyFill="1" applyBorder="1" applyAlignment="1">
      <alignment horizontal="right"/>
    </xf>
    <xf numFmtId="2" fontId="0" fillId="0" borderId="0" xfId="0" applyNumberFormat="1"/>
    <xf numFmtId="1" fontId="0" fillId="0" borderId="0" xfId="0" applyNumberFormat="1"/>
    <xf numFmtId="0" fontId="0" fillId="34" borderId="0" xfId="0" applyFill="1"/>
    <xf numFmtId="0" fontId="0" fillId="34" borderId="10" xfId="0" applyFill="1" applyBorder="1"/>
    <xf numFmtId="1" fontId="0" fillId="34" borderId="10" xfId="0" applyNumberFormat="1" applyFill="1" applyBorder="1"/>
    <xf numFmtId="1" fontId="0" fillId="34" borderId="0" xfId="0" applyNumberFormat="1" applyFill="1" applyAlignment="1">
      <alignment horizontal="right"/>
    </xf>
    <xf numFmtId="0" fontId="16" fillId="34" borderId="18" xfId="0" applyFont="1" applyFill="1" applyBorder="1" applyAlignment="1">
      <alignment horizontal="center"/>
    </xf>
    <xf numFmtId="0" fontId="24" fillId="34" borderId="0" xfId="0" applyFont="1" applyFill="1" applyAlignment="1">
      <alignment horizontal="right"/>
    </xf>
    <xf numFmtId="0" fontId="25" fillId="34" borderId="0" xfId="0" applyFont="1" applyFill="1" applyAlignment="1">
      <alignment horizontal="right"/>
    </xf>
    <xf numFmtId="1" fontId="25" fillId="34" borderId="0" xfId="0" applyNumberFormat="1" applyFont="1" applyFill="1" applyAlignment="1">
      <alignment horizontal="right"/>
    </xf>
    <xf numFmtId="1" fontId="22" fillId="34" borderId="0" xfId="0" applyNumberFormat="1" applyFont="1" applyFill="1"/>
    <xf numFmtId="1" fontId="22" fillId="34" borderId="0" xfId="0" applyNumberFormat="1" applyFont="1" applyFill="1" applyAlignment="1">
      <alignment horizontal="right"/>
    </xf>
    <xf numFmtId="1" fontId="22" fillId="34" borderId="10" xfId="0" applyNumberFormat="1" applyFont="1" applyFill="1" applyBorder="1" applyAlignment="1">
      <alignment horizontal="right"/>
    </xf>
    <xf numFmtId="1" fontId="23" fillId="34" borderId="0" xfId="0" applyNumberFormat="1" applyFont="1" applyFill="1" applyAlignment="1">
      <alignment horizontal="right"/>
    </xf>
    <xf numFmtId="0" fontId="24" fillId="35" borderId="0" xfId="0" applyFont="1" applyFill="1" applyAlignment="1">
      <alignment horizontal="left"/>
    </xf>
    <xf numFmtId="0" fontId="24" fillId="33" borderId="0" xfId="0" applyFont="1" applyFill="1" applyAlignment="1">
      <alignment horizontal="right"/>
    </xf>
    <xf numFmtId="0" fontId="24" fillId="33" borderId="12" xfId="0" applyFont="1" applyFill="1" applyBorder="1" applyAlignment="1">
      <alignment horizontal="right"/>
    </xf>
    <xf numFmtId="0" fontId="24" fillId="0" borderId="0" xfId="0" applyFont="1"/>
    <xf numFmtId="0" fontId="25" fillId="35" borderId="0" xfId="0" applyFont="1" applyFill="1"/>
    <xf numFmtId="0" fontId="25" fillId="33" borderId="0" xfId="0" applyFont="1" applyFill="1" applyAlignment="1">
      <alignment horizontal="right"/>
    </xf>
    <xf numFmtId="0" fontId="25" fillId="33" borderId="12" xfId="0" applyFont="1" applyFill="1" applyBorder="1" applyAlignment="1">
      <alignment horizontal="right"/>
    </xf>
    <xf numFmtId="164" fontId="25" fillId="36" borderId="15" xfId="0" applyNumberFormat="1" applyFont="1" applyFill="1" applyBorder="1" applyAlignment="1">
      <alignment horizontal="right"/>
    </xf>
    <xf numFmtId="164" fontId="25" fillId="36" borderId="0" xfId="0" applyNumberFormat="1" applyFont="1" applyFill="1" applyAlignment="1">
      <alignment horizontal="right"/>
    </xf>
    <xf numFmtId="164" fontId="25" fillId="36" borderId="12" xfId="0" applyNumberFormat="1" applyFont="1" applyFill="1" applyBorder="1" applyAlignment="1">
      <alignment horizontal="right"/>
    </xf>
    <xf numFmtId="0" fontId="25" fillId="0" borderId="0" xfId="0" applyFont="1"/>
    <xf numFmtId="164" fontId="24" fillId="34" borderId="0" xfId="0" applyNumberFormat="1" applyFont="1" applyFill="1" applyAlignment="1">
      <alignment horizontal="right"/>
    </xf>
    <xf numFmtId="164" fontId="23" fillId="34" borderId="0" xfId="0" applyNumberFormat="1" applyFont="1" applyFill="1" applyAlignment="1">
      <alignment horizontal="right"/>
    </xf>
    <xf numFmtId="1" fontId="0" fillId="33" borderId="0" xfId="0" applyNumberFormat="1" applyFill="1" applyAlignment="1">
      <alignment horizontal="right"/>
    </xf>
    <xf numFmtId="1" fontId="24" fillId="33" borderId="0" xfId="0" applyNumberFormat="1" applyFont="1" applyFill="1" applyAlignment="1">
      <alignment horizontal="right"/>
    </xf>
    <xf numFmtId="1" fontId="23" fillId="34" borderId="0" xfId="0" applyNumberFormat="1" applyFont="1" applyFill="1"/>
    <xf numFmtId="1" fontId="23" fillId="34" borderId="10" xfId="0" applyNumberFormat="1" applyFont="1" applyFill="1" applyBorder="1"/>
    <xf numFmtId="1" fontId="26" fillId="34" borderId="0" xfId="0" applyNumberFormat="1" applyFont="1" applyFill="1"/>
    <xf numFmtId="1" fontId="26" fillId="34" borderId="10" xfId="0" applyNumberFormat="1" applyFont="1" applyFill="1" applyBorder="1"/>
    <xf numFmtId="164" fontId="23" fillId="36" borderId="0" xfId="0" applyNumberFormat="1" applyFont="1" applyFill="1"/>
    <xf numFmtId="164" fontId="23" fillId="36" borderId="12" xfId="0" applyNumberFormat="1" applyFont="1" applyFill="1" applyBorder="1"/>
    <xf numFmtId="0" fontId="16" fillId="0" borderId="23" xfId="0" applyFont="1" applyBorder="1"/>
    <xf numFmtId="0" fontId="16" fillId="0" borderId="24" xfId="0" applyFont="1" applyBorder="1"/>
    <xf numFmtId="0" fontId="0" fillId="0" borderId="23" xfId="0" applyBorder="1"/>
    <xf numFmtId="0" fontId="0" fillId="0" borderId="24" xfId="0" applyBorder="1"/>
    <xf numFmtId="0" fontId="0" fillId="0" borderId="25" xfId="0" applyBorder="1"/>
    <xf numFmtId="0" fontId="0" fillId="0" borderId="26" xfId="0" applyBorder="1"/>
    <xf numFmtId="0" fontId="16" fillId="0" borderId="0" xfId="0" applyFont="1"/>
    <xf numFmtId="0" fontId="27" fillId="0" borderId="0" xfId="0" applyFont="1"/>
    <xf numFmtId="0" fontId="0" fillId="37" borderId="0" xfId="0" applyFill="1"/>
    <xf numFmtId="164" fontId="0" fillId="0" borderId="0" xfId="0" applyNumberFormat="1"/>
    <xf numFmtId="165" fontId="0" fillId="0" borderId="23" xfId="0" applyNumberFormat="1" applyBorder="1"/>
    <xf numFmtId="165" fontId="0" fillId="0" borderId="25" xfId="0" applyNumberFormat="1" applyBorder="1"/>
    <xf numFmtId="165" fontId="0" fillId="0" borderId="24" xfId="0" applyNumberFormat="1" applyBorder="1"/>
    <xf numFmtId="165" fontId="0" fillId="0" borderId="26" xfId="0" applyNumberFormat="1" applyBorder="1"/>
    <xf numFmtId="0" fontId="20" fillId="34" borderId="0" xfId="0" applyFont="1" applyFill="1" applyAlignment="1">
      <alignment horizontal="center"/>
    </xf>
    <xf numFmtId="164" fontId="25" fillId="34" borderId="0" xfId="0" applyNumberFormat="1" applyFont="1" applyFill="1" applyAlignment="1">
      <alignment horizontal="right"/>
    </xf>
    <xf numFmtId="164" fontId="24" fillId="34" borderId="10" xfId="0" applyNumberFormat="1" applyFont="1" applyFill="1" applyBorder="1" applyAlignment="1">
      <alignment horizontal="right"/>
    </xf>
    <xf numFmtId="164" fontId="25" fillId="34" borderId="10" xfId="0" applyNumberFormat="1" applyFont="1" applyFill="1" applyBorder="1" applyAlignment="1">
      <alignment horizontal="right"/>
    </xf>
    <xf numFmtId="164" fontId="23" fillId="34" borderId="10" xfId="0" applyNumberFormat="1" applyFont="1" applyFill="1" applyBorder="1" applyAlignment="1">
      <alignment horizontal="right"/>
    </xf>
    <xf numFmtId="164" fontId="26" fillId="34" borderId="0" xfId="0" applyNumberFormat="1" applyFont="1" applyFill="1" applyAlignment="1">
      <alignment horizontal="right"/>
    </xf>
    <xf numFmtId="2" fontId="23" fillId="34" borderId="0" xfId="0" applyNumberFormat="1" applyFont="1" applyFill="1" applyAlignment="1">
      <alignment horizontal="right"/>
    </xf>
    <xf numFmtId="2" fontId="24" fillId="0" borderId="0" xfId="0" applyNumberFormat="1" applyFont="1" applyAlignment="1">
      <alignment horizontal="right"/>
    </xf>
    <xf numFmtId="0" fontId="28" fillId="0" borderId="0" xfId="0" applyFont="1"/>
    <xf numFmtId="166" fontId="0" fillId="0" borderId="0" xfId="0" applyNumberFormat="1"/>
    <xf numFmtId="2" fontId="29" fillId="0" borderId="0" xfId="0" applyNumberFormat="1" applyFont="1"/>
    <xf numFmtId="2" fontId="23" fillId="0" borderId="0" xfId="0" applyNumberFormat="1" applyFont="1"/>
    <xf numFmtId="2" fontId="25" fillId="0" borderId="0" xfId="0" applyNumberFormat="1" applyFont="1"/>
    <xf numFmtId="0" fontId="20" fillId="33" borderId="0" xfId="0" applyFont="1" applyFill="1" applyAlignment="1">
      <alignment horizontal="center"/>
    </xf>
    <xf numFmtId="165" fontId="25" fillId="33" borderId="0" xfId="0" applyNumberFormat="1" applyFont="1" applyFill="1" applyAlignment="1">
      <alignment horizontal="right"/>
    </xf>
    <xf numFmtId="165" fontId="24" fillId="33" borderId="0" xfId="0" applyNumberFormat="1" applyFont="1" applyFill="1" applyAlignment="1">
      <alignment horizontal="right"/>
    </xf>
    <xf numFmtId="0" fontId="21" fillId="35" borderId="0" xfId="0" applyFont="1" applyFill="1" applyAlignment="1">
      <alignment horizontal="left"/>
    </xf>
    <xf numFmtId="0" fontId="0" fillId="35" borderId="0" xfId="0" applyFill="1" applyAlignment="1">
      <alignment horizontal="left"/>
    </xf>
    <xf numFmtId="0" fontId="0" fillId="35" borderId="10" xfId="0" applyFill="1" applyBorder="1" applyAlignment="1">
      <alignment horizontal="left"/>
    </xf>
    <xf numFmtId="0" fontId="0" fillId="38" borderId="0" xfId="0" applyFill="1"/>
    <xf numFmtId="2" fontId="24" fillId="0" borderId="0" xfId="0" applyNumberFormat="1" applyFont="1"/>
    <xf numFmtId="2" fontId="22" fillId="0" borderId="0" xfId="0" applyNumberFormat="1" applyFont="1"/>
    <xf numFmtId="0" fontId="0" fillId="0" borderId="0" xfId="0" applyAlignment="1">
      <alignment horizontal="center"/>
    </xf>
    <xf numFmtId="49" fontId="0" fillId="0" borderId="0" xfId="0" applyNumberFormat="1"/>
    <xf numFmtId="0" fontId="14" fillId="0" borderId="0" xfId="0" applyFont="1"/>
    <xf numFmtId="2" fontId="0" fillId="0" borderId="0" xfId="0" applyNumberFormat="1" applyAlignment="1">
      <alignment horizontal="center"/>
    </xf>
    <xf numFmtId="2" fontId="0" fillId="38" borderId="0" xfId="0" applyNumberFormat="1" applyFill="1" applyAlignment="1">
      <alignment horizontal="center"/>
    </xf>
    <xf numFmtId="2" fontId="0" fillId="0" borderId="23" xfId="0" applyNumberFormat="1" applyBorder="1"/>
    <xf numFmtId="2" fontId="0" fillId="0" borderId="24" xfId="0" applyNumberFormat="1" applyBorder="1"/>
    <xf numFmtId="0" fontId="0" fillId="0" borderId="10" xfId="0" applyBorder="1"/>
    <xf numFmtId="2" fontId="0" fillId="0" borderId="10" xfId="0" applyNumberFormat="1" applyBorder="1"/>
    <xf numFmtId="165" fontId="0" fillId="0" borderId="27" xfId="0" applyNumberFormat="1" applyBorder="1"/>
    <xf numFmtId="165" fontId="0" fillId="0" borderId="28" xfId="0" applyNumberFormat="1" applyBorder="1"/>
    <xf numFmtId="0" fontId="20" fillId="36" borderId="15" xfId="0" applyFont="1" applyFill="1" applyBorder="1" applyAlignment="1">
      <alignment horizontal="center"/>
    </xf>
    <xf numFmtId="0" fontId="20" fillId="36" borderId="0" xfId="0" applyFont="1" applyFill="1" applyAlignment="1">
      <alignment horizontal="center"/>
    </xf>
    <xf numFmtId="0" fontId="20" fillId="36" borderId="12" xfId="0" applyFont="1" applyFill="1" applyBorder="1" applyAlignment="1">
      <alignment horizontal="center"/>
    </xf>
    <xf numFmtId="0" fontId="20" fillId="33" borderId="0" xfId="0" applyFont="1" applyFill="1" applyAlignment="1">
      <alignment horizontal="center"/>
    </xf>
    <xf numFmtId="0" fontId="20" fillId="33" borderId="12" xfId="0" applyFont="1" applyFill="1" applyBorder="1" applyAlignment="1">
      <alignment horizontal="center"/>
    </xf>
    <xf numFmtId="0" fontId="20" fillId="34" borderId="16" xfId="0" applyFont="1" applyFill="1" applyBorder="1" applyAlignment="1">
      <alignment horizontal="center"/>
    </xf>
    <xf numFmtId="0" fontId="20" fillId="34" borderId="10" xfId="0" applyFont="1" applyFill="1"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16" fillId="0" borderId="21" xfId="0" applyFont="1" applyBorder="1" applyAlignment="1">
      <alignment horizontal="center"/>
    </xf>
    <xf numFmtId="0" fontId="16" fillId="0" borderId="22" xfId="0" applyFont="1" applyBorder="1" applyAlignment="1">
      <alignment horizontal="center"/>
    </xf>
    <xf numFmtId="0" fontId="16" fillId="0" borderId="23" xfId="0" applyFont="1" applyBorder="1" applyAlignment="1">
      <alignment horizontal="center" wrapText="1"/>
    </xf>
    <xf numFmtId="0" fontId="0" fillId="0" borderId="0" xfId="0" applyAlignment="1">
      <alignment horizontal="center"/>
    </xf>
    <xf numFmtId="0" fontId="0" fillId="0" borderId="0" xfId="0" applyAlignment="1">
      <alignment horizontal="center" wrapText="1"/>
    </xf>
    <xf numFmtId="49" fontId="0" fillId="0" borderId="0" xfId="0" applyNumberFormat="1" applyAlignment="1">
      <alignment horizontal="center"/>
    </xf>
    <xf numFmtId="2" fontId="0" fillId="0" borderId="0" xfId="0" applyNumberFormat="1"/>
    <xf numFmtId="164" fontId="0" fillId="0" borderId="0" xfId="0" applyNumberFormat="1"/>
  </cellXfs>
  <cellStyles count="203">
    <cellStyle name="20% - Accent1" xfId="19" builtinId="30" customBuiltin="1"/>
    <cellStyle name="20% - Accent1 2" xfId="162" xr:uid="{814FDDDA-362C-43F4-B368-D6DD9B05E12E}"/>
    <cellStyle name="20% - Accent2" xfId="23" builtinId="34" customBuiltin="1"/>
    <cellStyle name="20% - Accent2 2" xfId="164" xr:uid="{75AA4B1D-BF6F-40FD-83B0-EE7F9C21A88D}"/>
    <cellStyle name="20% - Accent3" xfId="27" builtinId="38" customBuiltin="1"/>
    <cellStyle name="20% - Accent3 2" xfId="166" xr:uid="{73C5BC46-E6EA-4401-954E-F2608CD79864}"/>
    <cellStyle name="20% - Accent4" xfId="31" builtinId="42" customBuiltin="1"/>
    <cellStyle name="20% - Accent4 2" xfId="168" xr:uid="{8D61C948-F506-4CA8-A9CE-6C95C5886AEC}"/>
    <cellStyle name="20% - Accent5" xfId="35" builtinId="46" customBuiltin="1"/>
    <cellStyle name="20% - Accent5 2" xfId="170" xr:uid="{12F967F0-10AA-4394-8E13-3D92BA71D5F8}"/>
    <cellStyle name="20% - Accent6" xfId="39" builtinId="50" customBuiltin="1"/>
    <cellStyle name="20% - Accent6 2" xfId="172" xr:uid="{DA0BC1D0-9325-4BE1-AEC6-3E0DF056FEDD}"/>
    <cellStyle name="20% - 着色 1 2" xfId="110" xr:uid="{8113E9DF-4859-4658-9D97-5B4ED473DDB2}"/>
    <cellStyle name="20% - 着色 1 2 2" xfId="176" xr:uid="{962B823B-B80D-4A5D-B870-AFB532D3FBC8}"/>
    <cellStyle name="20% - 着色 1 3" xfId="68" xr:uid="{34796532-7537-4762-98C3-6D3E451C2DC6}"/>
    <cellStyle name="20% - 着色 2 2" xfId="114" xr:uid="{09525012-A871-4FD3-BAAA-37B0D00F6790}"/>
    <cellStyle name="20% - 着色 2 2 2" xfId="178" xr:uid="{172B68F9-64AB-42EE-86F7-DD3EBF5ECA83}"/>
    <cellStyle name="20% - 着色 2 3" xfId="72" xr:uid="{FF91E069-C85D-4CB1-A4E1-D0900C31C91C}"/>
    <cellStyle name="20% - 着色 3 2" xfId="118" xr:uid="{A147E7C6-548D-49E6-BD8A-63EF8625749B}"/>
    <cellStyle name="20% - 着色 3 2 2" xfId="180" xr:uid="{F91A3B4B-8FA2-4D7A-B191-A9813246BF49}"/>
    <cellStyle name="20% - 着色 3 3" xfId="76" xr:uid="{6B2B6639-B0F2-4F4D-80AE-53A5C70F67C5}"/>
    <cellStyle name="20% - 着色 4 2" xfId="122" xr:uid="{3BB5130C-00EF-435B-B8B0-73EAB479E497}"/>
    <cellStyle name="20% - 着色 4 2 2" xfId="182" xr:uid="{64FBE6E4-F4EA-4B19-968F-FE80E1EAC84A}"/>
    <cellStyle name="20% - 着色 4 3" xfId="80" xr:uid="{9A7FB63D-D019-44DE-83FD-F61036277633}"/>
    <cellStyle name="20% - 着色 5 2" xfId="126" xr:uid="{4F3315BA-70FB-4DE6-9070-A12B076F45E1}"/>
    <cellStyle name="20% - 着色 5 2 2" xfId="184" xr:uid="{726429B7-675F-4D62-A6B3-6B28F323F208}"/>
    <cellStyle name="20% - 着色 5 3" xfId="84" xr:uid="{4ED68649-84C4-49E1-B08F-CE879BB72863}"/>
    <cellStyle name="20% - 着色 6 2" xfId="130" xr:uid="{BDEB2A9E-52B4-4866-A4DE-C6A3C071D701}"/>
    <cellStyle name="20% - 着色 6 2 2" xfId="186" xr:uid="{4331780B-DE85-4F91-83CC-22625285C292}"/>
    <cellStyle name="20% - 着色 6 3" xfId="88" xr:uid="{1BE94998-0E8E-4BAC-90A1-EBEE8279DEFD}"/>
    <cellStyle name="40% - Accent1" xfId="20" builtinId="31" customBuiltin="1"/>
    <cellStyle name="40% - Accent1 2" xfId="163" xr:uid="{0C67DEBA-3CAB-40A6-93C0-8310F2065816}"/>
    <cellStyle name="40% - Accent2" xfId="24" builtinId="35" customBuiltin="1"/>
    <cellStyle name="40% - Accent2 2" xfId="165" xr:uid="{46E0F260-87B2-4F2B-B828-97F9A6809DBE}"/>
    <cellStyle name="40% - Accent3" xfId="28" builtinId="39" customBuiltin="1"/>
    <cellStyle name="40% - Accent3 2" xfId="167" xr:uid="{E37C14CA-0C9E-441B-94A2-74A2FC68B0FC}"/>
    <cellStyle name="40% - Accent4" xfId="32" builtinId="43" customBuiltin="1"/>
    <cellStyle name="40% - Accent4 2" xfId="169" xr:uid="{357134D3-DDA5-4387-879D-9F7760B92F8F}"/>
    <cellStyle name="40% - Accent5" xfId="36" builtinId="47" customBuiltin="1"/>
    <cellStyle name="40% - Accent5 2" xfId="171" xr:uid="{9095F2F7-0503-45D3-BF61-7FA96C49523D}"/>
    <cellStyle name="40% - Accent6" xfId="40" builtinId="51" customBuiltin="1"/>
    <cellStyle name="40% - Accent6 2" xfId="173" xr:uid="{609E657E-90A0-4FE8-BFD2-D24F64B03A2F}"/>
    <cellStyle name="40% - 着色 1 2" xfId="111" xr:uid="{43FCA474-C9DA-4891-8BF9-F78261ADD81B}"/>
    <cellStyle name="40% - 着色 1 2 2" xfId="177" xr:uid="{1A567427-3F35-4EA8-8651-C4021C1AF1B9}"/>
    <cellStyle name="40% - 着色 1 3" xfId="69" xr:uid="{0D07AF1C-8CF9-4876-8165-A1E95C370137}"/>
    <cellStyle name="40% - 着色 2 2" xfId="115" xr:uid="{A320404B-13D3-4ADF-8CA9-CFA9F4E2F10B}"/>
    <cellStyle name="40% - 着色 2 2 2" xfId="179" xr:uid="{289ECCDF-867B-49A0-A6E6-358C2B92B4C8}"/>
    <cellStyle name="40% - 着色 2 3" xfId="73" xr:uid="{5BE7EEE4-A746-41DB-B4F4-87FD34E039B3}"/>
    <cellStyle name="40% - 着色 3 2" xfId="119" xr:uid="{2DAA2E82-DB87-44A8-98E2-2E279EC208FA}"/>
    <cellStyle name="40% - 着色 3 2 2" xfId="181" xr:uid="{6B1EFD29-C405-419C-BB01-2D62198CFF00}"/>
    <cellStyle name="40% - 着色 3 3" xfId="77" xr:uid="{3D056781-AAC0-4693-86A3-53A6728D7529}"/>
    <cellStyle name="40% - 着色 4 2" xfId="123" xr:uid="{9231C3A3-BAA2-496B-813A-2C6F11031A9E}"/>
    <cellStyle name="40% - 着色 4 2 2" xfId="183" xr:uid="{14566538-5254-4B26-A7D2-EC8920DD063D}"/>
    <cellStyle name="40% - 着色 4 3" xfId="81" xr:uid="{8C6634C5-5BBF-4BBF-AEC1-9BE0B5292F7A}"/>
    <cellStyle name="40% - 着色 5 2" xfId="127" xr:uid="{3B523035-0779-40A5-B45B-6EB229048845}"/>
    <cellStyle name="40% - 着色 5 2 2" xfId="185" xr:uid="{BBB5A406-E6CB-477A-8A54-42B144D08188}"/>
    <cellStyle name="40% - 着色 5 3" xfId="85" xr:uid="{8A36F40F-E053-43FC-A202-A74AEB95BD27}"/>
    <cellStyle name="40% - 着色 6 2" xfId="131" xr:uid="{336B984A-E8AA-4D59-92C9-046CF75245DA}"/>
    <cellStyle name="40% - 着色 6 2 2" xfId="187" xr:uid="{71526AE1-4B48-4B36-B424-227BDBDE87F0}"/>
    <cellStyle name="40% - 着色 6 3" xfId="89" xr:uid="{CBD578AA-BE0A-496A-8BD7-D92955A2A677}"/>
    <cellStyle name="60% - Accent1" xfId="21" builtinId="32" customBuiltin="1"/>
    <cellStyle name="60% - Accent1 2" xfId="134" xr:uid="{AE9E1B0F-1CF0-4485-9C97-5A6239E802CA}"/>
    <cellStyle name="60% - Accent1 2 2" xfId="196" xr:uid="{AE93B7F9-49D0-43C1-B31F-0B9DB091CA7E}"/>
    <cellStyle name="60% - Accent1 3" xfId="154" xr:uid="{D31BAC72-C825-4E7A-88CC-A8E41DCE081E}"/>
    <cellStyle name="60% - Accent1 3 2" xfId="189" xr:uid="{742D77B1-47A8-48C5-9ABB-515CBFBB87A5}"/>
    <cellStyle name="60% - Accent1 4" xfId="43" xr:uid="{0EE68C24-7D3C-44E8-954E-3437105E77CC}"/>
    <cellStyle name="60% - Accent2" xfId="25" builtinId="36" customBuiltin="1"/>
    <cellStyle name="60% - Accent2 2" xfId="135" xr:uid="{B7A6E07E-143A-4599-BF0D-1A6B8ABA1159}"/>
    <cellStyle name="60% - Accent2 2 2" xfId="197" xr:uid="{D25CEF95-BBAC-4C69-8FA5-42862CBB5F45}"/>
    <cellStyle name="60% - Accent2 3" xfId="155" xr:uid="{C0199814-1A7D-477B-976F-B7D9EBC56E4F}"/>
    <cellStyle name="60% - Accent2 3 2" xfId="190" xr:uid="{D5E96F5B-C424-4CAB-8AB6-FD0067F5CD41}"/>
    <cellStyle name="60% - Accent2 4" xfId="44" xr:uid="{68EDF7CB-DB4A-4F87-B1C5-6EEFE5D607DE}"/>
    <cellStyle name="60% - Accent3" xfId="29" builtinId="40" customBuiltin="1"/>
    <cellStyle name="60% - Accent3 2" xfId="136" xr:uid="{0FF05B40-E72B-4164-B50C-820210E868B5}"/>
    <cellStyle name="60% - Accent3 2 2" xfId="198" xr:uid="{8092842B-283D-4A90-9120-2025365448A6}"/>
    <cellStyle name="60% - Accent3 3" xfId="156" xr:uid="{03E80EA0-0E2B-43F6-BCF8-1ECB4A0A8F65}"/>
    <cellStyle name="60% - Accent3 3 2" xfId="191" xr:uid="{401BE31B-C436-4930-9085-4861ECC7C785}"/>
    <cellStyle name="60% - Accent3 4" xfId="45" xr:uid="{AB828D25-7F48-439C-841A-CDE16E086BB7}"/>
    <cellStyle name="60% - Accent4" xfId="33" builtinId="44" customBuiltin="1"/>
    <cellStyle name="60% - Accent4 2" xfId="137" xr:uid="{56D58B71-87D5-4F6E-93A2-BDDF0DD22D5C}"/>
    <cellStyle name="60% - Accent4 2 2" xfId="199" xr:uid="{BFFE70FC-9DE3-4F92-B87B-245982A4ADD1}"/>
    <cellStyle name="60% - Accent4 3" xfId="157" xr:uid="{4D65BC8D-FF3F-40C1-88C7-1DB99C319E2A}"/>
    <cellStyle name="60% - Accent4 3 2" xfId="192" xr:uid="{8F8C38FE-7216-461D-A444-0DE188D8B1F0}"/>
    <cellStyle name="60% - Accent4 4" xfId="46" xr:uid="{2C93D4FF-C05C-492E-B43C-CD7E84FE97F7}"/>
    <cellStyle name="60% - Accent5" xfId="37" builtinId="48" customBuiltin="1"/>
    <cellStyle name="60% - Accent5 2" xfId="138" xr:uid="{28767AA6-BB3A-4545-B767-AE5238B4A0E3}"/>
    <cellStyle name="60% - Accent5 2 2" xfId="200" xr:uid="{49CF5D2F-568E-4F70-9FBC-B411059CFA6F}"/>
    <cellStyle name="60% - Accent5 3" xfId="158" xr:uid="{89EB44A4-8340-460A-B9F5-5C7FB8DB09B1}"/>
    <cellStyle name="60% - Accent5 3 2" xfId="193" xr:uid="{35CBF580-2C73-4191-B1B8-3BFB0BEFE229}"/>
    <cellStyle name="60% - Accent5 4" xfId="47" xr:uid="{97A38D62-68D9-422A-A946-E89E08A9F293}"/>
    <cellStyle name="60% - Accent6" xfId="41" builtinId="52" customBuiltin="1"/>
    <cellStyle name="60% - Accent6 2" xfId="139" xr:uid="{7631BA07-31E1-45DA-8F19-F6A5C17F5C15}"/>
    <cellStyle name="60% - Accent6 2 2" xfId="201" xr:uid="{FB997D18-BB52-4EB5-AEC8-0A116A8A6630}"/>
    <cellStyle name="60% - Accent6 3" xfId="159" xr:uid="{483E4C2A-188D-43E0-A9C2-EBBC0BADCD07}"/>
    <cellStyle name="60% - Accent6 3 2" xfId="194" xr:uid="{9D7D1A04-A612-4A28-8B22-26C86F6CF19D}"/>
    <cellStyle name="60% - Accent6 4" xfId="48" xr:uid="{E3B2C742-AAB6-485D-A243-B3EE84F55CF0}"/>
    <cellStyle name="60% - 着色 1 2" xfId="112" xr:uid="{D5A943A8-94B0-41F2-A979-C8718928304C}"/>
    <cellStyle name="60% - 着色 1 3" xfId="70" xr:uid="{C32E40A6-96C0-4892-ADB5-15916D3C9FC1}"/>
    <cellStyle name="60% - 着色 2 2" xfId="116" xr:uid="{BCCAD622-2EDB-478E-B298-4048373B611E}"/>
    <cellStyle name="60% - 着色 2 3" xfId="74" xr:uid="{F1C5F801-EF64-467D-A142-09C8A98BBD7C}"/>
    <cellStyle name="60% - 着色 3 2" xfId="120" xr:uid="{813A3E08-D067-43BC-97D4-3A710AEEF667}"/>
    <cellStyle name="60% - 着色 3 3" xfId="78" xr:uid="{6AA84803-BC39-4C8B-9E96-264B9D0A2913}"/>
    <cellStyle name="60% - 着色 4 2" xfId="124" xr:uid="{5BC9FD25-6779-4157-822E-BCBB793F5E65}"/>
    <cellStyle name="60% - 着色 4 3" xfId="82" xr:uid="{67159B1A-284F-4EDE-9C51-64F078538EE2}"/>
    <cellStyle name="60% - 着色 5 2" xfId="128" xr:uid="{4C805AB7-820B-44C4-954D-A7206D5DE0F7}"/>
    <cellStyle name="60% - 着色 5 3" xfId="86" xr:uid="{A444488C-8C2F-48B7-8A36-8308528F9B84}"/>
    <cellStyle name="60% - 着色 6 2" xfId="132" xr:uid="{AE89745B-3891-4B0E-9AA5-458448499C34}"/>
    <cellStyle name="60% - 着色 6 3" xfId="90" xr:uid="{9E36CD82-99ED-4499-8519-DDCA5EBA8E04}"/>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141" xr:uid="{53403506-BFBA-402A-9C34-3AD685F7734E}"/>
    <cellStyle name="Cover" xfId="142" xr:uid="{F7AF27EC-F91F-4159-8B86-2F3625EB9AB6}"/>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Menu" xfId="143" xr:uid="{2D817985-5D84-4F09-874A-B1D1678760FC}"/>
    <cellStyle name="Neutral" xfId="8" builtinId="28" customBuiltin="1"/>
    <cellStyle name="Neutral 2" xfId="133" xr:uid="{3861BFB3-0198-4E66-BC47-98BC2E99E1B4}"/>
    <cellStyle name="Neutral 2 2" xfId="195" xr:uid="{CD739C83-5F0C-4BAB-83D3-D39573325D2A}"/>
    <cellStyle name="Neutral 3" xfId="152" xr:uid="{86B3B943-0394-4C54-BCE4-5D8649CAE498}"/>
    <cellStyle name="Neutral 3 2" xfId="188" xr:uid="{6B0C41F9-19AD-4341-AA2A-235552F49266}"/>
    <cellStyle name="Neutral 4" xfId="42" xr:uid="{8521FB60-9972-4939-B50A-6AFA66DC54A2}"/>
    <cellStyle name="Normal" xfId="0" builtinId="0"/>
    <cellStyle name="Normal 18" xfId="202" xr:uid="{653322F2-5091-42EA-8A78-13344B603363}"/>
    <cellStyle name="Normal 2" xfId="144" xr:uid="{9D2A199A-6F0B-4578-AC34-361B32EFD8A5}"/>
    <cellStyle name="Normal 2 2" xfId="145" xr:uid="{DC83C1BF-6762-4E79-BCD4-56330C66DE8A}"/>
    <cellStyle name="Normal 2 3" xfId="146" xr:uid="{3410ACB6-BB8B-4317-8E3C-38625B257D9D}"/>
    <cellStyle name="Normal 3" xfId="147" xr:uid="{65ECA119-BBD1-464E-887E-D085EAD46645}"/>
    <cellStyle name="Normal 4" xfId="148" xr:uid="{160D72D5-CEBB-46BE-AAE4-CECC2BC12C6C}"/>
    <cellStyle name="Normal 4 2" xfId="149" xr:uid="{AAF77D41-5A10-411E-BC53-071BF6B5461B}"/>
    <cellStyle name="Normal 5" xfId="151" xr:uid="{255B38D3-48B3-4FF9-90FE-1A9AD181F1A6}"/>
    <cellStyle name="Normal 6" xfId="160" xr:uid="{E1F99E29-8C52-4577-A985-53DD0EF570FF}"/>
    <cellStyle name="Normal 7" xfId="140" xr:uid="{840FBFFB-9A12-4401-B702-4C9E6AAD83EE}"/>
    <cellStyle name="Note" xfId="15" builtinId="10" customBuiltin="1"/>
    <cellStyle name="Note 2" xfId="153" xr:uid="{E1D79762-D0CF-49A2-AC3B-DAFC30258065}"/>
    <cellStyle name="Note 3" xfId="161" xr:uid="{00F467C4-4641-4F06-9C93-E0B26653ADF8}"/>
    <cellStyle name="Output" xfId="10" builtinId="21" customBuiltin="1"/>
    <cellStyle name="Title" xfId="1" builtinId="15" customBuiltin="1"/>
    <cellStyle name="Total" xfId="17" builtinId="25" customBuiltin="1"/>
    <cellStyle name="Warning Text" xfId="14" builtinId="11" customBuiltin="1"/>
    <cellStyle name="Year" xfId="150" xr:uid="{63A8D28B-C3DE-4AE3-993C-03916E344F7A}"/>
    <cellStyle name="好 2" xfId="97" xr:uid="{25401F59-0539-4E82-A994-C5928E044C2B}"/>
    <cellStyle name="好 3" xfId="55" xr:uid="{C999C2F3-E378-43D9-89FD-DDC8305B3D03}"/>
    <cellStyle name="差 2" xfId="98" xr:uid="{C5F77AB0-BBA8-46BA-8814-24207E9CFD9E}"/>
    <cellStyle name="差 3" xfId="56" xr:uid="{89B2352E-8CC0-4BF4-9EDD-D1D4F4BCD5E0}"/>
    <cellStyle name="常规 2" xfId="91" xr:uid="{A85FAF94-593D-4AA7-8473-BA22F3102E5A}"/>
    <cellStyle name="常规 2 2" xfId="174" xr:uid="{647407D6-ED37-40EE-9977-AA2CD6A00A3F}"/>
    <cellStyle name="常规 3" xfId="49" xr:uid="{A1C13654-6D01-47E5-B168-4B1C0701CEE8}"/>
    <cellStyle name="标题 1 2" xfId="93" xr:uid="{08D95CBF-301D-4222-A62A-9983A3C84A11}"/>
    <cellStyle name="标题 1 3" xfId="51" xr:uid="{160853EF-077C-4190-91C7-E5CFB0DEB27C}"/>
    <cellStyle name="标题 2 2" xfId="94" xr:uid="{080000D2-A945-4D11-83CB-46BA8A2320FC}"/>
    <cellStyle name="标题 2 3" xfId="52" xr:uid="{0A5A1E1E-CD02-4C46-9B39-85FF0BEC9EC0}"/>
    <cellStyle name="标题 3 2" xfId="95" xr:uid="{31C2F03F-C999-43F5-A0AC-AC869EA2480F}"/>
    <cellStyle name="标题 3 3" xfId="53" xr:uid="{6B5CEF4A-DE6D-4E66-B02C-A001B7ABC758}"/>
    <cellStyle name="标题 4 2" xfId="96" xr:uid="{D01AF589-B41F-41DB-85B6-ACE2FFA4F4C1}"/>
    <cellStyle name="标题 4 3" xfId="54" xr:uid="{475E0F16-A5DD-4B00-B28F-BA315F61E5F3}"/>
    <cellStyle name="标题 5" xfId="92" xr:uid="{F181B495-3A2E-4236-9859-945117266AE6}"/>
    <cellStyle name="标题 6" xfId="50" xr:uid="{4E28F2FD-BFFD-4637-A436-444C43728736}"/>
    <cellStyle name="检查单元格 2" xfId="104" xr:uid="{1546E35A-4939-4FD0-A733-3D199D3565DB}"/>
    <cellStyle name="检查单元格 3" xfId="62" xr:uid="{BFEF8B43-D24D-4C29-9768-5140E4D36936}"/>
    <cellStyle name="汇总 2" xfId="108" xr:uid="{886FB168-F617-4348-AB7D-A41B3E029036}"/>
    <cellStyle name="汇总 3" xfId="66" xr:uid="{C19FE533-AD9E-43DC-BF0A-7A0136CD4F73}"/>
    <cellStyle name="注释 2" xfId="106" xr:uid="{D55A9C51-25DB-419A-83F6-C091EDD2493E}"/>
    <cellStyle name="注释 2 2" xfId="175" xr:uid="{51B8C392-7B73-4C03-9C1F-A4C829FA4A8B}"/>
    <cellStyle name="注释 3" xfId="64" xr:uid="{41D45662-1AAA-4DD6-BE29-C4B4912943A5}"/>
    <cellStyle name="着色 1 2" xfId="109" xr:uid="{6D72B7B3-1330-4B53-B0F5-8A67126CFDE2}"/>
    <cellStyle name="着色 1 3" xfId="67" xr:uid="{EBCBA940-8CED-4AB9-A5B2-21F791136BF8}"/>
    <cellStyle name="着色 2 2" xfId="113" xr:uid="{CFA43F5D-C101-450B-BCA8-9E3FC5D74972}"/>
    <cellStyle name="着色 2 3" xfId="71" xr:uid="{6E468F46-7219-433A-95F0-B74AE080763B}"/>
    <cellStyle name="着色 3 2" xfId="117" xr:uid="{A4CF43D4-02BE-4E0E-8AA2-F67DE1BC9F05}"/>
    <cellStyle name="着色 3 3" xfId="75" xr:uid="{2B2DC6D3-D658-40DD-8FDF-2B5FA4353104}"/>
    <cellStyle name="着色 4 2" xfId="121" xr:uid="{121154CD-90AE-4B0F-A8A5-65B7A95748C7}"/>
    <cellStyle name="着色 4 3" xfId="79" xr:uid="{F7B2DFCC-E55A-4568-8CB7-4206C37CDA0B}"/>
    <cellStyle name="着色 5 2" xfId="125" xr:uid="{A4D44FB1-A603-4523-B6BF-F511427233CB}"/>
    <cellStyle name="着色 5 3" xfId="83" xr:uid="{710A00D0-CA7B-4E2B-97B0-A00582CDC451}"/>
    <cellStyle name="着色 6 2" xfId="129" xr:uid="{26640C7A-2075-48BA-BD88-F63AFDEE3C12}"/>
    <cellStyle name="着色 6 3" xfId="87" xr:uid="{EE584CB6-F124-4D30-B106-BB1DF9FD9B9E}"/>
    <cellStyle name="解释性文本 2" xfId="107" xr:uid="{3A0BAA7B-6D98-4901-946B-BB7179586B6B}"/>
    <cellStyle name="解释性文本 3" xfId="65" xr:uid="{F9551C5E-B8B8-4229-91F4-F32AF772A820}"/>
    <cellStyle name="警告文本 2" xfId="105" xr:uid="{8DDA849A-1F56-45E3-937D-6B9167D3C324}"/>
    <cellStyle name="警告文本 3" xfId="63" xr:uid="{5A0BB697-A6B4-4D84-B32D-A319B069F7A4}"/>
    <cellStyle name="计算 2" xfId="102" xr:uid="{DF1614DC-0E88-4B2D-8049-94828A0698D4}"/>
    <cellStyle name="计算 3" xfId="60" xr:uid="{2AEB10A0-B8B9-4DA6-8FF6-B9060A625997}"/>
    <cellStyle name="输入 2" xfId="100" xr:uid="{91C394DD-0584-4875-BC7D-50AD4B17B265}"/>
    <cellStyle name="输入 3" xfId="58" xr:uid="{8E03C494-A6EF-452F-A0FE-76409B6F77EB}"/>
    <cellStyle name="输出 2" xfId="101" xr:uid="{7581D293-F6FF-4B1D-A42B-86DCB16AA557}"/>
    <cellStyle name="输出 3" xfId="59" xr:uid="{F67CFC1B-BA02-437D-9FE7-A2BAD6AAFBDC}"/>
    <cellStyle name="适中 2" xfId="99" xr:uid="{24BABF6C-9A94-4DA9-8D7B-2F4A148EA14D}"/>
    <cellStyle name="适中 3" xfId="57" xr:uid="{32814E38-8753-4E46-8E5D-B0EBBF885AFC}"/>
    <cellStyle name="链接单元格 2" xfId="103" xr:uid="{38918D9F-5EAD-4BA8-9CA0-BD3958BED78D}"/>
    <cellStyle name="链接单元格 3" xfId="61" xr:uid="{5305BB49-7F49-43F2-A3F2-D6A9DB85AF0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doughnutChart>
        <c:varyColors val="1"/>
        <c:ser>
          <c:idx val="0"/>
          <c:order val="0"/>
          <c:tx>
            <c:strRef>
              <c:f>'Model Input'!$Y$3</c:f>
              <c:strCache>
                <c:ptCount val="1"/>
                <c:pt idx="0">
                  <c:v>Flexitarian Diet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05-49F6-B66B-E233CE72C9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05-49F6-B66B-E233CE72C9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E05-49F6-B66B-E233CE72C94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E05-49F6-B66B-E233CE72C94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E05-49F6-B66B-E233CE72C94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E05-49F6-B66B-E233CE72C94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E05-49F6-B66B-E233CE72C94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E05-49F6-B66B-E233CE72C94C}"/>
              </c:ext>
            </c:extLst>
          </c:dPt>
          <c:cat>
            <c:strRef>
              <c:f>'Model Input'!$A$4:$A$11</c:f>
              <c:strCache>
                <c:ptCount val="8"/>
                <c:pt idx="0">
                  <c:v>PasMeat</c:v>
                </c:pt>
                <c:pt idx="1">
                  <c:v>CropMeat</c:v>
                </c:pt>
                <c:pt idx="2">
                  <c:v>Dairy</c:v>
                </c:pt>
                <c:pt idx="3">
                  <c:v>Eggs</c:v>
                </c:pt>
                <c:pt idx="4">
                  <c:v>Pulses</c:v>
                </c:pt>
                <c:pt idx="5">
                  <c:v>Grains</c:v>
                </c:pt>
                <c:pt idx="6">
                  <c:v>VegFruits</c:v>
                </c:pt>
                <c:pt idx="7">
                  <c:v>OtherCrops</c:v>
                </c:pt>
              </c:strCache>
            </c:strRef>
          </c:cat>
          <c:val>
            <c:numRef>
              <c:f>'Model Input'!$Y$4:$Y$11</c:f>
              <c:numCache>
                <c:formatCode>General</c:formatCode>
                <c:ptCount val="8"/>
                <c:pt idx="0">
                  <c:v>0.45</c:v>
                </c:pt>
                <c:pt idx="1">
                  <c:v>2.52</c:v>
                </c:pt>
                <c:pt idx="2">
                  <c:v>7.98</c:v>
                </c:pt>
                <c:pt idx="3">
                  <c:v>0.76</c:v>
                </c:pt>
                <c:pt idx="4">
                  <c:v>7.06</c:v>
                </c:pt>
                <c:pt idx="5">
                  <c:v>29.988</c:v>
                </c:pt>
                <c:pt idx="6">
                  <c:v>12.061999999999999</c:v>
                </c:pt>
                <c:pt idx="7">
                  <c:v>38.43</c:v>
                </c:pt>
              </c:numCache>
            </c:numRef>
          </c:val>
          <c:extLst>
            <c:ext xmlns:c16="http://schemas.microsoft.com/office/drawing/2014/chart" uri="{C3380CC4-5D6E-409C-BE32-E72D297353CC}">
              <c16:uniqueId val="{00000000-BA16-4DAC-8AEF-BC527A90B160}"/>
            </c:ext>
          </c:extLst>
        </c:ser>
        <c:ser>
          <c:idx val="2"/>
          <c:order val="1"/>
          <c:tx>
            <c:v>Healthy</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1E05-49F6-B66B-E233CE72C9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1E05-49F6-B66B-E233CE72C9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1E05-49F6-B66B-E233CE72C94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1E05-49F6-B66B-E233CE72C94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9-1E05-49F6-B66B-E233CE72C94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B-1E05-49F6-B66B-E233CE72C94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D-1E05-49F6-B66B-E233CE72C94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1F-1E05-49F6-B66B-E233CE72C94C}"/>
              </c:ext>
            </c:extLst>
          </c:dPt>
          <c:cat>
            <c:strRef>
              <c:f>'Model Input'!$A$4:$A$11</c:f>
              <c:strCache>
                <c:ptCount val="8"/>
                <c:pt idx="0">
                  <c:v>PasMeat</c:v>
                </c:pt>
                <c:pt idx="1">
                  <c:v>CropMeat</c:v>
                </c:pt>
                <c:pt idx="2">
                  <c:v>Dairy</c:v>
                </c:pt>
                <c:pt idx="3">
                  <c:v>Eggs</c:v>
                </c:pt>
                <c:pt idx="4">
                  <c:v>Pulses</c:v>
                </c:pt>
                <c:pt idx="5">
                  <c:v>Grains</c:v>
                </c:pt>
                <c:pt idx="6">
                  <c:v>VegFruits</c:v>
                </c:pt>
                <c:pt idx="7">
                  <c:v>OtherCrops</c:v>
                </c:pt>
              </c:strCache>
            </c:strRef>
          </c:cat>
          <c:val>
            <c:numRef>
              <c:f>'Model Input'!$AA$4:$AA$11</c:f>
              <c:numCache>
                <c:formatCode>General</c:formatCode>
                <c:ptCount val="8"/>
                <c:pt idx="0">
                  <c:v>1.34</c:v>
                </c:pt>
                <c:pt idx="1">
                  <c:v>4.09</c:v>
                </c:pt>
                <c:pt idx="2">
                  <c:v>7.78</c:v>
                </c:pt>
                <c:pt idx="3">
                  <c:v>0.74</c:v>
                </c:pt>
                <c:pt idx="4">
                  <c:v>6.88</c:v>
                </c:pt>
                <c:pt idx="5">
                  <c:v>29.2315</c:v>
                </c:pt>
                <c:pt idx="6">
                  <c:v>11.7585</c:v>
                </c:pt>
                <c:pt idx="7">
                  <c:v>37.450000000000003</c:v>
                </c:pt>
              </c:numCache>
            </c:numRef>
          </c:val>
          <c:extLst>
            <c:ext xmlns:c16="http://schemas.microsoft.com/office/drawing/2014/chart" uri="{C3380CC4-5D6E-409C-BE32-E72D297353CC}">
              <c16:uniqueId val="{00000002-BA16-4DAC-8AEF-BC527A90B160}"/>
            </c:ext>
          </c:extLst>
        </c:ser>
        <c:ser>
          <c:idx val="1"/>
          <c:order val="2"/>
          <c:tx>
            <c:v>World Average</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1-1E05-49F6-B66B-E233CE72C9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3-1E05-49F6-B66B-E233CE72C9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5-1E05-49F6-B66B-E233CE72C94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7-1E05-49F6-B66B-E233CE72C94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9-1E05-49F6-B66B-E233CE72C94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B-1E05-49F6-B66B-E233CE72C94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D-1E05-49F6-B66B-E233CE72C94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F-1E05-49F6-B66B-E233CE72C94C}"/>
              </c:ext>
            </c:extLst>
          </c:dPt>
          <c:cat>
            <c:strRef>
              <c:f>'Model Input'!$A$4:$A$11</c:f>
              <c:strCache>
                <c:ptCount val="8"/>
                <c:pt idx="0">
                  <c:v>PasMeat</c:v>
                </c:pt>
                <c:pt idx="1">
                  <c:v>CropMeat</c:v>
                </c:pt>
                <c:pt idx="2">
                  <c:v>Dairy</c:v>
                </c:pt>
                <c:pt idx="3">
                  <c:v>Eggs</c:v>
                </c:pt>
                <c:pt idx="4">
                  <c:v>Pulses</c:v>
                </c:pt>
                <c:pt idx="5">
                  <c:v>Grains</c:v>
                </c:pt>
                <c:pt idx="6">
                  <c:v>VegFruits</c:v>
                </c:pt>
                <c:pt idx="7">
                  <c:v>OtherCrops</c:v>
                </c:pt>
              </c:strCache>
            </c:strRef>
          </c:cat>
          <c:val>
            <c:numRef>
              <c:f>'Model Input'!$Z$4:$Z$11</c:f>
              <c:numCache>
                <c:formatCode>General</c:formatCode>
                <c:ptCount val="8"/>
                <c:pt idx="0">
                  <c:v>1.77</c:v>
                </c:pt>
                <c:pt idx="1">
                  <c:v>7.54</c:v>
                </c:pt>
                <c:pt idx="2">
                  <c:v>6.92</c:v>
                </c:pt>
                <c:pt idx="3">
                  <c:v>1.25</c:v>
                </c:pt>
                <c:pt idx="4">
                  <c:v>2.36</c:v>
                </c:pt>
                <c:pt idx="5">
                  <c:v>46.11</c:v>
                </c:pt>
                <c:pt idx="6">
                  <c:v>12.77</c:v>
                </c:pt>
                <c:pt idx="7">
                  <c:v>20.399999999999999</c:v>
                </c:pt>
              </c:numCache>
            </c:numRef>
          </c:val>
          <c:extLst>
            <c:ext xmlns:c16="http://schemas.microsoft.com/office/drawing/2014/chart" uri="{C3380CC4-5D6E-409C-BE32-E72D297353CC}">
              <c16:uniqueId val="{00000001-BA16-4DAC-8AEF-BC527A90B16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lineChart>
        <c:grouping val="standard"/>
        <c:varyColors val="0"/>
        <c:ser>
          <c:idx val="0"/>
          <c:order val="0"/>
          <c:spPr>
            <a:ln w="28575" cap="rnd">
              <a:solidFill>
                <a:schemeClr val="accent1"/>
              </a:solidFill>
              <a:round/>
            </a:ln>
            <a:effectLst/>
          </c:spPr>
          <c:marker>
            <c:symbol val="none"/>
          </c:marker>
          <c:val>
            <c:numRef>
              <c:f>Sheet1!$E$39:$E$44</c:f>
              <c:numCache>
                <c:formatCode>General</c:formatCode>
                <c:ptCount val="6"/>
                <c:pt idx="0">
                  <c:v>1043086.78450025</c:v>
                </c:pt>
                <c:pt idx="1">
                  <c:v>1004937.97850023</c:v>
                </c:pt>
                <c:pt idx="2">
                  <c:v>1011233.32315164</c:v>
                </c:pt>
                <c:pt idx="3">
                  <c:v>1028433.1229571101</c:v>
                </c:pt>
                <c:pt idx="4">
                  <c:v>1034649.3648125801</c:v>
                </c:pt>
                <c:pt idx="5">
                  <c:v>1035878.80248976</c:v>
                </c:pt>
              </c:numCache>
            </c:numRef>
          </c:val>
          <c:smooth val="0"/>
          <c:extLst>
            <c:ext xmlns:c16="http://schemas.microsoft.com/office/drawing/2014/chart" uri="{C3380CC4-5D6E-409C-BE32-E72D297353CC}">
              <c16:uniqueId val="{00000000-D194-4EF2-94BB-D9F058F05BFD}"/>
            </c:ext>
          </c:extLst>
        </c:ser>
        <c:dLbls>
          <c:showLegendKey val="0"/>
          <c:showVal val="0"/>
          <c:showCatName val="0"/>
          <c:showSerName val="0"/>
          <c:showPercent val="0"/>
          <c:showBubbleSize val="0"/>
        </c:dLbls>
        <c:smooth val="0"/>
        <c:axId val="-154311120"/>
        <c:axId val="-154307312"/>
      </c:lineChart>
      <c:catAx>
        <c:axId val="-1543111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54307312"/>
        <c:crosses val="autoZero"/>
        <c:auto val="1"/>
        <c:lblAlgn val="ctr"/>
        <c:lblOffset val="100"/>
        <c:noMultiLvlLbl val="0"/>
      </c:catAx>
      <c:valAx>
        <c:axId val="-154307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543111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31</xdr:col>
      <xdr:colOff>0</xdr:colOff>
      <xdr:row>3</xdr:row>
      <xdr:rowOff>123825</xdr:rowOff>
    </xdr:from>
    <xdr:to>
      <xdr:col>39</xdr:col>
      <xdr:colOff>457200</xdr:colOff>
      <xdr:row>18</xdr:row>
      <xdr:rowOff>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47625</xdr:colOff>
      <xdr:row>33</xdr:row>
      <xdr:rowOff>114300</xdr:rowOff>
    </xdr:from>
    <xdr:to>
      <xdr:col>18</xdr:col>
      <xdr:colOff>352425</xdr:colOff>
      <xdr:row>48</xdr:row>
      <xdr:rowOff>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21</xdr:col>
      <xdr:colOff>0</xdr:colOff>
      <xdr:row>40</xdr:row>
      <xdr:rowOff>47454</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6048375" y="0"/>
          <a:ext cx="7315200" cy="76674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6"/>
  <sheetViews>
    <sheetView workbookViewId="0">
      <pane xSplit="1" topLeftCell="B1" activePane="topRight" state="frozen"/>
      <selection pane="topRight" activeCell="F4" sqref="F4"/>
    </sheetView>
  </sheetViews>
  <sheetFormatPr defaultRowHeight="14.4"/>
  <cols>
    <col min="1" max="1" width="20.109375" bestFit="1" customWidth="1"/>
    <col min="2" max="2" width="14.33203125" customWidth="1"/>
    <col min="3" max="6" width="14.88671875" customWidth="1"/>
    <col min="7" max="7" width="16.88671875" customWidth="1"/>
    <col min="8" max="9" width="15.44140625" customWidth="1"/>
    <col min="10" max="10" width="19" customWidth="1"/>
    <col min="11" max="11" width="18.6640625" customWidth="1"/>
    <col min="12" max="12" width="13.44140625" customWidth="1"/>
    <col min="13" max="13" width="17.6640625" customWidth="1"/>
    <col min="14" max="14" width="14.88671875" customWidth="1"/>
    <col min="15" max="15" width="22.88671875" customWidth="1"/>
    <col min="16" max="16" width="19.6640625" customWidth="1"/>
    <col min="17" max="18" width="17.88671875" customWidth="1"/>
    <col min="19" max="19" width="18.44140625" customWidth="1"/>
    <col min="20" max="20" width="15.33203125" customWidth="1"/>
    <col min="21" max="21" width="15" customWidth="1"/>
    <col min="22" max="22" width="14.44140625" customWidth="1"/>
    <col min="26" max="26" width="13.109375" customWidth="1"/>
  </cols>
  <sheetData>
    <row r="1" spans="1:23" ht="15.6">
      <c r="A1" s="4"/>
      <c r="B1" s="133" t="s">
        <v>33</v>
      </c>
      <c r="C1" s="133"/>
      <c r="D1" s="133"/>
      <c r="E1" s="134"/>
      <c r="F1" s="110"/>
      <c r="G1" s="130" t="s">
        <v>40</v>
      </c>
      <c r="H1" s="131"/>
      <c r="I1" s="132"/>
      <c r="J1" s="135" t="s">
        <v>32</v>
      </c>
      <c r="K1" s="136"/>
      <c r="L1" s="136"/>
      <c r="M1" s="136"/>
      <c r="N1" s="136"/>
      <c r="O1" s="136"/>
      <c r="P1" s="136"/>
      <c r="Q1" s="136"/>
      <c r="R1" s="97"/>
      <c r="S1" s="50"/>
    </row>
    <row r="2" spans="1:23" s="2" customFormat="1">
      <c r="A2" s="5" t="s">
        <v>0</v>
      </c>
      <c r="B2" s="1" t="s">
        <v>1</v>
      </c>
      <c r="C2" s="8" t="s">
        <v>2</v>
      </c>
      <c r="D2" s="1" t="s">
        <v>34</v>
      </c>
      <c r="E2" s="1" t="s">
        <v>35</v>
      </c>
      <c r="F2" s="1" t="s">
        <v>102</v>
      </c>
      <c r="G2" s="19" t="s">
        <v>3</v>
      </c>
      <c r="H2" s="20" t="s">
        <v>4</v>
      </c>
      <c r="I2" s="21" t="s">
        <v>17</v>
      </c>
      <c r="J2" s="3" t="s">
        <v>28</v>
      </c>
      <c r="K2" s="3" t="s">
        <v>41</v>
      </c>
      <c r="L2" s="3" t="s">
        <v>96</v>
      </c>
      <c r="M2" s="3" t="s">
        <v>27</v>
      </c>
      <c r="N2" s="3" t="s">
        <v>30</v>
      </c>
      <c r="O2" s="54" t="s">
        <v>45</v>
      </c>
      <c r="P2" s="54" t="s">
        <v>46</v>
      </c>
      <c r="Q2" s="54" t="s">
        <v>44</v>
      </c>
      <c r="R2" s="54" t="s">
        <v>93</v>
      </c>
      <c r="S2" s="3" t="s">
        <v>49</v>
      </c>
      <c r="T2" s="2" t="s">
        <v>98</v>
      </c>
      <c r="U2" s="2" t="s">
        <v>99</v>
      </c>
      <c r="V2" s="2" t="s">
        <v>101</v>
      </c>
      <c r="W2" s="2" t="s">
        <v>121</v>
      </c>
    </row>
    <row r="3" spans="1:23" s="72" customFormat="1">
      <c r="A3" s="66" t="s">
        <v>5</v>
      </c>
      <c r="B3" s="67">
        <f>452+28</f>
        <v>480</v>
      </c>
      <c r="C3" s="68">
        <v>0</v>
      </c>
      <c r="D3" s="67">
        <f>SUM(D5:D10)</f>
        <v>695</v>
      </c>
      <c r="E3" s="67">
        <f>SUM(E5:E10)</f>
        <v>390</v>
      </c>
      <c r="F3" s="111">
        <f>100*E3/$E$31</f>
        <v>15.028901734104046</v>
      </c>
      <c r="G3" s="69"/>
      <c r="H3" s="70"/>
      <c r="I3" s="71"/>
      <c r="J3" s="56"/>
      <c r="K3" s="56" t="s">
        <v>31</v>
      </c>
      <c r="L3" s="56"/>
      <c r="M3" s="56"/>
      <c r="N3" s="56"/>
      <c r="O3" s="56"/>
      <c r="P3" s="56"/>
      <c r="Q3" s="57"/>
      <c r="R3" s="98">
        <f>Q3/1000000</f>
        <v>0</v>
      </c>
      <c r="S3" s="77"/>
      <c r="W3" s="109"/>
    </row>
    <row r="4" spans="1:23">
      <c r="A4" s="4" t="s">
        <v>47</v>
      </c>
      <c r="B4" s="75">
        <f>0.24*B3</f>
        <v>115.19999999999999</v>
      </c>
      <c r="C4" s="11">
        <v>0</v>
      </c>
      <c r="D4" s="10">
        <f>D5+D6</f>
        <v>97</v>
      </c>
      <c r="E4" s="10">
        <f>E5+E6</f>
        <v>46</v>
      </c>
      <c r="F4" s="112">
        <f t="shared" ref="F4:F28" si="0">100*E4/$E$31</f>
        <v>1.7726396917148362</v>
      </c>
      <c r="G4" s="38">
        <f>G5</f>
        <v>0.5</v>
      </c>
      <c r="H4" s="39">
        <f>H5</f>
        <v>12.125</v>
      </c>
      <c r="I4" s="45">
        <f>I5</f>
        <v>12.625</v>
      </c>
      <c r="J4" s="22">
        <f>J5+J6</f>
        <v>84731677</v>
      </c>
      <c r="K4" s="24" t="s">
        <v>31</v>
      </c>
      <c r="L4" s="74">
        <f>1/(R4*G4)</f>
        <v>1.2767123287671269</v>
      </c>
      <c r="M4" s="22">
        <f>M5+M6</f>
        <v>1339491220</v>
      </c>
      <c r="N4" s="74">
        <f>SUMPRODUCT(N5:N6,M5:M6)/SUM(M5:M6)</f>
        <v>6.3290555768704473E-2</v>
      </c>
      <c r="O4" s="22">
        <f>O5</f>
        <v>40</v>
      </c>
      <c r="P4" s="22">
        <f t="shared" ref="P4" si="1">P5</f>
        <v>9.32</v>
      </c>
      <c r="Q4" s="53">
        <f>Q5</f>
        <v>1566523.60515021</v>
      </c>
      <c r="R4" s="73">
        <f>Q4/1000000</f>
        <v>1.5665236051502101</v>
      </c>
      <c r="S4" s="77">
        <f t="shared" ref="S4:S28" si="2">J4*Q4/1000000</f>
        <v>132734172.12446313</v>
      </c>
      <c r="T4" s="108">
        <f>SUMPRODUCT(T5:T6,$J$5:$J$6)/SUM($J$5:$J$6)</f>
        <v>2.888112648826719</v>
      </c>
      <c r="U4" s="108">
        <f>SUMPRODUCT(U5:U6,$J$5:$J$6)/SUM($J$5:$J$6)</f>
        <v>0.16352450595306875</v>
      </c>
      <c r="V4" s="48">
        <f>1/(H4*R4)</f>
        <v>5.2647931083180492E-2</v>
      </c>
      <c r="W4" s="48">
        <f>SUMPRODUCT(W5:W6,J5:J6)/SUM(J5:J6)</f>
        <v>32.583399407756325</v>
      </c>
    </row>
    <row r="5" spans="1:23">
      <c r="A5" s="9" t="s">
        <v>14</v>
      </c>
      <c r="B5" s="12" t="s">
        <v>31</v>
      </c>
      <c r="C5" s="13">
        <v>0</v>
      </c>
      <c r="D5" s="12">
        <v>94</v>
      </c>
      <c r="E5" s="12">
        <v>36</v>
      </c>
      <c r="F5" s="111">
        <f t="shared" si="0"/>
        <v>1.3872832369942196</v>
      </c>
      <c r="G5" s="43">
        <v>0.5</v>
      </c>
      <c r="H5" s="40">
        <f>I5-G5</f>
        <v>12.125</v>
      </c>
      <c r="I5" s="46">
        <v>12.625</v>
      </c>
      <c r="J5" s="24">
        <v>69799812</v>
      </c>
      <c r="K5" s="24" t="s">
        <v>31</v>
      </c>
      <c r="L5" s="102">
        <f t="shared" ref="L5:L12" si="3">1/(R5*G5)</f>
        <v>1.2767123287671269</v>
      </c>
      <c r="M5" s="24">
        <v>328209569</v>
      </c>
      <c r="N5" s="24">
        <v>0.2127</v>
      </c>
      <c r="O5" s="33">
        <v>40</v>
      </c>
      <c r="P5" s="33">
        <v>9.32</v>
      </c>
      <c r="Q5" s="58">
        <v>1566523.60515021</v>
      </c>
      <c r="R5" s="98">
        <f t="shared" ref="R5:R28" si="4">Q5/1000000</f>
        <v>1.5665236051502101</v>
      </c>
      <c r="S5" s="79">
        <f t="shared" si="2"/>
        <v>109343053.1330469</v>
      </c>
      <c r="T5" s="72">
        <v>2.8</v>
      </c>
      <c r="U5" s="72">
        <v>0.16</v>
      </c>
      <c r="V5" s="109">
        <f t="shared" ref="V5:V12" si="5">1/(H5*R5)</f>
        <v>5.2647931083180492E-2</v>
      </c>
      <c r="W5" s="118">
        <v>32.49</v>
      </c>
    </row>
    <row r="6" spans="1:23">
      <c r="A6" s="9" t="s">
        <v>29</v>
      </c>
      <c r="B6" s="12" t="s">
        <v>31</v>
      </c>
      <c r="C6" s="13">
        <v>0</v>
      </c>
      <c r="D6" s="12">
        <v>3</v>
      </c>
      <c r="E6" s="12">
        <v>10</v>
      </c>
      <c r="F6" s="111">
        <f t="shared" si="0"/>
        <v>0.38535645472061658</v>
      </c>
      <c r="G6" s="43" t="s">
        <v>31</v>
      </c>
      <c r="H6" s="40" t="s">
        <v>31</v>
      </c>
      <c r="I6" s="46"/>
      <c r="J6" s="24">
        <v>14931865</v>
      </c>
      <c r="K6" s="24" t="s">
        <v>31</v>
      </c>
      <c r="L6" s="98"/>
      <c r="M6" s="24">
        <v>1011281651</v>
      </c>
      <c r="N6" s="24">
        <v>1.4800000000000001E-2</v>
      </c>
      <c r="O6" s="24"/>
      <c r="P6" s="24"/>
      <c r="Q6" s="59"/>
      <c r="R6" s="98">
        <f t="shared" si="4"/>
        <v>0</v>
      </c>
      <c r="S6" s="77"/>
      <c r="T6" s="72">
        <v>3.3</v>
      </c>
      <c r="U6" s="72">
        <v>0.18</v>
      </c>
      <c r="V6" s="48"/>
      <c r="W6" s="118">
        <v>33.020000000000003</v>
      </c>
    </row>
    <row r="7" spans="1:23" s="65" customFormat="1">
      <c r="A7" s="62" t="s">
        <v>48</v>
      </c>
      <c r="B7" s="76">
        <f>0.76*B3+B10</f>
        <v>392.8</v>
      </c>
      <c r="C7" s="64">
        <v>0</v>
      </c>
      <c r="D7" s="63">
        <f>SUM(D8:D10)</f>
        <v>299</v>
      </c>
      <c r="E7" s="64">
        <f>SUM(E8:E10)</f>
        <v>172</v>
      </c>
      <c r="F7" s="112">
        <f t="shared" si="0"/>
        <v>6.628131021194605</v>
      </c>
      <c r="G7" s="81">
        <f>SUMPRODUCT(G8:G10, S8:S10)/SUM(S8:S10)</f>
        <v>0.99036032987009592</v>
      </c>
      <c r="H7" s="81">
        <f>SUMPRODUCT(H8:H10, S8:S10)/SUM(S8:S10)</f>
        <v>0.12720277726506907</v>
      </c>
      <c r="I7" s="82">
        <f>G7+H7</f>
        <v>1.117563107135165</v>
      </c>
      <c r="J7" s="55">
        <f>SUM(J8:J10)</f>
        <v>393318603</v>
      </c>
      <c r="K7" s="55" t="s">
        <v>31</v>
      </c>
      <c r="L7" s="74">
        <f>1/(R7*G7)</f>
        <v>0.65327998456062986</v>
      </c>
      <c r="M7" s="55">
        <f>SUM(M8:M10)</f>
        <v>71769185073</v>
      </c>
      <c r="N7" s="55"/>
      <c r="O7" s="55">
        <f>SUM(O8:O10)</f>
        <v>217</v>
      </c>
      <c r="P7" s="55">
        <f>SUM(P8:P10)</f>
        <v>49.989999999999995</v>
      </c>
      <c r="Q7" s="61">
        <f>SUMPRODUCT(Q8:Q10,J8:J10)/SUM(J8:J10)</f>
        <v>1545636.6668226973</v>
      </c>
      <c r="R7" s="73">
        <f t="shared" si="4"/>
        <v>1.5456366668226973</v>
      </c>
      <c r="S7" s="77">
        <f t="shared" si="2"/>
        <v>607927654.54027975</v>
      </c>
      <c r="T7" s="108">
        <f>SUMPRODUCT(T8:T10,$J$8:$J$10)/SUM($J$8:$J$10)</f>
        <v>1.4845577672566359</v>
      </c>
      <c r="U7" s="108">
        <f>SUMPRODUCT(U8:U10,$J$8:$J$10)/SUM($J$8:$J$10)</f>
        <v>9.4823988796416708E-2</v>
      </c>
      <c r="V7" s="48">
        <f>1/(H7*R7)</f>
        <v>5.0862299936957696</v>
      </c>
      <c r="W7" s="117">
        <f>SUMPRODUCT(W8:W10,J8:J10)/SUM(J8:J10)</f>
        <v>1.3164263009192065</v>
      </c>
    </row>
    <row r="8" spans="1:23">
      <c r="A8" s="9" t="s">
        <v>15</v>
      </c>
      <c r="B8" s="12" t="s">
        <v>31</v>
      </c>
      <c r="C8" s="13">
        <v>0</v>
      </c>
      <c r="D8" s="12">
        <v>165</v>
      </c>
      <c r="E8" s="12">
        <v>46</v>
      </c>
      <c r="F8" s="111">
        <f t="shared" si="0"/>
        <v>1.7726396917148362</v>
      </c>
      <c r="G8" s="43">
        <v>1.375</v>
      </c>
      <c r="H8" s="40">
        <f t="shared" ref="H8:H12" si="6">I8-G8</f>
        <v>0.375</v>
      </c>
      <c r="I8" s="46">
        <v>1.75</v>
      </c>
      <c r="J8" s="24">
        <v>120301673</v>
      </c>
      <c r="K8" s="24" t="s">
        <v>31</v>
      </c>
      <c r="L8" s="102">
        <f t="shared" si="3"/>
        <v>0.50623720370643976</v>
      </c>
      <c r="M8" s="24">
        <f>70291018*1000</f>
        <v>70291018000</v>
      </c>
      <c r="N8" s="24">
        <v>1.7114999999999999E-3</v>
      </c>
      <c r="O8" s="33">
        <v>59</v>
      </c>
      <c r="P8" s="33">
        <v>14.99</v>
      </c>
      <c r="Q8" s="58">
        <v>1436624.4162775183</v>
      </c>
      <c r="R8" s="98">
        <f t="shared" si="4"/>
        <v>1.4366244162775184</v>
      </c>
      <c r="S8" s="79">
        <f t="shared" si="2"/>
        <v>172828320.75083387</v>
      </c>
      <c r="T8" s="109">
        <v>2.4274598064831499</v>
      </c>
      <c r="U8" s="109">
        <v>0.13321237173729303</v>
      </c>
      <c r="V8" s="109">
        <f t="shared" si="5"/>
        <v>1.856203080256946</v>
      </c>
      <c r="W8" s="118">
        <v>1.41</v>
      </c>
    </row>
    <row r="9" spans="1:23">
      <c r="A9" s="9" t="s">
        <v>16</v>
      </c>
      <c r="B9" s="12" t="s">
        <v>31</v>
      </c>
      <c r="C9" s="13">
        <v>0</v>
      </c>
      <c r="D9" s="12">
        <v>113</v>
      </c>
      <c r="E9" s="12">
        <v>100</v>
      </c>
      <c r="F9" s="111">
        <f t="shared" si="0"/>
        <v>3.8535645472061657</v>
      </c>
      <c r="G9" s="43">
        <v>0.71250000000000002</v>
      </c>
      <c r="H9" s="40">
        <f t="shared" si="6"/>
        <v>3.7499999999999978E-2</v>
      </c>
      <c r="I9" s="46">
        <v>0.75</v>
      </c>
      <c r="J9" s="24">
        <v>118168709</v>
      </c>
      <c r="K9" s="24" t="s">
        <v>31</v>
      </c>
      <c r="L9" s="102">
        <f t="shared" si="3"/>
        <v>0.49677884503570013</v>
      </c>
      <c r="M9" s="24">
        <v>1478167073</v>
      </c>
      <c r="N9" s="24">
        <v>7.9899999999999999E-2</v>
      </c>
      <c r="O9" s="33">
        <v>124</v>
      </c>
      <c r="P9" s="33">
        <v>16.02</v>
      </c>
      <c r="Q9" s="58">
        <v>2825218.4769038702</v>
      </c>
      <c r="R9" s="98">
        <f t="shared" si="4"/>
        <v>2.8252184769038702</v>
      </c>
      <c r="S9" s="79">
        <f t="shared" si="2"/>
        <v>333852420.05867666</v>
      </c>
      <c r="T9" s="72">
        <v>2.4700000000000002</v>
      </c>
      <c r="U9" s="72">
        <v>0.18</v>
      </c>
      <c r="V9" s="109">
        <f t="shared" si="5"/>
        <v>9.4387980556783084</v>
      </c>
      <c r="W9" s="118">
        <v>2.92</v>
      </c>
    </row>
    <row r="10" spans="1:23">
      <c r="A10" s="9" t="s">
        <v>8</v>
      </c>
      <c r="B10" s="12">
        <v>28</v>
      </c>
      <c r="C10" s="13">
        <v>0</v>
      </c>
      <c r="D10" s="12">
        <v>21</v>
      </c>
      <c r="E10" s="12">
        <v>26</v>
      </c>
      <c r="F10" s="111">
        <f t="shared" si="0"/>
        <v>1.0019267822736031</v>
      </c>
      <c r="G10" s="43">
        <v>1.25</v>
      </c>
      <c r="H10" s="40">
        <v>0</v>
      </c>
      <c r="I10" s="46">
        <v>1.25</v>
      </c>
      <c r="J10" s="24">
        <v>154848221</v>
      </c>
      <c r="K10" s="24" t="s">
        <v>31</v>
      </c>
      <c r="L10" s="102">
        <f>1/(R10*G10)</f>
        <v>1.223529411764706</v>
      </c>
      <c r="M10" s="24" t="s">
        <v>31</v>
      </c>
      <c r="N10" s="24" t="s">
        <v>31</v>
      </c>
      <c r="O10" s="33">
        <v>34</v>
      </c>
      <c r="P10" s="33">
        <v>18.98</v>
      </c>
      <c r="Q10" s="58">
        <v>653846.15384615376</v>
      </c>
      <c r="R10" s="98">
        <f t="shared" si="4"/>
        <v>0.65384615384615374</v>
      </c>
      <c r="S10" s="79">
        <f t="shared" si="2"/>
        <v>101246913.73076922</v>
      </c>
      <c r="U10" s="49"/>
      <c r="V10" s="48"/>
      <c r="W10" s="118">
        <v>0.02</v>
      </c>
    </row>
    <row r="11" spans="1:23">
      <c r="A11" s="4" t="s">
        <v>6</v>
      </c>
      <c r="B11" s="10">
        <f>385+127</f>
        <v>512</v>
      </c>
      <c r="C11" s="11">
        <f>473+127</f>
        <v>600</v>
      </c>
      <c r="D11" s="10">
        <v>306</v>
      </c>
      <c r="E11" s="10">
        <v>119</v>
      </c>
      <c r="F11" s="112">
        <f t="shared" si="0"/>
        <v>4.5857418111753372</v>
      </c>
      <c r="G11" s="38">
        <v>0.2</v>
      </c>
      <c r="H11" s="39">
        <f t="shared" si="6"/>
        <v>1.8</v>
      </c>
      <c r="I11" s="45">
        <v>2</v>
      </c>
      <c r="J11" s="22">
        <v>798476317</v>
      </c>
      <c r="K11" s="22" t="s">
        <v>31</v>
      </c>
      <c r="L11" s="74">
        <f>1/(R11*G11)</f>
        <v>6.4239003235354852</v>
      </c>
      <c r="M11" s="22">
        <v>798308405</v>
      </c>
      <c r="N11" s="22">
        <v>1.0002</v>
      </c>
      <c r="O11" s="50">
        <v>199</v>
      </c>
      <c r="P11" s="50">
        <v>93.32</v>
      </c>
      <c r="Q11" s="53">
        <v>778343.33476210898</v>
      </c>
      <c r="R11" s="73">
        <f t="shared" si="4"/>
        <v>0.77834333476210893</v>
      </c>
      <c r="S11" s="77">
        <f t="shared" si="2"/>
        <v>621488719.30234683</v>
      </c>
      <c r="T11">
        <v>0.51</v>
      </c>
      <c r="U11">
        <v>0.09</v>
      </c>
      <c r="V11" s="48">
        <f>1/(H11*R11)</f>
        <v>0.71376670261505382</v>
      </c>
      <c r="W11" s="48">
        <v>1.22</v>
      </c>
    </row>
    <row r="12" spans="1:23">
      <c r="A12" s="6" t="s">
        <v>7</v>
      </c>
      <c r="B12" s="14">
        <v>55</v>
      </c>
      <c r="C12" s="15">
        <v>73</v>
      </c>
      <c r="D12" s="14">
        <v>45</v>
      </c>
      <c r="E12" s="14">
        <v>31</v>
      </c>
      <c r="F12" s="112">
        <f t="shared" si="0"/>
        <v>1.1946050096339114</v>
      </c>
      <c r="G12" s="42">
        <v>0.875</v>
      </c>
      <c r="H12" s="41">
        <f t="shared" si="6"/>
        <v>0.375</v>
      </c>
      <c r="I12" s="47">
        <v>1.25</v>
      </c>
      <c r="J12" s="23">
        <v>80753612</v>
      </c>
      <c r="K12" s="23" t="s">
        <v>31</v>
      </c>
      <c r="L12" s="101">
        <f t="shared" si="3"/>
        <v>0.7993041965644706</v>
      </c>
      <c r="M12" s="23">
        <f>7883195*1000</f>
        <v>7883195000</v>
      </c>
      <c r="N12" s="23">
        <v>1.0243800000000001E-2</v>
      </c>
      <c r="O12" s="51">
        <v>36</v>
      </c>
      <c r="P12" s="51">
        <v>9.19</v>
      </c>
      <c r="Q12" s="52">
        <v>1429815.0163220891</v>
      </c>
      <c r="R12" s="99">
        <f t="shared" si="4"/>
        <v>1.4298150163220891</v>
      </c>
      <c r="S12" s="78">
        <f t="shared" si="2"/>
        <v>115462727.05984765</v>
      </c>
      <c r="T12">
        <v>2.0099999999999998</v>
      </c>
      <c r="U12">
        <v>0.2</v>
      </c>
      <c r="V12" s="48">
        <f t="shared" si="5"/>
        <v>1.865043125317098</v>
      </c>
      <c r="W12" s="48">
        <v>1.58</v>
      </c>
    </row>
    <row r="13" spans="1:23">
      <c r="A13" s="4" t="s">
        <v>12</v>
      </c>
      <c r="B13" s="10">
        <v>40</v>
      </c>
      <c r="C13" s="11">
        <v>70</v>
      </c>
      <c r="D13" s="10">
        <v>40</v>
      </c>
      <c r="E13" s="10">
        <v>58</v>
      </c>
      <c r="F13" s="112">
        <f t="shared" si="0"/>
        <v>2.235067437379576</v>
      </c>
      <c r="G13" s="38">
        <v>0.4325</v>
      </c>
      <c r="H13" s="39" t="s">
        <v>31</v>
      </c>
      <c r="I13" s="45">
        <f>G13</f>
        <v>0.4325</v>
      </c>
      <c r="J13" s="22">
        <v>81799807</v>
      </c>
      <c r="K13" s="22">
        <v>82382029</v>
      </c>
      <c r="L13" s="37">
        <v>0.992932657679504</v>
      </c>
      <c r="M13" s="22" t="s">
        <v>31</v>
      </c>
      <c r="N13" s="22" t="s">
        <v>31</v>
      </c>
      <c r="O13" s="53">
        <v>68</v>
      </c>
      <c r="P13" s="37">
        <v>7.21</v>
      </c>
      <c r="Q13" s="53">
        <v>3442441.0540915392</v>
      </c>
      <c r="R13" s="73">
        <f t="shared" si="4"/>
        <v>3.4424410540915393</v>
      </c>
      <c r="S13" s="77">
        <f t="shared" si="2"/>
        <v>281591013.83356452</v>
      </c>
      <c r="T13" s="108">
        <v>3.6032740677493287</v>
      </c>
      <c r="U13" s="108">
        <v>0.37011384745687714</v>
      </c>
      <c r="W13" s="48">
        <v>0.23</v>
      </c>
    </row>
    <row r="14" spans="1:23">
      <c r="A14" s="4" t="s">
        <v>21</v>
      </c>
      <c r="B14" s="10">
        <v>849</v>
      </c>
      <c r="C14" s="11">
        <v>1132</v>
      </c>
      <c r="D14" s="10">
        <f>SUM(D15:D18)</f>
        <v>937</v>
      </c>
      <c r="E14" s="10">
        <f>SUM(E15:E18)</f>
        <v>1186</v>
      </c>
      <c r="F14" s="112">
        <f t="shared" si="0"/>
        <v>45.703275529865124</v>
      </c>
      <c r="G14" s="44">
        <f>SUMPRODUCT(G15:G17,J15:J17)/SUM(J15:J17)</f>
        <v>0.1000666421124924</v>
      </c>
      <c r="H14" s="39" t="s">
        <v>31</v>
      </c>
      <c r="I14" s="45">
        <f t="shared" ref="I14:I28" si="7">G14</f>
        <v>0.1000666421124924</v>
      </c>
      <c r="J14" s="22">
        <v>2848661914</v>
      </c>
      <c r="K14" s="22">
        <v>718130478</v>
      </c>
      <c r="L14" s="37">
        <v>3.9667748428301599</v>
      </c>
      <c r="M14" s="22" t="s">
        <v>31</v>
      </c>
      <c r="N14" s="22" t="s">
        <v>31</v>
      </c>
      <c r="O14" s="53">
        <v>1292</v>
      </c>
      <c r="P14" s="37">
        <v>147.06</v>
      </c>
      <c r="Q14" s="53">
        <v>3206718.3462532298</v>
      </c>
      <c r="R14" s="73">
        <f t="shared" si="4"/>
        <v>3.2067183462532296</v>
      </c>
      <c r="S14" s="77">
        <f t="shared" si="2"/>
        <v>9134856421.8966408</v>
      </c>
      <c r="T14" s="108">
        <f>SUMPRODUCT(T15:T18,$J$15:$J$18)/SUM($J$15:$J$18)</f>
        <v>1.5536536662911273</v>
      </c>
      <c r="U14" s="108">
        <f>SUMPRODUCT(U15:U18,$J$15:$J$18)/SUM($J$15:$J$18)</f>
        <v>0.22922442466438647</v>
      </c>
      <c r="W14" s="48">
        <f>SUMPRODUCT(W15:W18,J15:J18)/SUM(J15:J18)</f>
        <v>0.46849690478573225</v>
      </c>
    </row>
    <row r="15" spans="1:23">
      <c r="A15" s="9" t="s">
        <v>18</v>
      </c>
      <c r="B15" s="12" t="s">
        <v>31</v>
      </c>
      <c r="C15" s="13" t="s">
        <v>31</v>
      </c>
      <c r="D15" s="12">
        <v>432</v>
      </c>
      <c r="E15" s="12">
        <v>442</v>
      </c>
      <c r="F15" s="111">
        <f t="shared" si="0"/>
        <v>17.032755298651253</v>
      </c>
      <c r="G15" s="43">
        <v>0.12</v>
      </c>
      <c r="H15" s="40" t="s">
        <v>31</v>
      </c>
      <c r="I15" s="46">
        <f t="shared" si="7"/>
        <v>0.12</v>
      </c>
      <c r="J15" s="33">
        <v>749460077</v>
      </c>
      <c r="K15" s="33">
        <v>220107551</v>
      </c>
      <c r="L15" s="35">
        <v>3.4049999999999998</v>
      </c>
      <c r="M15" s="24" t="s">
        <v>31</v>
      </c>
      <c r="N15" s="24" t="s">
        <v>31</v>
      </c>
      <c r="O15" s="59">
        <v>527</v>
      </c>
      <c r="P15" s="34">
        <v>65.430000000000007</v>
      </c>
      <c r="Q15" s="59">
        <v>2939859.3917163378</v>
      </c>
      <c r="R15" s="98">
        <f t="shared" si="4"/>
        <v>2.9398593917163378</v>
      </c>
      <c r="S15" s="79">
        <f t="shared" si="2"/>
        <v>2203307246.0848999</v>
      </c>
      <c r="T15" s="105">
        <v>1.94</v>
      </c>
      <c r="U15" s="105">
        <v>0.36</v>
      </c>
      <c r="W15" s="118">
        <v>0.23</v>
      </c>
    </row>
    <row r="16" spans="1:23">
      <c r="A16" s="9" t="s">
        <v>19</v>
      </c>
      <c r="B16" s="12" t="s">
        <v>31</v>
      </c>
      <c r="C16" s="13" t="s">
        <v>31</v>
      </c>
      <c r="D16" s="12">
        <v>268</v>
      </c>
      <c r="E16" s="12">
        <v>493</v>
      </c>
      <c r="F16" s="111">
        <f t="shared" si="0"/>
        <v>18.998073217726397</v>
      </c>
      <c r="G16" s="43">
        <v>0.08</v>
      </c>
      <c r="H16" s="40" t="s">
        <v>31</v>
      </c>
      <c r="I16" s="46">
        <f t="shared" si="7"/>
        <v>0.08</v>
      </c>
      <c r="J16" s="33">
        <v>740961445</v>
      </c>
      <c r="K16" s="33">
        <v>159807722</v>
      </c>
      <c r="L16" s="35">
        <v>4.6365999999999996</v>
      </c>
      <c r="M16" s="24" t="s">
        <v>31</v>
      </c>
      <c r="N16" s="24" t="s">
        <v>31</v>
      </c>
      <c r="O16" s="33">
        <v>541</v>
      </c>
      <c r="P16" s="33">
        <v>53.92</v>
      </c>
      <c r="Q16" s="58">
        <v>3662184.7181008896</v>
      </c>
      <c r="R16" s="98">
        <f t="shared" si="4"/>
        <v>3.6621847181008897</v>
      </c>
      <c r="S16" s="79">
        <f t="shared" si="2"/>
        <v>2713537680.5809531</v>
      </c>
      <c r="T16" s="105">
        <v>1.0900000000000001</v>
      </c>
      <c r="U16" s="105">
        <v>0.1</v>
      </c>
      <c r="W16" s="118">
        <v>1.18</v>
      </c>
    </row>
    <row r="17" spans="1:26">
      <c r="A17" s="9" t="s">
        <v>20</v>
      </c>
      <c r="B17" s="12" t="s">
        <v>31</v>
      </c>
      <c r="C17" s="13" t="s">
        <v>31</v>
      </c>
      <c r="D17" s="12">
        <v>140</v>
      </c>
      <c r="E17" s="12">
        <v>146</v>
      </c>
      <c r="F17" s="111">
        <f t="shared" si="0"/>
        <v>5.6262042389210016</v>
      </c>
      <c r="G17" s="43">
        <v>0.1</v>
      </c>
      <c r="H17" s="40" t="s">
        <v>31</v>
      </c>
      <c r="I17" s="46">
        <f t="shared" si="7"/>
        <v>0.1</v>
      </c>
      <c r="J17" s="33">
        <v>1060107470</v>
      </c>
      <c r="K17" s="33">
        <v>187959116</v>
      </c>
      <c r="L17" s="35">
        <v>5.6401000000000003</v>
      </c>
      <c r="M17" s="24" t="s">
        <v>31</v>
      </c>
      <c r="N17" s="24" t="s">
        <v>31</v>
      </c>
      <c r="O17" s="59">
        <v>147</v>
      </c>
      <c r="P17" s="34">
        <v>17.89</v>
      </c>
      <c r="Q17" s="59">
        <v>2999161.5427613193</v>
      </c>
      <c r="R17" s="98">
        <f t="shared" si="4"/>
        <v>2.9991615427613194</v>
      </c>
      <c r="S17" s="79">
        <f t="shared" si="2"/>
        <v>3179433555.217999</v>
      </c>
      <c r="T17" s="105">
        <v>1.51</v>
      </c>
      <c r="U17" s="105">
        <v>0.21</v>
      </c>
      <c r="V17" s="48"/>
      <c r="W17" s="118">
        <v>0.19</v>
      </c>
      <c r="X17" s="49"/>
      <c r="Y17" s="49"/>
      <c r="Z17" s="49"/>
    </row>
    <row r="18" spans="1:26">
      <c r="A18" s="9" t="s">
        <v>37</v>
      </c>
      <c r="B18" s="12"/>
      <c r="C18" s="13"/>
      <c r="D18" s="12">
        <v>97</v>
      </c>
      <c r="E18" s="12">
        <v>105</v>
      </c>
      <c r="F18" s="111">
        <f t="shared" si="0"/>
        <v>4.0462427745664744</v>
      </c>
      <c r="G18" s="43"/>
      <c r="H18" s="40" t="s">
        <v>31</v>
      </c>
      <c r="I18" s="46"/>
      <c r="J18" s="24">
        <f>J14-SUM(J15:J17)</f>
        <v>298132922</v>
      </c>
      <c r="K18" s="24">
        <f t="shared" ref="K18" si="8">K14-SUM(K15:K17)</f>
        <v>150256089</v>
      </c>
      <c r="L18" s="34">
        <f>J18/K18</f>
        <v>1.9841653272367552</v>
      </c>
      <c r="M18" s="24" t="s">
        <v>31</v>
      </c>
      <c r="N18" s="24" t="s">
        <v>31</v>
      </c>
      <c r="O18" s="33">
        <v>42</v>
      </c>
      <c r="P18" s="33">
        <v>5.4</v>
      </c>
      <c r="Q18" s="58">
        <v>2838888.8888888885</v>
      </c>
      <c r="R18" s="98">
        <f t="shared" si="4"/>
        <v>2.8388888888888886</v>
      </c>
      <c r="S18" s="79">
        <f t="shared" si="2"/>
        <v>846366239.67777765</v>
      </c>
      <c r="T18" s="105">
        <v>1.89</v>
      </c>
      <c r="U18" s="105">
        <v>0.28999999999999998</v>
      </c>
      <c r="V18" s="48"/>
      <c r="W18" s="118">
        <v>0.28999999999999998</v>
      </c>
    </row>
    <row r="19" spans="1:26">
      <c r="A19" s="4" t="s">
        <v>13</v>
      </c>
      <c r="B19" s="10">
        <f>SUM(B20:B22)</f>
        <v>269</v>
      </c>
      <c r="C19" s="11">
        <f>SUM(C20:C22)</f>
        <v>277</v>
      </c>
      <c r="D19" s="10">
        <f>SUM(D20:D22)</f>
        <v>201</v>
      </c>
      <c r="E19" s="10">
        <f t="shared" ref="E19" si="9">SUM(E20:E22)</f>
        <v>267</v>
      </c>
      <c r="F19" s="112">
        <f t="shared" si="0"/>
        <v>10.289017341040463</v>
      </c>
      <c r="G19" s="44">
        <f>SUMPRODUCT(G20:G22,J20:J22)/SUM(J20:J22)</f>
        <v>0.210535429081257</v>
      </c>
      <c r="H19" s="39" t="s">
        <v>31</v>
      </c>
      <c r="I19" s="45">
        <f t="shared" si="7"/>
        <v>0.210535429081257</v>
      </c>
      <c r="J19" s="22">
        <f>SUM(J20:J22)</f>
        <v>2787200980</v>
      </c>
      <c r="K19" s="22">
        <f>SUM(K20:K22)</f>
        <v>184164175</v>
      </c>
      <c r="L19" s="37">
        <f>J19/K19</f>
        <v>15.134327726877391</v>
      </c>
      <c r="M19" s="22" t="s">
        <v>31</v>
      </c>
      <c r="N19" s="22" t="s">
        <v>31</v>
      </c>
      <c r="O19" s="53">
        <f>SUM(O20:O22)</f>
        <v>333</v>
      </c>
      <c r="P19" s="53">
        <f>SUM(P20:P22)</f>
        <v>281.70999999999998</v>
      </c>
      <c r="Q19" s="61">
        <f>SUMPRODUCT(Q20:Q22,J20:J22)/SUM(J20:J22)</f>
        <v>483048.80897582095</v>
      </c>
      <c r="R19" s="73">
        <f t="shared" si="4"/>
        <v>0.48304880897582098</v>
      </c>
      <c r="S19" s="77">
        <f t="shared" si="2"/>
        <v>1346354113.7652409</v>
      </c>
      <c r="T19" s="108">
        <f>SUMPRODUCT(T20:T22,$J$20:$J$22)/SUM($J$20:$J$22)</f>
        <v>0.20773422761537641</v>
      </c>
      <c r="U19" s="108">
        <f>SUMPRODUCT(U20:U22,$J$20:$J$22)/SUM($J$20:$J$22)</f>
        <v>3.7189414421836625E-2</v>
      </c>
      <c r="W19" s="48">
        <f>SUMPRODUCT(W20:W22,J20:J22)/SUM(J20:J22)</f>
        <v>7.2355585182809462E-2</v>
      </c>
    </row>
    <row r="20" spans="1:26">
      <c r="A20" s="9" t="s">
        <v>22</v>
      </c>
      <c r="B20" s="12">
        <v>147</v>
      </c>
      <c r="C20" s="13">
        <v>155</v>
      </c>
      <c r="D20" s="12">
        <v>138</v>
      </c>
      <c r="E20" s="12">
        <v>149</v>
      </c>
      <c r="F20" s="111">
        <f t="shared" si="0"/>
        <v>5.7418111753371868</v>
      </c>
      <c r="G20" s="43">
        <v>0.25</v>
      </c>
      <c r="H20" s="40" t="s">
        <v>31</v>
      </c>
      <c r="I20" s="46">
        <f t="shared" si="7"/>
        <v>0.25</v>
      </c>
      <c r="J20" s="24">
        <v>1075203877</v>
      </c>
      <c r="K20" s="24">
        <v>57003435</v>
      </c>
      <c r="L20" s="34">
        <v>18.862089223219598</v>
      </c>
      <c r="M20" s="24" t="s">
        <v>31</v>
      </c>
      <c r="N20" s="24" t="s">
        <v>31</v>
      </c>
      <c r="O20" s="59">
        <v>95</v>
      </c>
      <c r="P20" s="34">
        <v>140.47999999999999</v>
      </c>
      <c r="Q20" s="59">
        <v>246832.2892938497</v>
      </c>
      <c r="R20" s="98">
        <f t="shared" si="4"/>
        <v>0.2468322892938497</v>
      </c>
      <c r="S20" s="79">
        <f t="shared" si="2"/>
        <v>265395034.41753277</v>
      </c>
      <c r="T20" s="48">
        <v>0.23849215418007405</v>
      </c>
      <c r="U20" s="48">
        <v>3.759706457251237E-2</v>
      </c>
      <c r="W20" s="118">
        <v>0.06</v>
      </c>
    </row>
    <row r="21" spans="1:26">
      <c r="A21" s="9" t="s">
        <v>23</v>
      </c>
      <c r="B21" s="12">
        <v>122</v>
      </c>
      <c r="C21" s="13">
        <v>122</v>
      </c>
      <c r="D21" s="12"/>
      <c r="E21" s="12"/>
      <c r="F21" s="111">
        <f t="shared" si="0"/>
        <v>0</v>
      </c>
      <c r="G21" s="43">
        <v>0.25</v>
      </c>
      <c r="H21" s="40" t="s">
        <v>31</v>
      </c>
      <c r="I21" s="46">
        <f t="shared" si="7"/>
        <v>0.25</v>
      </c>
      <c r="J21" s="24">
        <v>865876405</v>
      </c>
      <c r="K21" s="24">
        <v>65235907</v>
      </c>
      <c r="L21" s="34">
        <v>13.273003240377999</v>
      </c>
      <c r="M21" s="24" t="s">
        <v>31</v>
      </c>
      <c r="N21" s="24" t="s">
        <v>31</v>
      </c>
      <c r="O21" s="59">
        <v>97</v>
      </c>
      <c r="P21" s="34">
        <v>77.87</v>
      </c>
      <c r="Q21" s="59">
        <v>454668.0364710415</v>
      </c>
      <c r="R21" s="98">
        <f t="shared" si="4"/>
        <v>0.45466803647104148</v>
      </c>
      <c r="S21" s="79">
        <f t="shared" si="2"/>
        <v>393686324.88795429</v>
      </c>
      <c r="T21" s="48">
        <v>0.12782935451417407</v>
      </c>
      <c r="U21" s="48">
        <v>1.8579743981208218E-2</v>
      </c>
      <c r="W21" s="118">
        <v>0.09</v>
      </c>
    </row>
    <row r="22" spans="1:26">
      <c r="A22" s="9" t="s">
        <v>24</v>
      </c>
      <c r="B22" s="12" t="s">
        <v>31</v>
      </c>
      <c r="C22" s="13" t="s">
        <v>31</v>
      </c>
      <c r="D22" s="12">
        <v>63</v>
      </c>
      <c r="E22" s="12">
        <v>118</v>
      </c>
      <c r="F22" s="111">
        <f t="shared" si="0"/>
        <v>4.5472061657032752</v>
      </c>
      <c r="G22" s="43">
        <v>0.12</v>
      </c>
      <c r="H22" s="40" t="s">
        <v>31</v>
      </c>
      <c r="I22" s="46">
        <f t="shared" si="7"/>
        <v>0.12</v>
      </c>
      <c r="J22" s="24">
        <v>846120698</v>
      </c>
      <c r="K22" s="24">
        <v>61924833</v>
      </c>
      <c r="L22" s="34">
        <v>13.6636734732897</v>
      </c>
      <c r="M22" s="24" t="s">
        <v>31</v>
      </c>
      <c r="N22" s="24" t="s">
        <v>31</v>
      </c>
      <c r="O22" s="59">
        <v>141</v>
      </c>
      <c r="P22" s="34">
        <v>63.36</v>
      </c>
      <c r="Q22" s="59">
        <v>812263.25757575757</v>
      </c>
      <c r="R22" s="98">
        <f t="shared" si="4"/>
        <v>0.81226325757575757</v>
      </c>
      <c r="S22" s="79">
        <f t="shared" si="2"/>
        <v>687272754.45975375</v>
      </c>
      <c r="T22" s="48">
        <v>0.250419275336554</v>
      </c>
      <c r="U22" s="48">
        <v>5.5715574523997252E-2</v>
      </c>
      <c r="W22" s="118">
        <v>7.0000000000000007E-2</v>
      </c>
    </row>
    <row r="23" spans="1:26">
      <c r="A23" s="4" t="s">
        <v>80</v>
      </c>
      <c r="B23" s="10">
        <f>SUM(B24:B28)</f>
        <v>1328</v>
      </c>
      <c r="C23" s="11">
        <f>SUM(C24:C28)</f>
        <v>1381</v>
      </c>
      <c r="D23" s="10">
        <f>SUM(D24:D28)</f>
        <v>965</v>
      </c>
      <c r="E23" s="11">
        <f>SUM(E24:E28)</f>
        <v>544</v>
      </c>
      <c r="F23" s="112">
        <f>100*E23/$E$31</f>
        <v>20.96339113680154</v>
      </c>
      <c r="G23" s="44">
        <f>SUMPRODUCT(G24:G28,J24:J28)/SUM(J24:J28)</f>
        <v>9.0523495541134993E-2</v>
      </c>
      <c r="H23" s="39" t="s">
        <v>31</v>
      </c>
      <c r="I23" s="45">
        <f t="shared" si="7"/>
        <v>9.0523495541134993E-2</v>
      </c>
      <c r="J23" s="22">
        <f>SUM(J24:J28)-J25</f>
        <v>3145460691</v>
      </c>
      <c r="K23" s="22">
        <f>SUM(K24:K28)</f>
        <v>348364134</v>
      </c>
      <c r="L23" s="103">
        <f>J23/K23</f>
        <v>9.0292323003607482</v>
      </c>
      <c r="M23" s="22" t="s">
        <v>31</v>
      </c>
      <c r="N23" s="22" t="s">
        <v>31</v>
      </c>
      <c r="O23" s="53">
        <f>SUM(O24:O28)</f>
        <v>587</v>
      </c>
      <c r="P23" s="53">
        <f>SUM(P24:P28)</f>
        <v>50.45</v>
      </c>
      <c r="Q23" s="61">
        <f>SUMPRODUCT(Q24:Q28,J24:J28)/SUM(J24:J28)</f>
        <v>1526048.0167554147</v>
      </c>
      <c r="R23" s="73">
        <f>Q23/1000000</f>
        <v>1.5260480167554147</v>
      </c>
      <c r="S23" s="77">
        <f>J23*Q23/1000000</f>
        <v>4800124049.2826662</v>
      </c>
      <c r="T23" s="108">
        <f>(T24*$J$24+$J$26*T26+$J$28*T28)/($J$24+$J$26+$J$28)</f>
        <v>1.1313346140510341</v>
      </c>
      <c r="U23" s="108">
        <f>(U24*$J$24+$J$26*U26+$J$28*U28)/($J$24+$J$26+$J$28)</f>
        <v>0.15952961000631619</v>
      </c>
      <c r="W23" s="48">
        <f>SUMPRODUCT(W24:W28,J24:J28)/SUM(J24:J28)</f>
        <v>0.29572304994050513</v>
      </c>
    </row>
    <row r="24" spans="1:26">
      <c r="A24" s="9" t="s">
        <v>25</v>
      </c>
      <c r="B24" s="12">
        <v>71</v>
      </c>
      <c r="C24" s="13">
        <v>95</v>
      </c>
      <c r="D24" s="12">
        <f>54+45+1+5</f>
        <v>105</v>
      </c>
      <c r="E24" s="12">
        <f>37+20+13+0</f>
        <v>70</v>
      </c>
      <c r="F24" s="111">
        <f t="shared" si="0"/>
        <v>2.6974951830443161</v>
      </c>
      <c r="G24" s="43">
        <v>0.2</v>
      </c>
      <c r="H24" s="40" t="s">
        <v>31</v>
      </c>
      <c r="I24" s="46">
        <f t="shared" si="7"/>
        <v>0.2</v>
      </c>
      <c r="J24" s="24">
        <v>959622175</v>
      </c>
      <c r="K24" s="24">
        <v>305261053</v>
      </c>
      <c r="L24" s="34">
        <v>3.1436115599063901</v>
      </c>
      <c r="M24" s="24" t="s">
        <v>31</v>
      </c>
      <c r="N24" s="24" t="s">
        <v>31</v>
      </c>
      <c r="O24" s="59">
        <v>60</v>
      </c>
      <c r="P24" s="34">
        <v>7.42</v>
      </c>
      <c r="Q24" s="59">
        <v>2951482.4797843699</v>
      </c>
      <c r="R24" s="98">
        <f>Q24/1000000</f>
        <v>2.9514824797843699</v>
      </c>
      <c r="S24" s="79">
        <f t="shared" si="2"/>
        <v>2832308036.7250705</v>
      </c>
      <c r="T24" s="107">
        <v>3.4804146776027065</v>
      </c>
      <c r="U24" s="107">
        <v>0.48312111777152017</v>
      </c>
      <c r="W24" s="118">
        <v>0.46</v>
      </c>
    </row>
    <row r="25" spans="1:26">
      <c r="A25" s="9" t="s">
        <v>9</v>
      </c>
      <c r="B25" s="12">
        <v>548</v>
      </c>
      <c r="C25" s="13">
        <v>570</v>
      </c>
      <c r="D25" s="12">
        <f>29+1+56+395+6</f>
        <v>487</v>
      </c>
      <c r="E25" s="12">
        <f>38+50+29+71+27</f>
        <v>215</v>
      </c>
      <c r="F25" s="111">
        <f t="shared" si="0"/>
        <v>8.2851637764932562</v>
      </c>
      <c r="G25" s="43"/>
      <c r="H25" s="40" t="s">
        <v>31</v>
      </c>
      <c r="I25" s="46">
        <f t="shared" si="7"/>
        <v>0</v>
      </c>
      <c r="J25" s="24">
        <v>172654906</v>
      </c>
      <c r="K25" s="24" t="s">
        <v>31</v>
      </c>
      <c r="L25" s="34"/>
      <c r="M25" s="24" t="s">
        <v>31</v>
      </c>
      <c r="N25" s="24" t="s">
        <v>31</v>
      </c>
      <c r="O25" s="59">
        <v>271</v>
      </c>
      <c r="P25" s="34">
        <v>11.37</v>
      </c>
      <c r="Q25" s="59">
        <v>8699648.1970096752</v>
      </c>
      <c r="R25" s="98">
        <f t="shared" si="4"/>
        <v>8.699648197009676</v>
      </c>
      <c r="S25" s="79">
        <f t="shared" si="2"/>
        <v>1502036941.6877749</v>
      </c>
      <c r="T25" s="107"/>
      <c r="U25" s="107"/>
      <c r="W25" s="118">
        <v>0.67</v>
      </c>
    </row>
    <row r="26" spans="1:26">
      <c r="A26" s="9" t="s">
        <v>26</v>
      </c>
      <c r="B26" s="12">
        <v>686</v>
      </c>
      <c r="C26" s="13">
        <v>686</v>
      </c>
      <c r="D26" s="12">
        <v>253</v>
      </c>
      <c r="E26" s="12">
        <v>194</v>
      </c>
      <c r="F26" s="111">
        <f t="shared" si="0"/>
        <v>7.4759152215799611</v>
      </c>
      <c r="G26" s="43">
        <v>0.05</v>
      </c>
      <c r="H26" s="40" t="s">
        <v>31</v>
      </c>
      <c r="I26" s="46">
        <f t="shared" si="7"/>
        <v>0.05</v>
      </c>
      <c r="J26" s="33">
        <v>2168859749</v>
      </c>
      <c r="K26" s="33">
        <v>31456494</v>
      </c>
      <c r="L26" s="34">
        <f>J26/K26</f>
        <v>68.947917368032179</v>
      </c>
      <c r="M26" s="24" t="s">
        <v>31</v>
      </c>
      <c r="N26" s="24" t="s">
        <v>31</v>
      </c>
      <c r="O26" s="24">
        <v>240</v>
      </c>
      <c r="P26" s="24">
        <v>29.32</v>
      </c>
      <c r="Q26">
        <v>316703</v>
      </c>
      <c r="R26" s="98">
        <f>Q26/1000000</f>
        <v>0.31670300000000001</v>
      </c>
      <c r="S26" s="79">
        <f t="shared" si="2"/>
        <v>686884389.08754694</v>
      </c>
      <c r="T26" s="107">
        <v>8.0433888406308385E-2</v>
      </c>
      <c r="U26" s="107">
        <v>1.5108472101577095E-2</v>
      </c>
      <c r="W26" s="118">
        <v>0.19</v>
      </c>
    </row>
    <row r="27" spans="1:26">
      <c r="A27" s="9" t="s">
        <v>36</v>
      </c>
      <c r="B27" s="12"/>
      <c r="C27" s="13"/>
      <c r="D27" s="12">
        <f>54+66</f>
        <v>120</v>
      </c>
      <c r="E27" s="12">
        <f>28+37</f>
        <v>65</v>
      </c>
      <c r="F27" s="111">
        <f t="shared" si="0"/>
        <v>2.5048169556840079</v>
      </c>
      <c r="G27" s="43"/>
      <c r="H27" s="40" t="s">
        <v>31</v>
      </c>
      <c r="I27" s="46"/>
      <c r="J27" s="24"/>
      <c r="K27" s="24"/>
      <c r="L27" s="34"/>
      <c r="M27" s="24" t="s">
        <v>31</v>
      </c>
      <c r="N27" s="24" t="s">
        <v>31</v>
      </c>
      <c r="O27" s="24"/>
      <c r="P27" s="24"/>
      <c r="Q27" s="59"/>
      <c r="R27" s="98">
        <f t="shared" si="4"/>
        <v>0</v>
      </c>
      <c r="S27" s="79">
        <f t="shared" si="2"/>
        <v>0</v>
      </c>
      <c r="T27" s="107"/>
      <c r="U27" s="107"/>
      <c r="W27" s="48"/>
    </row>
    <row r="28" spans="1:26">
      <c r="A28" s="9" t="s">
        <v>10</v>
      </c>
      <c r="B28" s="12">
        <v>23</v>
      </c>
      <c r="C28" s="13">
        <v>30</v>
      </c>
      <c r="D28" s="17"/>
      <c r="E28" s="12"/>
      <c r="F28" s="111">
        <f t="shared" si="0"/>
        <v>0</v>
      </c>
      <c r="G28" s="43"/>
      <c r="H28" s="40" t="s">
        <v>31</v>
      </c>
      <c r="I28" s="46">
        <f t="shared" si="7"/>
        <v>0</v>
      </c>
      <c r="J28" s="25">
        <v>16978767</v>
      </c>
      <c r="K28" s="26">
        <v>11646587</v>
      </c>
      <c r="L28" s="36">
        <v>1.4578319811632301</v>
      </c>
      <c r="M28" s="26" t="s">
        <v>31</v>
      </c>
      <c r="N28" s="26" t="s">
        <v>31</v>
      </c>
      <c r="O28" s="60">
        <v>16</v>
      </c>
      <c r="P28" s="36">
        <v>2.34</v>
      </c>
      <c r="Q28" s="60">
        <v>2495726.4957264955</v>
      </c>
      <c r="R28" s="100">
        <f t="shared" si="4"/>
        <v>2.4957264957264953</v>
      </c>
      <c r="S28" s="80">
        <f t="shared" si="2"/>
        <v>42374358.666666664</v>
      </c>
      <c r="T28" s="107">
        <v>2.6053500246602912</v>
      </c>
      <c r="U28" s="107">
        <v>0.3187641653301736</v>
      </c>
      <c r="W28" s="118">
        <v>0.71</v>
      </c>
    </row>
    <row r="29" spans="1:26">
      <c r="A29" s="7" t="s">
        <v>38</v>
      </c>
      <c r="B29" s="18">
        <f>SUM(B11:B12,B3)</f>
        <v>1047</v>
      </c>
      <c r="C29" s="16">
        <f>SUM(C11:C12,C3)</f>
        <v>673</v>
      </c>
      <c r="D29" s="18">
        <f>SUM(D11:D12,D3)</f>
        <v>1046</v>
      </c>
      <c r="E29" s="18">
        <f>SUM(E11:E12,E3)</f>
        <v>540</v>
      </c>
      <c r="F29" s="18"/>
      <c r="G29" s="30"/>
      <c r="H29" s="31"/>
      <c r="I29" s="32"/>
      <c r="J29" s="22">
        <f>SUM(J3,J11,J12)</f>
        <v>879229929</v>
      </c>
      <c r="K29" s="22" t="s">
        <v>31</v>
      </c>
      <c r="L29" s="22" t="s">
        <v>31</v>
      </c>
      <c r="M29" s="22" t="s">
        <v>31</v>
      </c>
      <c r="N29" s="22" t="s">
        <v>31</v>
      </c>
      <c r="O29" s="22"/>
      <c r="P29" s="22"/>
      <c r="Q29" s="22"/>
      <c r="R29" s="57"/>
      <c r="S29" s="77"/>
    </row>
    <row r="30" spans="1:26">
      <c r="A30" s="4" t="s">
        <v>39</v>
      </c>
      <c r="B30" s="10">
        <f>B13+B14+B19+B23</f>
        <v>2486</v>
      </c>
      <c r="C30" s="11">
        <f t="shared" ref="C30:E30" si="10">C13+C14+C19+C23</f>
        <v>2860</v>
      </c>
      <c r="D30" s="10">
        <f t="shared" si="10"/>
        <v>2143</v>
      </c>
      <c r="E30" s="10">
        <f t="shared" si="10"/>
        <v>2055</v>
      </c>
      <c r="F30" s="10"/>
      <c r="G30" s="27"/>
      <c r="H30" s="28"/>
      <c r="I30" s="29"/>
      <c r="J30" s="22">
        <f>SUM(J13,J14,J19,J23)</f>
        <v>8863123392</v>
      </c>
      <c r="K30" s="22">
        <f>SUM(K13,K14,K19,K23)</f>
        <v>1333040816</v>
      </c>
      <c r="L30" s="37">
        <f>J30/K30</f>
        <v>6.6488012112001229</v>
      </c>
      <c r="M30" s="22" t="s">
        <v>31</v>
      </c>
      <c r="N30" s="22" t="s">
        <v>31</v>
      </c>
      <c r="O30" s="22"/>
      <c r="P30" s="22"/>
      <c r="Q30" s="22"/>
      <c r="R30" s="57"/>
      <c r="S30" s="77"/>
    </row>
    <row r="31" spans="1:26">
      <c r="A31" s="4" t="s">
        <v>11</v>
      </c>
      <c r="B31" s="10">
        <f>SUM(B29:B30)</f>
        <v>3533</v>
      </c>
      <c r="C31" s="11">
        <f t="shared" ref="C31:E31" si="11">SUM(C29:C30)</f>
        <v>3533</v>
      </c>
      <c r="D31" s="10">
        <f t="shared" si="11"/>
        <v>3189</v>
      </c>
      <c r="E31" s="10">
        <f t="shared" si="11"/>
        <v>2595</v>
      </c>
      <c r="F31" s="10"/>
      <c r="G31" s="27"/>
      <c r="H31" s="28"/>
      <c r="I31" s="29"/>
      <c r="J31" s="22">
        <f>SUM(J29:J30)</f>
        <v>9742353321</v>
      </c>
      <c r="K31" s="22"/>
      <c r="L31" s="22"/>
      <c r="M31" s="22" t="s">
        <v>31</v>
      </c>
      <c r="N31" s="22" t="s">
        <v>31</v>
      </c>
      <c r="O31" s="22"/>
      <c r="P31" s="22"/>
      <c r="Q31" s="22"/>
      <c r="R31" s="22"/>
      <c r="S31" s="77"/>
    </row>
    <row r="34" spans="1:11">
      <c r="J34" t="s">
        <v>120</v>
      </c>
      <c r="K34">
        <f>J12/J7</f>
        <v>0.20531348221024776</v>
      </c>
    </row>
    <row r="35" spans="1:11">
      <c r="A35" t="s">
        <v>42</v>
      </c>
    </row>
    <row r="36" spans="1:11">
      <c r="A36" t="s">
        <v>43</v>
      </c>
    </row>
  </sheetData>
  <mergeCells count="3">
    <mergeCell ref="G1:I1"/>
    <mergeCell ref="B1:E1"/>
    <mergeCell ref="J1:Q1"/>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
  <sheetViews>
    <sheetView workbookViewId="0">
      <selection activeCell="E7" sqref="E7"/>
    </sheetView>
  </sheetViews>
  <sheetFormatPr defaultRowHeight="14.4"/>
  <cols>
    <col min="1" max="1" width="19" bestFit="1" customWidth="1"/>
    <col min="2" max="2" width="16.88671875" bestFit="1" customWidth="1"/>
    <col min="3" max="3" width="15.44140625" bestFit="1" customWidth="1"/>
    <col min="4" max="4" width="22.33203125" bestFit="1" customWidth="1"/>
    <col min="5" max="5" width="14.44140625" bestFit="1" customWidth="1"/>
  </cols>
  <sheetData>
    <row r="1" spans="1:5">
      <c r="A1" s="5" t="s">
        <v>0</v>
      </c>
      <c r="B1" s="19" t="s">
        <v>3</v>
      </c>
      <c r="C1" s="20" t="s">
        <v>4</v>
      </c>
      <c r="D1" s="3" t="s">
        <v>96</v>
      </c>
      <c r="E1" s="2" t="s">
        <v>104</v>
      </c>
    </row>
    <row r="2" spans="1:5">
      <c r="A2" s="113" t="s">
        <v>14</v>
      </c>
      <c r="B2" s="43">
        <v>0.5</v>
      </c>
      <c r="C2" s="40">
        <v>12.125</v>
      </c>
      <c r="D2" s="102">
        <v>1.2767123287671234</v>
      </c>
      <c r="E2" s="109">
        <v>5.264793108318034E-2</v>
      </c>
    </row>
    <row r="3" spans="1:5">
      <c r="A3" s="113" t="s">
        <v>29</v>
      </c>
      <c r="B3" s="43">
        <v>0.5</v>
      </c>
      <c r="C3" s="40">
        <v>12.125</v>
      </c>
      <c r="D3" s="102">
        <v>1.2767123287671234</v>
      </c>
      <c r="E3" s="109">
        <v>5.264793108318034E-2</v>
      </c>
    </row>
    <row r="4" spans="1:5">
      <c r="A4" s="113" t="s">
        <v>15</v>
      </c>
      <c r="B4" s="43">
        <v>1.375</v>
      </c>
      <c r="C4" s="40">
        <v>0.375</v>
      </c>
      <c r="D4" s="102">
        <v>0.50623720370643976</v>
      </c>
      <c r="E4" s="109">
        <v>1.856203080256946</v>
      </c>
    </row>
    <row r="5" spans="1:5">
      <c r="A5" s="113" t="s">
        <v>16</v>
      </c>
      <c r="B5" s="43">
        <v>0.71250000000000002</v>
      </c>
      <c r="C5" s="40">
        <v>3.7499999999999978E-2</v>
      </c>
      <c r="D5" s="102">
        <v>0.49677884503570013</v>
      </c>
      <c r="E5" s="109">
        <v>9.4387980556783084</v>
      </c>
    </row>
    <row r="6" spans="1:5">
      <c r="A6" s="113" t="s">
        <v>8</v>
      </c>
      <c r="B6" s="43">
        <v>1.25</v>
      </c>
      <c r="C6" s="40">
        <v>0</v>
      </c>
      <c r="D6" s="102">
        <v>1.223529411764706</v>
      </c>
      <c r="E6" s="48">
        <v>0</v>
      </c>
    </row>
    <row r="7" spans="1:5">
      <c r="A7" s="114" t="s">
        <v>6</v>
      </c>
      <c r="B7" s="38">
        <v>0.2</v>
      </c>
      <c r="C7" s="39">
        <v>1.8</v>
      </c>
      <c r="D7" s="74">
        <v>6.4239003235354852</v>
      </c>
      <c r="E7" s="48">
        <v>0.71376670261505382</v>
      </c>
    </row>
    <row r="8" spans="1:5">
      <c r="A8" s="115" t="s">
        <v>7</v>
      </c>
      <c r="B8" s="42">
        <v>0.875</v>
      </c>
      <c r="C8" s="41">
        <v>0.375</v>
      </c>
      <c r="D8" s="101">
        <v>0.7993041965644706</v>
      </c>
      <c r="E8" s="48">
        <v>1.865043125317098</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96"/>
  <sheetViews>
    <sheetView tabSelected="1" workbookViewId="0">
      <pane xSplit="1" ySplit="15" topLeftCell="N58" activePane="bottomRight" state="frozen"/>
      <selection pane="topRight" activeCell="B1" sqref="B1"/>
      <selection pane="bottomLeft" activeCell="A16" sqref="A16"/>
      <selection pane="bottomRight" activeCell="Y62" sqref="Y62"/>
    </sheetView>
  </sheetViews>
  <sheetFormatPr defaultRowHeight="14.4"/>
  <cols>
    <col min="1" max="1" width="13" customWidth="1"/>
    <col min="3" max="3" width="10.6640625" customWidth="1"/>
    <col min="7" max="7" width="12" bestFit="1" customWidth="1"/>
    <col min="8" max="8" width="19.6640625" customWidth="1"/>
    <col min="9" max="9" width="14.109375" customWidth="1"/>
    <col min="10" max="10" width="19.44140625" customWidth="1"/>
    <col min="11" max="11" width="16.44140625" customWidth="1"/>
    <col min="12" max="12" width="15.33203125" customWidth="1"/>
    <col min="13" max="13" width="12.109375" customWidth="1"/>
    <col min="14" max="14" width="9.109375" customWidth="1"/>
    <col min="15" max="15" width="15.44140625" customWidth="1"/>
    <col min="16" max="16" width="9.109375" customWidth="1"/>
    <col min="17" max="17" width="13.109375" customWidth="1"/>
    <col min="18" max="21" width="9.109375" customWidth="1"/>
    <col min="22" max="22" width="18.44140625" customWidth="1"/>
    <col min="24" max="24" width="12.88671875" bestFit="1" customWidth="1"/>
    <col min="25" max="25" width="14.6640625" bestFit="1" customWidth="1"/>
    <col min="26" max="26" width="14.109375" customWidth="1"/>
    <col min="27" max="27" width="13.6640625" customWidth="1"/>
    <col min="29" max="44" width="7.6640625" bestFit="1" customWidth="1"/>
    <col min="45" max="45" width="8.109375" bestFit="1" customWidth="1"/>
  </cols>
  <sheetData>
    <row r="1" spans="1:28" ht="15" thickBot="1"/>
    <row r="2" spans="1:28">
      <c r="B2" s="137" t="s">
        <v>86</v>
      </c>
      <c r="C2" s="138"/>
      <c r="D2" s="139" t="s">
        <v>87</v>
      </c>
      <c r="E2" s="140"/>
      <c r="F2" s="139" t="s">
        <v>88</v>
      </c>
      <c r="G2" s="140"/>
      <c r="H2" s="141" t="s">
        <v>94</v>
      </c>
      <c r="I2" s="89"/>
    </row>
    <row r="3" spans="1:28">
      <c r="B3" s="85" t="s">
        <v>79</v>
      </c>
      <c r="C3" s="86" t="s">
        <v>50</v>
      </c>
      <c r="D3" s="83" t="s">
        <v>1</v>
      </c>
      <c r="E3" s="84" t="s">
        <v>50</v>
      </c>
      <c r="F3" s="83" t="s">
        <v>1</v>
      </c>
      <c r="G3" s="84" t="s">
        <v>50</v>
      </c>
      <c r="H3" s="141"/>
      <c r="I3" s="89" t="s">
        <v>95</v>
      </c>
      <c r="J3" s="89" t="s">
        <v>97</v>
      </c>
      <c r="K3" s="89" t="s">
        <v>100</v>
      </c>
      <c r="L3" s="89" t="s">
        <v>99</v>
      </c>
      <c r="M3" s="89" t="s">
        <v>103</v>
      </c>
      <c r="N3" s="89" t="s">
        <v>105</v>
      </c>
      <c r="O3" s="89" t="s">
        <v>106</v>
      </c>
      <c r="P3" s="89" t="s">
        <v>107</v>
      </c>
      <c r="Q3" s="89" t="s">
        <v>118</v>
      </c>
      <c r="R3" s="89" t="s">
        <v>119</v>
      </c>
      <c r="V3" s="89" t="s">
        <v>157</v>
      </c>
      <c r="X3" t="s">
        <v>155</v>
      </c>
      <c r="Y3" t="s">
        <v>122</v>
      </c>
      <c r="Z3" t="s">
        <v>156</v>
      </c>
      <c r="AA3" t="s">
        <v>182</v>
      </c>
      <c r="AB3" t="s">
        <v>183</v>
      </c>
    </row>
    <row r="4" spans="1:28">
      <c r="A4" t="s">
        <v>82</v>
      </c>
      <c r="B4" s="85">
        <v>115.19999999999999</v>
      </c>
      <c r="C4" s="86">
        <v>0</v>
      </c>
      <c r="D4" s="93">
        <f>100*B4/SUM($B$4:$B$11)</f>
        <v>3.2350463352990726</v>
      </c>
      <c r="E4" s="95">
        <f>100*C4/SUM($C$4:$C$11)</f>
        <v>0</v>
      </c>
      <c r="F4" s="93">
        <v>2.2999999999999998</v>
      </c>
      <c r="G4" s="95">
        <v>0</v>
      </c>
      <c r="H4" s="92">
        <v>1.2</v>
      </c>
      <c r="I4" s="48">
        <v>0.2</v>
      </c>
      <c r="J4" s="104">
        <v>1.27671232876712</v>
      </c>
      <c r="K4" s="106">
        <v>2.8899999999999999E-2</v>
      </c>
      <c r="L4" s="106">
        <v>1.6000000000000001E-3</v>
      </c>
      <c r="M4" s="145">
        <v>1.8</v>
      </c>
      <c r="V4" s="48">
        <v>1.8</v>
      </c>
      <c r="W4">
        <f>$G$12*G4+$F$12*F4</f>
        <v>1.8399999999999999</v>
      </c>
      <c r="X4">
        <v>32.58</v>
      </c>
      <c r="Y4">
        <v>0.45</v>
      </c>
      <c r="Z4">
        <v>1.77</v>
      </c>
      <c r="AA4">
        <v>1.34</v>
      </c>
      <c r="AB4">
        <v>0</v>
      </c>
    </row>
    <row r="5" spans="1:28">
      <c r="A5" t="s">
        <v>83</v>
      </c>
      <c r="B5" s="85">
        <v>392.8</v>
      </c>
      <c r="C5" s="86">
        <v>0</v>
      </c>
      <c r="D5" s="93">
        <f t="shared" ref="D5:D11" si="0">100*B5/SUM($B$4:$B$11)</f>
        <v>11.030609379387812</v>
      </c>
      <c r="E5" s="95">
        <f t="shared" ref="E5:E10" si="1">100*C5/SUM($C$4:$C$11)</f>
        <v>0</v>
      </c>
      <c r="F5" s="93">
        <v>7.2</v>
      </c>
      <c r="G5" s="95">
        <v>0</v>
      </c>
      <c r="H5" s="92">
        <v>1.5456366668226973</v>
      </c>
      <c r="I5" s="48">
        <v>0.2</v>
      </c>
      <c r="J5" s="104">
        <v>0.65327998456062986</v>
      </c>
      <c r="K5" s="106">
        <v>1.4800000000000001E-2</v>
      </c>
      <c r="L5" s="106">
        <v>8.9999999999999998E-4</v>
      </c>
      <c r="M5" s="145">
        <v>5.7</v>
      </c>
      <c r="V5" s="48">
        <v>6.7</v>
      </c>
      <c r="W5">
        <f t="shared" ref="W5:W11" si="2">$G$12*G5+$F$12*F5</f>
        <v>5.7600000000000007</v>
      </c>
      <c r="X5">
        <v>1.32</v>
      </c>
      <c r="Y5">
        <v>2.52</v>
      </c>
      <c r="Z5">
        <v>7.54</v>
      </c>
      <c r="AA5">
        <v>4.09</v>
      </c>
      <c r="AB5">
        <v>0</v>
      </c>
    </row>
    <row r="6" spans="1:28">
      <c r="A6" t="s">
        <v>6</v>
      </c>
      <c r="B6" s="85">
        <v>512</v>
      </c>
      <c r="C6" s="86">
        <v>600</v>
      </c>
      <c r="D6" s="93">
        <f t="shared" si="0"/>
        <v>14.377983712440326</v>
      </c>
      <c r="E6" s="95">
        <f t="shared" si="1"/>
        <v>16.982734220209455</v>
      </c>
      <c r="F6" s="93">
        <v>6.7</v>
      </c>
      <c r="G6" s="95">
        <v>7</v>
      </c>
      <c r="H6" s="92">
        <v>0.6</v>
      </c>
      <c r="I6" s="48">
        <v>0.2</v>
      </c>
      <c r="J6" s="104">
        <v>6.4239003235354852</v>
      </c>
      <c r="K6" s="106">
        <v>5.1000000000000004E-3</v>
      </c>
      <c r="L6" s="106">
        <v>8.9999999999999998E-4</v>
      </c>
      <c r="M6" s="145">
        <v>6.8</v>
      </c>
      <c r="V6" s="48">
        <v>4</v>
      </c>
      <c r="W6">
        <f t="shared" si="2"/>
        <v>6.7600000000000007</v>
      </c>
      <c r="X6">
        <v>1.22</v>
      </c>
      <c r="Y6">
        <v>7.98</v>
      </c>
      <c r="Z6">
        <v>6.92</v>
      </c>
      <c r="AA6">
        <v>7.78</v>
      </c>
      <c r="AB6">
        <v>0</v>
      </c>
    </row>
    <row r="7" spans="1:28">
      <c r="A7" t="s">
        <v>7</v>
      </c>
      <c r="B7" s="85">
        <v>55</v>
      </c>
      <c r="C7" s="86">
        <v>73</v>
      </c>
      <c r="D7" s="93">
        <f t="shared" si="0"/>
        <v>1.5445099691098005</v>
      </c>
      <c r="E7" s="95">
        <f t="shared" si="1"/>
        <v>2.0662326634588171</v>
      </c>
      <c r="F7" s="93">
        <v>1</v>
      </c>
      <c r="G7" s="95">
        <v>2</v>
      </c>
      <c r="H7" s="92">
        <v>1.4298150163220891</v>
      </c>
      <c r="I7" s="48">
        <v>0.2</v>
      </c>
      <c r="J7" s="104">
        <v>0.7993041965644706</v>
      </c>
      <c r="K7" s="106">
        <v>2.01E-2</v>
      </c>
      <c r="L7" s="106">
        <v>2E-3</v>
      </c>
      <c r="M7" s="145">
        <v>1.2</v>
      </c>
      <c r="V7" s="48">
        <v>1.2</v>
      </c>
      <c r="W7">
        <f t="shared" si="2"/>
        <v>1.2000000000000002</v>
      </c>
      <c r="X7">
        <v>1.58</v>
      </c>
      <c r="Y7">
        <v>0.76</v>
      </c>
      <c r="Z7">
        <v>1.25</v>
      </c>
      <c r="AA7">
        <v>0.74</v>
      </c>
      <c r="AB7">
        <v>0</v>
      </c>
    </row>
    <row r="8" spans="1:28">
      <c r="A8" t="s">
        <v>12</v>
      </c>
      <c r="B8" s="85">
        <v>40</v>
      </c>
      <c r="C8" s="86">
        <v>70</v>
      </c>
      <c r="D8" s="93">
        <f t="shared" si="0"/>
        <v>1.1232799775344005</v>
      </c>
      <c r="E8" s="95">
        <f t="shared" si="1"/>
        <v>1.9813189923577696</v>
      </c>
      <c r="F8" s="93">
        <v>2</v>
      </c>
      <c r="G8" s="95">
        <v>3.8</v>
      </c>
      <c r="H8" s="92">
        <v>3.4424410540915393</v>
      </c>
      <c r="I8" s="48">
        <v>0.2</v>
      </c>
      <c r="J8" s="104">
        <v>0.992932657679504</v>
      </c>
      <c r="K8" s="106">
        <v>3.5999999999999997E-2</v>
      </c>
      <c r="L8" s="106">
        <v>3.7000000000000002E-3</v>
      </c>
      <c r="M8" s="145">
        <v>2.2999999999999998</v>
      </c>
      <c r="N8">
        <v>1.4E-2</v>
      </c>
      <c r="O8">
        <f>0.8*U8</f>
        <v>9.4079999999999995</v>
      </c>
      <c r="P8">
        <v>0.19</v>
      </c>
      <c r="Q8">
        <v>0.21099999999999999</v>
      </c>
      <c r="U8">
        <v>11.76</v>
      </c>
      <c r="V8" s="48">
        <v>2.2999999999999998</v>
      </c>
      <c r="W8">
        <f t="shared" si="2"/>
        <v>2.3600000000000003</v>
      </c>
      <c r="X8">
        <v>0.23</v>
      </c>
      <c r="Y8">
        <v>7.06</v>
      </c>
      <c r="Z8">
        <v>2.36</v>
      </c>
      <c r="AA8">
        <v>6.88</v>
      </c>
      <c r="AB8">
        <v>10</v>
      </c>
    </row>
    <row r="9" spans="1:28">
      <c r="A9" t="s">
        <v>81</v>
      </c>
      <c r="B9" s="85">
        <v>849</v>
      </c>
      <c r="C9" s="86">
        <v>1132</v>
      </c>
      <c r="D9" s="93">
        <f t="shared" si="0"/>
        <v>23.841617523167649</v>
      </c>
      <c r="E9" s="95">
        <f t="shared" si="1"/>
        <v>32.040758562128502</v>
      </c>
      <c r="F9" s="93">
        <v>46.8</v>
      </c>
      <c r="G9" s="95">
        <v>52</v>
      </c>
      <c r="H9" s="92">
        <v>3.2067183462532296</v>
      </c>
      <c r="I9" s="48">
        <v>0.3</v>
      </c>
      <c r="J9" s="104">
        <v>3.9667748428301599</v>
      </c>
      <c r="K9" s="106">
        <v>1.55E-2</v>
      </c>
      <c r="L9" s="106">
        <v>2.3E-3</v>
      </c>
      <c r="M9" s="145">
        <v>48</v>
      </c>
      <c r="N9">
        <v>0.71499999999999997</v>
      </c>
      <c r="O9">
        <f t="shared" ref="O9:O11" si="3">0.8*U9</f>
        <v>9.2799999999999994</v>
      </c>
      <c r="P9">
        <v>0.24</v>
      </c>
      <c r="Q9">
        <v>0.39600000000000002</v>
      </c>
      <c r="U9">
        <v>11.6</v>
      </c>
      <c r="V9" s="48">
        <v>54</v>
      </c>
      <c r="W9">
        <f t="shared" si="2"/>
        <v>47.839999999999996</v>
      </c>
      <c r="X9">
        <v>0.47</v>
      </c>
      <c r="Y9">
        <v>29.988</v>
      </c>
      <c r="Z9">
        <v>46.11</v>
      </c>
      <c r="AA9">
        <v>29.2315</v>
      </c>
      <c r="AB9">
        <v>30</v>
      </c>
    </row>
    <row r="10" spans="1:28">
      <c r="A10" t="s">
        <v>84</v>
      </c>
      <c r="B10" s="85">
        <v>269</v>
      </c>
      <c r="C10" s="86">
        <v>277</v>
      </c>
      <c r="D10" s="93">
        <f t="shared" si="0"/>
        <v>7.554057848918843</v>
      </c>
      <c r="E10" s="95">
        <f t="shared" si="1"/>
        <v>7.8403622983300307</v>
      </c>
      <c r="F10" s="93">
        <v>8</v>
      </c>
      <c r="G10" s="95">
        <v>9.1999999999999993</v>
      </c>
      <c r="H10" s="92">
        <v>0.48304880897582098</v>
      </c>
      <c r="I10" s="48">
        <v>0.45</v>
      </c>
      <c r="J10" s="104">
        <v>15.134327726877391</v>
      </c>
      <c r="K10" s="106">
        <v>2.0999999999999999E-3</v>
      </c>
      <c r="L10" s="106">
        <v>4.0000000000000002E-4</v>
      </c>
      <c r="M10" s="145">
        <v>8.1999999999999993</v>
      </c>
      <c r="N10">
        <v>0.223</v>
      </c>
      <c r="O10">
        <f t="shared" si="3"/>
        <v>9.4480000000000004</v>
      </c>
      <c r="P10">
        <v>0.16</v>
      </c>
      <c r="Q10">
        <v>9.6000000000000002E-2</v>
      </c>
      <c r="U10">
        <v>11.81</v>
      </c>
      <c r="V10" s="48">
        <v>10</v>
      </c>
      <c r="W10">
        <f t="shared" si="2"/>
        <v>8.24</v>
      </c>
      <c r="X10">
        <v>7.0000000000000007E-2</v>
      </c>
      <c r="Y10">
        <v>12.061999999999999</v>
      </c>
      <c r="Z10">
        <v>12.77</v>
      </c>
      <c r="AA10">
        <v>11.7585</v>
      </c>
      <c r="AB10">
        <v>20</v>
      </c>
    </row>
    <row r="11" spans="1:28" ht="15" thickBot="1">
      <c r="A11" t="s">
        <v>85</v>
      </c>
      <c r="B11" s="87">
        <v>1328</v>
      </c>
      <c r="C11" s="88">
        <v>1381</v>
      </c>
      <c r="D11" s="94">
        <f t="shared" si="0"/>
        <v>37.292895254142095</v>
      </c>
      <c r="E11" s="96">
        <f>100*C11/SUM($C$4:$C$11)</f>
        <v>39.088593263515428</v>
      </c>
      <c r="F11" s="94">
        <v>26</v>
      </c>
      <c r="G11" s="96">
        <v>26</v>
      </c>
      <c r="H11" s="92">
        <v>0.8</v>
      </c>
      <c r="I11" s="48">
        <v>0.2</v>
      </c>
      <c r="J11" s="104">
        <v>9.0292323003607482</v>
      </c>
      <c r="K11" s="106">
        <v>1.1299999999999999E-2</v>
      </c>
      <c r="L11" s="106">
        <v>1.6000000000000001E-3</v>
      </c>
      <c r="M11" s="145">
        <v>26</v>
      </c>
      <c r="N11">
        <v>4.8000000000000001E-2</v>
      </c>
      <c r="O11">
        <f t="shared" si="3"/>
        <v>9.3439999999999994</v>
      </c>
      <c r="P11">
        <v>0.08</v>
      </c>
      <c r="Q11">
        <v>3.1E-2</v>
      </c>
      <c r="U11">
        <v>11.68</v>
      </c>
      <c r="V11" s="48">
        <v>20</v>
      </c>
      <c r="W11">
        <f t="shared" si="2"/>
        <v>26</v>
      </c>
      <c r="X11">
        <v>0.3</v>
      </c>
      <c r="Y11">
        <v>38.43</v>
      </c>
      <c r="Z11">
        <v>20.399999999999999</v>
      </c>
      <c r="AA11">
        <v>37.450000000000003</v>
      </c>
      <c r="AB11">
        <v>40</v>
      </c>
    </row>
    <row r="12" spans="1:28">
      <c r="B12" t="s">
        <v>74</v>
      </c>
      <c r="D12">
        <v>2196</v>
      </c>
      <c r="F12" s="93">
        <v>0.8</v>
      </c>
      <c r="G12" s="95">
        <v>0.2</v>
      </c>
      <c r="H12" s="92">
        <v>1.52604801675541</v>
      </c>
      <c r="M12" s="48"/>
    </row>
    <row r="13" spans="1:28">
      <c r="F13" s="145"/>
      <c r="H13">
        <f>250*0.6/D12</f>
        <v>6.8306010928961755E-2</v>
      </c>
    </row>
    <row r="14" spans="1:28">
      <c r="A14" s="89" t="s">
        <v>89</v>
      </c>
    </row>
    <row r="15" spans="1:28">
      <c r="B15" s="50" t="s">
        <v>51</v>
      </c>
      <c r="C15" s="50" t="s">
        <v>52</v>
      </c>
      <c r="D15" s="50" t="s">
        <v>53</v>
      </c>
      <c r="E15" s="50" t="s">
        <v>54</v>
      </c>
      <c r="F15" s="50" t="s">
        <v>55</v>
      </c>
      <c r="G15" s="50" t="s">
        <v>56</v>
      </c>
      <c r="H15" s="50" t="s">
        <v>57</v>
      </c>
      <c r="I15" s="50" t="s">
        <v>58</v>
      </c>
      <c r="J15" s="50" t="s">
        <v>59</v>
      </c>
      <c r="K15" s="50" t="s">
        <v>60</v>
      </c>
      <c r="L15" s="50" t="s">
        <v>61</v>
      </c>
      <c r="M15" s="50" t="s">
        <v>62</v>
      </c>
      <c r="N15" s="50" t="s">
        <v>63</v>
      </c>
      <c r="O15" s="50" t="s">
        <v>64</v>
      </c>
      <c r="P15" s="50" t="s">
        <v>65</v>
      </c>
      <c r="Q15" s="50" t="s">
        <v>66</v>
      </c>
      <c r="R15" s="50" t="s">
        <v>67</v>
      </c>
      <c r="S15" s="50" t="s">
        <v>68</v>
      </c>
      <c r="T15" s="50" t="s">
        <v>69</v>
      </c>
      <c r="U15" s="50" t="s">
        <v>70</v>
      </c>
      <c r="V15" s="50" t="s">
        <v>71</v>
      </c>
    </row>
    <row r="16" spans="1:28">
      <c r="A16" s="50" t="s">
        <v>72</v>
      </c>
      <c r="B16" s="49">
        <v>1345.52211302211</v>
      </c>
      <c r="C16" s="49">
        <v>1699.6068796068794</v>
      </c>
      <c r="D16" s="49">
        <v>2251.9791154791151</v>
      </c>
      <c r="E16" s="49">
        <v>2931.8218673218671</v>
      </c>
      <c r="F16" s="49">
        <v>2974.3120393120389</v>
      </c>
      <c r="G16" s="49">
        <v>2761.861179361179</v>
      </c>
      <c r="H16" s="49">
        <v>2761.861179361179</v>
      </c>
      <c r="I16" s="49">
        <v>2761.861179361179</v>
      </c>
      <c r="J16" s="49">
        <v>2761.861179361179</v>
      </c>
      <c r="K16" s="49">
        <v>2549.4103194103191</v>
      </c>
      <c r="L16" s="49">
        <v>2549.4103194103191</v>
      </c>
      <c r="M16" s="49">
        <v>2549.4103194103191</v>
      </c>
      <c r="N16" s="49">
        <v>2549.4103194103191</v>
      </c>
      <c r="O16" s="49">
        <v>2336.9594594594591</v>
      </c>
      <c r="P16" s="49">
        <v>2336.9594594594591</v>
      </c>
      <c r="Q16" s="49">
        <v>2336.9594594594591</v>
      </c>
      <c r="R16" s="49">
        <v>2336.9594594594591</v>
      </c>
      <c r="S16" s="49">
        <v>2336.9594594594591</v>
      </c>
      <c r="T16" s="49">
        <v>2336.9594594594591</v>
      </c>
      <c r="U16" s="49">
        <v>2336.9594594594591</v>
      </c>
      <c r="V16" s="49">
        <v>2336.9594594594591</v>
      </c>
    </row>
    <row r="17" spans="1:45">
      <c r="A17" s="50" t="s">
        <v>73</v>
      </c>
      <c r="B17" s="49">
        <v>1274.7051597051595</v>
      </c>
      <c r="C17" s="49">
        <v>1614.6265356265355</v>
      </c>
      <c r="D17" s="49">
        <v>2039.5282555282554</v>
      </c>
      <c r="E17" s="49">
        <v>2166.9987714987715</v>
      </c>
      <c r="F17" s="49">
        <v>2336.9594594594591</v>
      </c>
      <c r="G17" s="49">
        <v>2124.5085995085992</v>
      </c>
      <c r="H17" s="49">
        <v>2124.5085995085992</v>
      </c>
      <c r="I17" s="49">
        <v>2124.5085995085992</v>
      </c>
      <c r="J17" s="49">
        <v>2124.5085995085992</v>
      </c>
      <c r="K17" s="49">
        <v>2124.5085995085992</v>
      </c>
      <c r="L17" s="49">
        <v>1912.0577395577393</v>
      </c>
      <c r="M17" s="49">
        <v>1912.0577395577393</v>
      </c>
      <c r="N17" s="49">
        <v>1912.0577395577393</v>
      </c>
      <c r="O17" s="49">
        <v>1912.0577395577393</v>
      </c>
      <c r="P17" s="49">
        <v>1912.0577395577393</v>
      </c>
      <c r="Q17" s="49">
        <v>1912.0577395577393</v>
      </c>
      <c r="R17" s="49">
        <v>1912.0577395577393</v>
      </c>
      <c r="S17" s="49">
        <v>1912.0577395577393</v>
      </c>
      <c r="T17" s="49">
        <v>1912.0577395577393</v>
      </c>
      <c r="U17" s="49">
        <v>1912.0577395577393</v>
      </c>
      <c r="V17" s="49">
        <v>1912.0577395577393</v>
      </c>
    </row>
    <row r="19" spans="1:45">
      <c r="A19" s="89" t="s">
        <v>75</v>
      </c>
      <c r="D19" t="s">
        <v>76</v>
      </c>
    </row>
    <row r="20" spans="1:45">
      <c r="A20" s="89" t="s">
        <v>90</v>
      </c>
      <c r="B20" s="146"/>
      <c r="X20" s="89" t="s">
        <v>185</v>
      </c>
    </row>
    <row r="21" spans="1:45">
      <c r="A21" s="90" t="s">
        <v>82</v>
      </c>
      <c r="B21" s="91" t="s">
        <v>51</v>
      </c>
      <c r="C21" s="91" t="s">
        <v>52</v>
      </c>
      <c r="D21" s="91" t="s">
        <v>53</v>
      </c>
      <c r="E21" s="91" t="s">
        <v>54</v>
      </c>
      <c r="F21" s="91" t="s">
        <v>55</v>
      </c>
      <c r="G21" s="91" t="s">
        <v>56</v>
      </c>
      <c r="H21" s="91" t="s">
        <v>57</v>
      </c>
      <c r="I21" s="91" t="s">
        <v>58</v>
      </c>
      <c r="J21" s="91" t="s">
        <v>59</v>
      </c>
      <c r="K21" s="91" t="s">
        <v>60</v>
      </c>
      <c r="L21" s="91" t="s">
        <v>61</v>
      </c>
      <c r="M21" s="91" t="s">
        <v>62</v>
      </c>
      <c r="N21" s="91" t="s">
        <v>63</v>
      </c>
      <c r="O21" s="91" t="s">
        <v>64</v>
      </c>
      <c r="P21" s="91" t="s">
        <v>65</v>
      </c>
      <c r="Q21" s="91" t="s">
        <v>66</v>
      </c>
      <c r="R21" s="91" t="s">
        <v>67</v>
      </c>
      <c r="S21" s="91" t="s">
        <v>68</v>
      </c>
      <c r="T21" s="91" t="s">
        <v>69</v>
      </c>
      <c r="U21" s="91" t="s">
        <v>70</v>
      </c>
      <c r="V21" s="91" t="s">
        <v>71</v>
      </c>
      <c r="X21" s="90" t="s">
        <v>82</v>
      </c>
      <c r="Y21" s="91" t="s">
        <v>51</v>
      </c>
      <c r="Z21" s="91" t="s">
        <v>52</v>
      </c>
      <c r="AA21" s="91" t="s">
        <v>53</v>
      </c>
      <c r="AB21" s="91" t="s">
        <v>54</v>
      </c>
      <c r="AC21" s="91" t="s">
        <v>55</v>
      </c>
      <c r="AD21" s="91" t="s">
        <v>56</v>
      </c>
      <c r="AE21" s="91" t="s">
        <v>57</v>
      </c>
      <c r="AF21" s="91" t="s">
        <v>58</v>
      </c>
      <c r="AG21" s="91" t="s">
        <v>59</v>
      </c>
      <c r="AH21" s="91" t="s">
        <v>60</v>
      </c>
      <c r="AI21" s="91" t="s">
        <v>61</v>
      </c>
      <c r="AJ21" s="91" t="s">
        <v>62</v>
      </c>
      <c r="AK21" s="91" t="s">
        <v>63</v>
      </c>
      <c r="AL21" s="91" t="s">
        <v>64</v>
      </c>
      <c r="AM21" s="91" t="s">
        <v>65</v>
      </c>
      <c r="AN21" s="91" t="s">
        <v>66</v>
      </c>
      <c r="AO21" s="91" t="s">
        <v>67</v>
      </c>
      <c r="AP21" s="91" t="s">
        <v>68</v>
      </c>
      <c r="AQ21" s="91" t="s">
        <v>69</v>
      </c>
      <c r="AR21" s="91" t="s">
        <v>70</v>
      </c>
      <c r="AS21" s="91" t="s">
        <v>71</v>
      </c>
    </row>
    <row r="22" spans="1:45">
      <c r="A22" s="91" t="s">
        <v>77</v>
      </c>
      <c r="B22" s="92">
        <f>$F$4*B16/(100*$D$12)</f>
        <v>1.4092444717444684E-2</v>
      </c>
      <c r="C22" s="92">
        <f t="shared" ref="C22:V22" si="4">$F$4*C16/(100*$D$12)</f>
        <v>1.7800982800982797E-2</v>
      </c>
      <c r="D22" s="92">
        <f t="shared" si="4"/>
        <v>2.3586302211302205E-2</v>
      </c>
      <c r="E22" s="92">
        <f t="shared" si="4"/>
        <v>3.0706695331695327E-2</v>
      </c>
      <c r="F22" s="92">
        <f t="shared" si="4"/>
        <v>3.1151719901719898E-2</v>
      </c>
      <c r="G22" s="92">
        <f t="shared" si="4"/>
        <v>2.8926597051597044E-2</v>
      </c>
      <c r="H22" s="92">
        <f t="shared" si="4"/>
        <v>2.8926597051597044E-2</v>
      </c>
      <c r="I22" s="92">
        <f t="shared" si="4"/>
        <v>2.8926597051597044E-2</v>
      </c>
      <c r="J22" s="92">
        <f t="shared" si="4"/>
        <v>2.8926597051597044E-2</v>
      </c>
      <c r="K22" s="92">
        <f t="shared" si="4"/>
        <v>2.6701474201474194E-2</v>
      </c>
      <c r="L22" s="92">
        <f t="shared" si="4"/>
        <v>2.6701474201474194E-2</v>
      </c>
      <c r="M22" s="92">
        <f t="shared" si="4"/>
        <v>2.6701474201474194E-2</v>
      </c>
      <c r="N22" s="92">
        <f t="shared" si="4"/>
        <v>2.6701474201474194E-2</v>
      </c>
      <c r="O22" s="92">
        <f t="shared" si="4"/>
        <v>2.4476351351351348E-2</v>
      </c>
      <c r="P22" s="92">
        <f t="shared" si="4"/>
        <v>2.4476351351351348E-2</v>
      </c>
      <c r="Q22" s="92">
        <f t="shared" si="4"/>
        <v>2.4476351351351348E-2</v>
      </c>
      <c r="R22" s="92">
        <f t="shared" si="4"/>
        <v>2.4476351351351348E-2</v>
      </c>
      <c r="S22" s="92">
        <f t="shared" si="4"/>
        <v>2.4476351351351348E-2</v>
      </c>
      <c r="T22" s="92">
        <f t="shared" si="4"/>
        <v>2.4476351351351348E-2</v>
      </c>
      <c r="U22" s="92">
        <f t="shared" si="4"/>
        <v>2.4476351351351348E-2</v>
      </c>
      <c r="V22" s="92">
        <f t="shared" si="4"/>
        <v>2.4476351351351348E-2</v>
      </c>
      <c r="X22" s="91" t="s">
        <v>77</v>
      </c>
      <c r="Y22" s="92">
        <f>$Y$4*B16/(100*$D$12)</f>
        <v>2.7572174447174388E-3</v>
      </c>
      <c r="Z22" s="92">
        <f t="shared" ref="Z22:AS22" si="5">$Y$4*C16/(100*$D$12)</f>
        <v>3.4828009828009824E-3</v>
      </c>
      <c r="AA22" s="92">
        <f t="shared" si="5"/>
        <v>4.6147113022113016E-3</v>
      </c>
      <c r="AB22" s="92">
        <f t="shared" si="5"/>
        <v>6.0078316953316958E-3</v>
      </c>
      <c r="AC22" s="92">
        <f t="shared" si="5"/>
        <v>6.0949017199017188E-3</v>
      </c>
      <c r="AD22" s="92">
        <f t="shared" si="5"/>
        <v>5.659551597051597E-3</v>
      </c>
      <c r="AE22" s="92">
        <f t="shared" si="5"/>
        <v>5.659551597051597E-3</v>
      </c>
      <c r="AF22" s="92">
        <f t="shared" si="5"/>
        <v>5.659551597051597E-3</v>
      </c>
      <c r="AG22" s="92">
        <f t="shared" si="5"/>
        <v>5.659551597051597E-3</v>
      </c>
      <c r="AH22" s="92">
        <f t="shared" si="5"/>
        <v>5.2242014742014736E-3</v>
      </c>
      <c r="AI22" s="92">
        <f t="shared" si="5"/>
        <v>5.2242014742014736E-3</v>
      </c>
      <c r="AJ22" s="92">
        <f t="shared" si="5"/>
        <v>5.2242014742014736E-3</v>
      </c>
      <c r="AK22" s="92">
        <f t="shared" si="5"/>
        <v>5.2242014742014736E-3</v>
      </c>
      <c r="AL22" s="92">
        <f t="shared" si="5"/>
        <v>4.788851351351351E-3</v>
      </c>
      <c r="AM22" s="92">
        <f t="shared" si="5"/>
        <v>4.788851351351351E-3</v>
      </c>
      <c r="AN22" s="92">
        <f t="shared" si="5"/>
        <v>4.788851351351351E-3</v>
      </c>
      <c r="AO22" s="92">
        <f t="shared" si="5"/>
        <v>4.788851351351351E-3</v>
      </c>
      <c r="AP22" s="92">
        <f t="shared" si="5"/>
        <v>4.788851351351351E-3</v>
      </c>
      <c r="AQ22" s="92">
        <f t="shared" si="5"/>
        <v>4.788851351351351E-3</v>
      </c>
      <c r="AR22" s="92">
        <f t="shared" si="5"/>
        <v>4.788851351351351E-3</v>
      </c>
      <c r="AS22" s="92">
        <f t="shared" si="5"/>
        <v>4.788851351351351E-3</v>
      </c>
    </row>
    <row r="23" spans="1:45">
      <c r="A23" s="91" t="s">
        <v>78</v>
      </c>
      <c r="B23" s="92">
        <f>$F$4*B17/(100*$D$12)</f>
        <v>1.3350737100737097E-2</v>
      </c>
      <c r="C23" s="92">
        <f>$F$4*C17/(100*$D$12)</f>
        <v>1.6910933660933658E-2</v>
      </c>
      <c r="D23" s="92">
        <f t="shared" ref="D23:V23" si="6">$F$4*D17/(100*$D$12)</f>
        <v>2.1361179361179355E-2</v>
      </c>
      <c r="E23" s="92">
        <f t="shared" si="6"/>
        <v>2.2696253071253072E-2</v>
      </c>
      <c r="F23" s="92">
        <f t="shared" si="6"/>
        <v>2.4476351351351348E-2</v>
      </c>
      <c r="G23" s="92">
        <f t="shared" si="6"/>
        <v>2.2251228501228498E-2</v>
      </c>
      <c r="H23" s="92">
        <f t="shared" si="6"/>
        <v>2.2251228501228498E-2</v>
      </c>
      <c r="I23" s="92">
        <f t="shared" si="6"/>
        <v>2.2251228501228498E-2</v>
      </c>
      <c r="J23" s="92">
        <f t="shared" si="6"/>
        <v>2.2251228501228498E-2</v>
      </c>
      <c r="K23" s="92">
        <f t="shared" si="6"/>
        <v>2.2251228501228498E-2</v>
      </c>
      <c r="L23" s="92">
        <f t="shared" si="6"/>
        <v>2.0026105651105644E-2</v>
      </c>
      <c r="M23" s="92">
        <f t="shared" si="6"/>
        <v>2.0026105651105644E-2</v>
      </c>
      <c r="N23" s="92">
        <f t="shared" si="6"/>
        <v>2.0026105651105644E-2</v>
      </c>
      <c r="O23" s="92">
        <f t="shared" si="6"/>
        <v>2.0026105651105644E-2</v>
      </c>
      <c r="P23" s="92">
        <f t="shared" si="6"/>
        <v>2.0026105651105644E-2</v>
      </c>
      <c r="Q23" s="92">
        <f t="shared" si="6"/>
        <v>2.0026105651105644E-2</v>
      </c>
      <c r="R23" s="92">
        <f t="shared" si="6"/>
        <v>2.0026105651105644E-2</v>
      </c>
      <c r="S23" s="92">
        <f t="shared" si="6"/>
        <v>2.0026105651105644E-2</v>
      </c>
      <c r="T23" s="92">
        <f t="shared" si="6"/>
        <v>2.0026105651105644E-2</v>
      </c>
      <c r="U23" s="92">
        <f t="shared" si="6"/>
        <v>2.0026105651105644E-2</v>
      </c>
      <c r="V23" s="92">
        <f t="shared" si="6"/>
        <v>2.0026105651105644E-2</v>
      </c>
      <c r="X23" s="91" t="s">
        <v>78</v>
      </c>
      <c r="Y23" s="92">
        <f>$Y$4*B17/(100*$D$12)</f>
        <v>2.6121007371007368E-3</v>
      </c>
      <c r="Z23" s="92">
        <f t="shared" ref="Z23" si="7">$Y$4*C17/(100*$D$12)</f>
        <v>3.3086609336609334E-3</v>
      </c>
      <c r="AA23" s="92">
        <f t="shared" ref="AA23" si="8">$Y$4*D17/(100*$D$12)</f>
        <v>4.179361179361179E-3</v>
      </c>
      <c r="AB23" s="92">
        <f t="shared" ref="AB23" si="9">$Y$4*E17/(100*$D$12)</f>
        <v>4.4405712530712531E-3</v>
      </c>
      <c r="AC23" s="92">
        <f t="shared" ref="AC23" si="10">$Y$4*F17/(100*$D$12)</f>
        <v>4.788851351351351E-3</v>
      </c>
      <c r="AD23" s="92">
        <f t="shared" ref="AD23" si="11">$Y$4*G17/(100*$D$12)</f>
        <v>4.3535012285012276E-3</v>
      </c>
      <c r="AE23" s="92">
        <f t="shared" ref="AE23" si="12">$Y$4*H17/(100*$D$12)</f>
        <v>4.3535012285012276E-3</v>
      </c>
      <c r="AF23" s="92">
        <f t="shared" ref="AF23" si="13">$Y$4*I17/(100*$D$12)</f>
        <v>4.3535012285012276E-3</v>
      </c>
      <c r="AG23" s="92">
        <f t="shared" ref="AG23" si="14">$Y$4*J17/(100*$D$12)</f>
        <v>4.3535012285012276E-3</v>
      </c>
      <c r="AH23" s="92">
        <f t="shared" ref="AH23" si="15">$Y$4*K17/(100*$D$12)</f>
        <v>4.3535012285012276E-3</v>
      </c>
      <c r="AI23" s="92">
        <f t="shared" ref="AI23" si="16">$Y$4*L17/(100*$D$12)</f>
        <v>3.9181511056511058E-3</v>
      </c>
      <c r="AJ23" s="92">
        <f t="shared" ref="AJ23" si="17">$Y$4*M17/(100*$D$12)</f>
        <v>3.9181511056511058E-3</v>
      </c>
      <c r="AK23" s="92">
        <f t="shared" ref="AK23" si="18">$Y$4*N17/(100*$D$12)</f>
        <v>3.9181511056511058E-3</v>
      </c>
      <c r="AL23" s="92">
        <f t="shared" ref="AL23" si="19">$Y$4*O17/(100*$D$12)</f>
        <v>3.9181511056511058E-3</v>
      </c>
      <c r="AM23" s="92">
        <f t="shared" ref="AM23" si="20">$Y$4*P17/(100*$D$12)</f>
        <v>3.9181511056511058E-3</v>
      </c>
      <c r="AN23" s="92">
        <f t="shared" ref="AN23" si="21">$Y$4*Q17/(100*$D$12)</f>
        <v>3.9181511056511058E-3</v>
      </c>
      <c r="AO23" s="92">
        <f t="shared" ref="AO23" si="22">$Y$4*R17/(100*$D$12)</f>
        <v>3.9181511056511058E-3</v>
      </c>
      <c r="AP23" s="92">
        <f t="shared" ref="AP23" si="23">$Y$4*S17/(100*$D$12)</f>
        <v>3.9181511056511058E-3</v>
      </c>
      <c r="AQ23" s="92">
        <f t="shared" ref="AQ23" si="24">$Y$4*T17/(100*$D$12)</f>
        <v>3.9181511056511058E-3</v>
      </c>
      <c r="AR23" s="92">
        <f t="shared" ref="AR23" si="25">$Y$4*U17/(100*$D$12)</f>
        <v>3.9181511056511058E-3</v>
      </c>
      <c r="AS23" s="92">
        <f t="shared" ref="AS23" si="26">$Y$4*V17/(100*$D$12)</f>
        <v>3.9181511056511058E-3</v>
      </c>
    </row>
    <row r="24" spans="1:45">
      <c r="A24" s="90" t="s">
        <v>83</v>
      </c>
      <c r="X24" s="90" t="s">
        <v>83</v>
      </c>
    </row>
    <row r="25" spans="1:45">
      <c r="A25" s="91" t="s">
        <v>77</v>
      </c>
      <c r="B25" s="92">
        <f>$F$5*B16/(100*$D$12)</f>
        <v>4.4115479115479021E-2</v>
      </c>
      <c r="C25" s="92">
        <f t="shared" ref="C25:V26" si="27">$F$5*C16/(100*$D$12)</f>
        <v>5.5724815724815718E-2</v>
      </c>
      <c r="D25" s="92">
        <f t="shared" si="27"/>
        <v>7.3835380835380826E-2</v>
      </c>
      <c r="E25" s="92">
        <f t="shared" si="27"/>
        <v>9.6125307125307133E-2</v>
      </c>
      <c r="F25" s="92">
        <f t="shared" si="27"/>
        <v>9.75184275184275E-2</v>
      </c>
      <c r="G25" s="92">
        <f t="shared" si="27"/>
        <v>9.0552825552825553E-2</v>
      </c>
      <c r="H25" s="92">
        <f t="shared" si="27"/>
        <v>9.0552825552825553E-2</v>
      </c>
      <c r="I25" s="92">
        <f t="shared" si="27"/>
        <v>9.0552825552825553E-2</v>
      </c>
      <c r="J25" s="92">
        <f t="shared" si="27"/>
        <v>9.0552825552825553E-2</v>
      </c>
      <c r="K25" s="92">
        <f t="shared" si="27"/>
        <v>8.3587223587223577E-2</v>
      </c>
      <c r="L25" s="92">
        <f t="shared" si="27"/>
        <v>8.3587223587223577E-2</v>
      </c>
      <c r="M25" s="92">
        <f t="shared" si="27"/>
        <v>8.3587223587223577E-2</v>
      </c>
      <c r="N25" s="92">
        <f t="shared" si="27"/>
        <v>8.3587223587223577E-2</v>
      </c>
      <c r="O25" s="92">
        <f t="shared" si="27"/>
        <v>7.6621621621621616E-2</v>
      </c>
      <c r="P25" s="92">
        <f t="shared" si="27"/>
        <v>7.6621621621621616E-2</v>
      </c>
      <c r="Q25" s="92">
        <f t="shared" si="27"/>
        <v>7.6621621621621616E-2</v>
      </c>
      <c r="R25" s="92">
        <f t="shared" si="27"/>
        <v>7.6621621621621616E-2</v>
      </c>
      <c r="S25" s="92">
        <f t="shared" si="27"/>
        <v>7.6621621621621616E-2</v>
      </c>
      <c r="T25" s="92">
        <f t="shared" si="27"/>
        <v>7.6621621621621616E-2</v>
      </c>
      <c r="U25" s="92">
        <f t="shared" si="27"/>
        <v>7.6621621621621616E-2</v>
      </c>
      <c r="V25" s="92">
        <f t="shared" si="27"/>
        <v>7.6621621621621616E-2</v>
      </c>
      <c r="X25" s="91" t="s">
        <v>77</v>
      </c>
      <c r="Y25" s="92">
        <f>$Y$5*B16/(100*$D$12)</f>
        <v>1.5440417690417657E-2</v>
      </c>
      <c r="Z25" s="92">
        <f t="shared" ref="Z25:AS25" si="28">$Y$5*C16/(100*$D$12)</f>
        <v>1.9503685503685503E-2</v>
      </c>
      <c r="AA25" s="92">
        <f t="shared" si="28"/>
        <v>2.5842383292383288E-2</v>
      </c>
      <c r="AB25" s="92">
        <f t="shared" si="28"/>
        <v>3.3643857493857496E-2</v>
      </c>
      <c r="AC25" s="92">
        <f t="shared" si="28"/>
        <v>3.413144963144963E-2</v>
      </c>
      <c r="AD25" s="92">
        <f t="shared" si="28"/>
        <v>3.1693488943488939E-2</v>
      </c>
      <c r="AE25" s="92">
        <f t="shared" si="28"/>
        <v>3.1693488943488939E-2</v>
      </c>
      <c r="AF25" s="92">
        <f t="shared" si="28"/>
        <v>3.1693488943488939E-2</v>
      </c>
      <c r="AG25" s="92">
        <f t="shared" si="28"/>
        <v>3.1693488943488939E-2</v>
      </c>
      <c r="AH25" s="92">
        <f t="shared" si="28"/>
        <v>2.9255528255528251E-2</v>
      </c>
      <c r="AI25" s="92">
        <f t="shared" si="28"/>
        <v>2.9255528255528251E-2</v>
      </c>
      <c r="AJ25" s="92">
        <f t="shared" si="28"/>
        <v>2.9255528255528251E-2</v>
      </c>
      <c r="AK25" s="92">
        <f t="shared" si="28"/>
        <v>2.9255528255528251E-2</v>
      </c>
      <c r="AL25" s="92">
        <f t="shared" si="28"/>
        <v>2.6817567567567563E-2</v>
      </c>
      <c r="AM25" s="92">
        <f t="shared" si="28"/>
        <v>2.6817567567567563E-2</v>
      </c>
      <c r="AN25" s="92">
        <f t="shared" si="28"/>
        <v>2.6817567567567563E-2</v>
      </c>
      <c r="AO25" s="92">
        <f t="shared" si="28"/>
        <v>2.6817567567567563E-2</v>
      </c>
      <c r="AP25" s="92">
        <f t="shared" si="28"/>
        <v>2.6817567567567563E-2</v>
      </c>
      <c r="AQ25" s="92">
        <f t="shared" si="28"/>
        <v>2.6817567567567563E-2</v>
      </c>
      <c r="AR25" s="92">
        <f t="shared" si="28"/>
        <v>2.6817567567567563E-2</v>
      </c>
      <c r="AS25" s="92">
        <f t="shared" si="28"/>
        <v>2.6817567567567563E-2</v>
      </c>
    </row>
    <row r="26" spans="1:45">
      <c r="A26" s="91" t="s">
        <v>78</v>
      </c>
      <c r="B26" s="92">
        <f>$F$5*B17/(100*$D$12)</f>
        <v>4.1793611793611789E-2</v>
      </c>
      <c r="C26" s="92">
        <f t="shared" si="27"/>
        <v>5.2938574938574935E-2</v>
      </c>
      <c r="D26" s="92">
        <f t="shared" si="27"/>
        <v>6.6869778869778865E-2</v>
      </c>
      <c r="E26" s="92">
        <f t="shared" si="27"/>
        <v>7.104914004914005E-2</v>
      </c>
      <c r="F26" s="92">
        <f t="shared" si="27"/>
        <v>7.6621621621621616E-2</v>
      </c>
      <c r="G26" s="92">
        <f t="shared" si="27"/>
        <v>6.9656019656019641E-2</v>
      </c>
      <c r="H26" s="92">
        <f t="shared" si="27"/>
        <v>6.9656019656019641E-2</v>
      </c>
      <c r="I26" s="92">
        <f t="shared" si="27"/>
        <v>6.9656019656019641E-2</v>
      </c>
      <c r="J26" s="92">
        <f t="shared" si="27"/>
        <v>6.9656019656019641E-2</v>
      </c>
      <c r="K26" s="92">
        <f t="shared" si="27"/>
        <v>6.9656019656019641E-2</v>
      </c>
      <c r="L26" s="92">
        <f t="shared" si="27"/>
        <v>6.2690417690417694E-2</v>
      </c>
      <c r="M26" s="92">
        <f t="shared" si="27"/>
        <v>6.2690417690417694E-2</v>
      </c>
      <c r="N26" s="92">
        <f t="shared" si="27"/>
        <v>6.2690417690417694E-2</v>
      </c>
      <c r="O26" s="92">
        <f t="shared" si="27"/>
        <v>6.2690417690417694E-2</v>
      </c>
      <c r="P26" s="92">
        <f t="shared" si="27"/>
        <v>6.2690417690417694E-2</v>
      </c>
      <c r="Q26" s="92">
        <f t="shared" si="27"/>
        <v>6.2690417690417694E-2</v>
      </c>
      <c r="R26" s="92">
        <f t="shared" si="27"/>
        <v>6.2690417690417694E-2</v>
      </c>
      <c r="S26" s="92">
        <f t="shared" si="27"/>
        <v>6.2690417690417694E-2</v>
      </c>
      <c r="T26" s="92">
        <f t="shared" si="27"/>
        <v>6.2690417690417694E-2</v>
      </c>
      <c r="U26" s="92">
        <f t="shared" si="27"/>
        <v>6.2690417690417694E-2</v>
      </c>
      <c r="V26" s="92">
        <f t="shared" si="27"/>
        <v>6.2690417690417694E-2</v>
      </c>
      <c r="X26" s="91" t="s">
        <v>78</v>
      </c>
      <c r="Y26" s="92">
        <f>$Y$5*B17/(100*$D$12)</f>
        <v>1.4627764127764125E-2</v>
      </c>
      <c r="Z26" s="92">
        <f t="shared" ref="Z26" si="29">$Y$5*C17/(100*$D$12)</f>
        <v>1.8528501228501228E-2</v>
      </c>
      <c r="AA26" s="92">
        <f t="shared" ref="AA26" si="30">$Y$5*D17/(100*$D$12)</f>
        <v>2.3404422604422603E-2</v>
      </c>
      <c r="AB26" s="92">
        <f t="shared" ref="AB26" si="31">$Y$5*E17/(100*$D$12)</f>
        <v>2.4867199017199016E-2</v>
      </c>
      <c r="AC26" s="92">
        <f t="shared" ref="AC26" si="32">$Y$5*F17/(100*$D$12)</f>
        <v>2.6817567567567563E-2</v>
      </c>
      <c r="AD26" s="92">
        <f t="shared" ref="AD26" si="33">$Y$5*G17/(100*$D$12)</f>
        <v>2.4379606879606875E-2</v>
      </c>
      <c r="AE26" s="92">
        <f t="shared" ref="AE26" si="34">$Y$5*H17/(100*$D$12)</f>
        <v>2.4379606879606875E-2</v>
      </c>
      <c r="AF26" s="92">
        <f t="shared" ref="AF26" si="35">$Y$5*I17/(100*$D$12)</f>
        <v>2.4379606879606875E-2</v>
      </c>
      <c r="AG26" s="92">
        <f t="shared" ref="AG26" si="36">$Y$5*J17/(100*$D$12)</f>
        <v>2.4379606879606875E-2</v>
      </c>
      <c r="AH26" s="92">
        <f t="shared" ref="AH26" si="37">$Y$5*K17/(100*$D$12)</f>
        <v>2.4379606879606875E-2</v>
      </c>
      <c r="AI26" s="92">
        <f t="shared" ref="AI26" si="38">$Y$5*L17/(100*$D$12)</f>
        <v>2.1941646191646187E-2</v>
      </c>
      <c r="AJ26" s="92">
        <f t="shared" ref="AJ26" si="39">$Y$5*M17/(100*$D$12)</f>
        <v>2.1941646191646187E-2</v>
      </c>
      <c r="AK26" s="92">
        <f t="shared" ref="AK26" si="40">$Y$5*N17/(100*$D$12)</f>
        <v>2.1941646191646187E-2</v>
      </c>
      <c r="AL26" s="92">
        <f t="shared" ref="AL26" si="41">$Y$5*O17/(100*$D$12)</f>
        <v>2.1941646191646187E-2</v>
      </c>
      <c r="AM26" s="92">
        <f t="shared" ref="AM26" si="42">$Y$5*P17/(100*$D$12)</f>
        <v>2.1941646191646187E-2</v>
      </c>
      <c r="AN26" s="92">
        <f t="shared" ref="AN26" si="43">$Y$5*Q17/(100*$D$12)</f>
        <v>2.1941646191646187E-2</v>
      </c>
      <c r="AO26" s="92">
        <f t="shared" ref="AO26" si="44">$Y$5*R17/(100*$D$12)</f>
        <v>2.1941646191646187E-2</v>
      </c>
      <c r="AP26" s="92">
        <f t="shared" ref="AP26" si="45">$Y$5*S17/(100*$D$12)</f>
        <v>2.1941646191646187E-2</v>
      </c>
      <c r="AQ26" s="92">
        <f t="shared" ref="AQ26" si="46">$Y$5*T17/(100*$D$12)</f>
        <v>2.1941646191646187E-2</v>
      </c>
      <c r="AR26" s="92">
        <f t="shared" ref="AR26" si="47">$Y$5*U17/(100*$D$12)</f>
        <v>2.1941646191646187E-2</v>
      </c>
      <c r="AS26" s="92">
        <f t="shared" ref="AS26" si="48">$Y$5*V17/(100*$D$12)</f>
        <v>2.1941646191646187E-2</v>
      </c>
    </row>
    <row r="27" spans="1:45">
      <c r="A27" s="90" t="s">
        <v>6</v>
      </c>
      <c r="X27" s="90" t="s">
        <v>6</v>
      </c>
    </row>
    <row r="28" spans="1:45">
      <c r="A28" s="91" t="s">
        <v>77</v>
      </c>
      <c r="B28" s="92">
        <f>$F$6*B16/(100*$D$12)</f>
        <v>4.1051904176904089E-2</v>
      </c>
      <c r="C28" s="92">
        <f t="shared" ref="C28:V29" si="49">$F$6*C16/(100*$D$12)</f>
        <v>5.1855036855036847E-2</v>
      </c>
      <c r="D28" s="92">
        <f t="shared" si="49"/>
        <v>6.8707923832923817E-2</v>
      </c>
      <c r="E28" s="92">
        <f t="shared" si="49"/>
        <v>8.9449938574938562E-2</v>
      </c>
      <c r="F28" s="92">
        <f t="shared" si="49"/>
        <v>9.0746314496314498E-2</v>
      </c>
      <c r="G28" s="92">
        <f t="shared" si="49"/>
        <v>8.4264434889434872E-2</v>
      </c>
      <c r="H28" s="92">
        <f t="shared" si="49"/>
        <v>8.4264434889434872E-2</v>
      </c>
      <c r="I28" s="92">
        <f t="shared" si="49"/>
        <v>8.4264434889434872E-2</v>
      </c>
      <c r="J28" s="92">
        <f t="shared" si="49"/>
        <v>8.4264434889434872E-2</v>
      </c>
      <c r="K28" s="92">
        <f t="shared" si="49"/>
        <v>7.7782555282555274E-2</v>
      </c>
      <c r="L28" s="92">
        <f t="shared" si="49"/>
        <v>7.7782555282555274E-2</v>
      </c>
      <c r="M28" s="92">
        <f t="shared" si="49"/>
        <v>7.7782555282555274E-2</v>
      </c>
      <c r="N28" s="92">
        <f t="shared" si="49"/>
        <v>7.7782555282555274E-2</v>
      </c>
      <c r="O28" s="92">
        <f t="shared" si="49"/>
        <v>7.1300675675675662E-2</v>
      </c>
      <c r="P28" s="92">
        <f t="shared" si="49"/>
        <v>7.1300675675675662E-2</v>
      </c>
      <c r="Q28" s="92">
        <f t="shared" si="49"/>
        <v>7.1300675675675662E-2</v>
      </c>
      <c r="R28" s="92">
        <f t="shared" si="49"/>
        <v>7.1300675675675662E-2</v>
      </c>
      <c r="S28" s="92">
        <f t="shared" si="49"/>
        <v>7.1300675675675662E-2</v>
      </c>
      <c r="T28" s="92">
        <f t="shared" si="49"/>
        <v>7.1300675675675662E-2</v>
      </c>
      <c r="U28" s="92">
        <f t="shared" si="49"/>
        <v>7.1300675675675662E-2</v>
      </c>
      <c r="V28" s="92">
        <f t="shared" si="49"/>
        <v>7.1300675675675662E-2</v>
      </c>
      <c r="X28" s="91" t="s">
        <v>77</v>
      </c>
      <c r="Y28" s="92">
        <f>$Y$6*B16/(100*$D$12)</f>
        <v>4.8894656019655917E-2</v>
      </c>
      <c r="Z28" s="92">
        <f t="shared" ref="Z28:AS28" si="50">$Y$6*C16/(100*$D$12)</f>
        <v>6.1761670761670759E-2</v>
      </c>
      <c r="AA28" s="92">
        <f t="shared" si="50"/>
        <v>8.183421375921375E-2</v>
      </c>
      <c r="AB28" s="92">
        <f t="shared" si="50"/>
        <v>0.10653888206388207</v>
      </c>
      <c r="AC28" s="92">
        <f t="shared" si="50"/>
        <v>0.10808292383292382</v>
      </c>
      <c r="AD28" s="92">
        <f t="shared" si="50"/>
        <v>0.10036271498771498</v>
      </c>
      <c r="AE28" s="92">
        <f t="shared" si="50"/>
        <v>0.10036271498771498</v>
      </c>
      <c r="AF28" s="92">
        <f t="shared" si="50"/>
        <v>0.10036271498771498</v>
      </c>
      <c r="AG28" s="92">
        <f t="shared" si="50"/>
        <v>0.10036271498771498</v>
      </c>
      <c r="AH28" s="92">
        <f t="shared" si="50"/>
        <v>9.2642506142506131E-2</v>
      </c>
      <c r="AI28" s="92">
        <f t="shared" si="50"/>
        <v>9.2642506142506131E-2</v>
      </c>
      <c r="AJ28" s="92">
        <f t="shared" si="50"/>
        <v>9.2642506142506131E-2</v>
      </c>
      <c r="AK28" s="92">
        <f t="shared" si="50"/>
        <v>9.2642506142506131E-2</v>
      </c>
      <c r="AL28" s="92">
        <f t="shared" si="50"/>
        <v>8.4922297297297292E-2</v>
      </c>
      <c r="AM28" s="92">
        <f t="shared" si="50"/>
        <v>8.4922297297297292E-2</v>
      </c>
      <c r="AN28" s="92">
        <f t="shared" si="50"/>
        <v>8.4922297297297292E-2</v>
      </c>
      <c r="AO28" s="92">
        <f t="shared" si="50"/>
        <v>8.4922297297297292E-2</v>
      </c>
      <c r="AP28" s="92">
        <f t="shared" si="50"/>
        <v>8.4922297297297292E-2</v>
      </c>
      <c r="AQ28" s="92">
        <f t="shared" si="50"/>
        <v>8.4922297297297292E-2</v>
      </c>
      <c r="AR28" s="92">
        <f t="shared" si="50"/>
        <v>8.4922297297297292E-2</v>
      </c>
      <c r="AS28" s="92">
        <f t="shared" si="50"/>
        <v>8.4922297297297292E-2</v>
      </c>
    </row>
    <row r="29" spans="1:45">
      <c r="A29" s="91" t="s">
        <v>78</v>
      </c>
      <c r="B29" s="92">
        <f>$F$6*B17/(100*$D$12)</f>
        <v>3.8891277641277637E-2</v>
      </c>
      <c r="C29" s="92">
        <f t="shared" si="49"/>
        <v>4.9262285012285009E-2</v>
      </c>
      <c r="D29" s="92">
        <f t="shared" si="49"/>
        <v>6.2226044226044226E-2</v>
      </c>
      <c r="E29" s="92">
        <f t="shared" si="49"/>
        <v>6.6115171990171986E-2</v>
      </c>
      <c r="F29" s="92">
        <f t="shared" si="49"/>
        <v>7.1300675675675662E-2</v>
      </c>
      <c r="G29" s="92">
        <f t="shared" si="49"/>
        <v>6.4818796068796064E-2</v>
      </c>
      <c r="H29" s="92">
        <f t="shared" si="49"/>
        <v>6.4818796068796064E-2</v>
      </c>
      <c r="I29" s="92">
        <f t="shared" si="49"/>
        <v>6.4818796068796064E-2</v>
      </c>
      <c r="J29" s="92">
        <f t="shared" si="49"/>
        <v>6.4818796068796064E-2</v>
      </c>
      <c r="K29" s="92">
        <f t="shared" si="49"/>
        <v>6.4818796068796064E-2</v>
      </c>
      <c r="L29" s="92">
        <f t="shared" si="49"/>
        <v>5.8336916461916452E-2</v>
      </c>
      <c r="M29" s="92">
        <f t="shared" si="49"/>
        <v>5.8336916461916452E-2</v>
      </c>
      <c r="N29" s="92">
        <f t="shared" si="49"/>
        <v>5.8336916461916452E-2</v>
      </c>
      <c r="O29" s="92">
        <f t="shared" si="49"/>
        <v>5.8336916461916452E-2</v>
      </c>
      <c r="P29" s="92">
        <f t="shared" si="49"/>
        <v>5.8336916461916452E-2</v>
      </c>
      <c r="Q29" s="92">
        <f t="shared" si="49"/>
        <v>5.8336916461916452E-2</v>
      </c>
      <c r="R29" s="92">
        <f t="shared" si="49"/>
        <v>5.8336916461916452E-2</v>
      </c>
      <c r="S29" s="92">
        <f t="shared" si="49"/>
        <v>5.8336916461916452E-2</v>
      </c>
      <c r="T29" s="92">
        <f t="shared" si="49"/>
        <v>5.8336916461916452E-2</v>
      </c>
      <c r="U29" s="92">
        <f t="shared" si="49"/>
        <v>5.8336916461916452E-2</v>
      </c>
      <c r="V29" s="92">
        <f t="shared" si="49"/>
        <v>5.8336916461916452E-2</v>
      </c>
      <c r="X29" s="91" t="s">
        <v>78</v>
      </c>
      <c r="Y29" s="92">
        <f>$Y$6*B17/(100*$D$12)</f>
        <v>4.6321253071253066E-2</v>
      </c>
      <c r="Z29" s="92">
        <f t="shared" ref="Z29" si="51">$Y$6*C17/(100*$D$12)</f>
        <v>5.8673587223587224E-2</v>
      </c>
      <c r="AA29" s="92">
        <f t="shared" ref="AA29" si="52">$Y$6*D17/(100*$D$12)</f>
        <v>7.4114004914004911E-2</v>
      </c>
      <c r="AB29" s="92">
        <f t="shared" ref="AB29" si="53">$Y$6*E17/(100*$D$12)</f>
        <v>7.8746130221130223E-2</v>
      </c>
      <c r="AC29" s="92">
        <f t="shared" ref="AC29" si="54">$Y$6*F17/(100*$D$12)</f>
        <v>8.4922297297297292E-2</v>
      </c>
      <c r="AD29" s="92">
        <f t="shared" ref="AD29" si="55">$Y$6*G17/(100*$D$12)</f>
        <v>7.7202088452088438E-2</v>
      </c>
      <c r="AE29" s="92">
        <f t="shared" ref="AE29" si="56">$Y$6*H17/(100*$D$12)</f>
        <v>7.7202088452088438E-2</v>
      </c>
      <c r="AF29" s="92">
        <f t="shared" ref="AF29" si="57">$Y$6*I17/(100*$D$12)</f>
        <v>7.7202088452088438E-2</v>
      </c>
      <c r="AG29" s="92">
        <f t="shared" ref="AG29" si="58">$Y$6*J17/(100*$D$12)</f>
        <v>7.7202088452088438E-2</v>
      </c>
      <c r="AH29" s="92">
        <f t="shared" ref="AH29" si="59">$Y$6*K17/(100*$D$12)</f>
        <v>7.7202088452088438E-2</v>
      </c>
      <c r="AI29" s="92">
        <f t="shared" ref="AI29" si="60">$Y$6*L17/(100*$D$12)</f>
        <v>6.9481879606879599E-2</v>
      </c>
      <c r="AJ29" s="92">
        <f t="shared" ref="AJ29" si="61">$Y$6*M17/(100*$D$12)</f>
        <v>6.9481879606879599E-2</v>
      </c>
      <c r="AK29" s="92">
        <f t="shared" ref="AK29" si="62">$Y$6*N17/(100*$D$12)</f>
        <v>6.9481879606879599E-2</v>
      </c>
      <c r="AL29" s="92">
        <f t="shared" ref="AL29" si="63">$Y$6*O17/(100*$D$12)</f>
        <v>6.9481879606879599E-2</v>
      </c>
      <c r="AM29" s="92">
        <f t="shared" ref="AM29" si="64">$Y$6*P17/(100*$D$12)</f>
        <v>6.9481879606879599E-2</v>
      </c>
      <c r="AN29" s="92">
        <f t="shared" ref="AN29" si="65">$Y$6*Q17/(100*$D$12)</f>
        <v>6.9481879606879599E-2</v>
      </c>
      <c r="AO29" s="92">
        <f t="shared" ref="AO29" si="66">$Y$6*R17/(100*$D$12)</f>
        <v>6.9481879606879599E-2</v>
      </c>
      <c r="AP29" s="92">
        <f t="shared" ref="AP29" si="67">$Y$6*S17/(100*$D$12)</f>
        <v>6.9481879606879599E-2</v>
      </c>
      <c r="AQ29" s="92">
        <f t="shared" ref="AQ29" si="68">$Y$6*T17/(100*$D$12)</f>
        <v>6.9481879606879599E-2</v>
      </c>
      <c r="AR29" s="92">
        <f t="shared" ref="AR29" si="69">$Y$6*U17/(100*$D$12)</f>
        <v>6.9481879606879599E-2</v>
      </c>
      <c r="AS29" s="92">
        <f t="shared" ref="AS29" si="70">$Y$6*V17/(100*$D$12)</f>
        <v>6.9481879606879599E-2</v>
      </c>
    </row>
    <row r="30" spans="1:45">
      <c r="A30" s="90" t="s">
        <v>7</v>
      </c>
      <c r="B30" s="92"/>
      <c r="C30" s="92"/>
      <c r="D30" s="92"/>
      <c r="E30" s="92"/>
      <c r="F30" s="92"/>
      <c r="G30" s="92"/>
      <c r="H30" s="92"/>
      <c r="I30" s="92"/>
      <c r="J30" s="92"/>
      <c r="K30" s="92"/>
      <c r="L30" s="92"/>
      <c r="M30" s="92"/>
      <c r="N30" s="92"/>
      <c r="O30" s="92"/>
      <c r="P30" s="92"/>
      <c r="Q30" s="92"/>
      <c r="R30" s="92"/>
      <c r="S30" s="92"/>
      <c r="T30" s="92"/>
      <c r="U30" s="92"/>
      <c r="V30" s="92"/>
      <c r="X30" s="90" t="s">
        <v>7</v>
      </c>
      <c r="Y30" s="92"/>
      <c r="Z30" s="92"/>
      <c r="AA30" s="92"/>
      <c r="AB30" s="92"/>
      <c r="AC30" s="92"/>
      <c r="AD30" s="92"/>
      <c r="AE30" s="92"/>
      <c r="AF30" s="92"/>
      <c r="AG30" s="92"/>
      <c r="AH30" s="92"/>
      <c r="AI30" s="92"/>
      <c r="AJ30" s="92"/>
      <c r="AK30" s="92"/>
      <c r="AL30" s="92"/>
      <c r="AM30" s="92"/>
      <c r="AN30" s="92"/>
      <c r="AO30" s="92"/>
      <c r="AP30" s="92"/>
      <c r="AQ30" s="92"/>
      <c r="AR30" s="92"/>
      <c r="AS30" s="92"/>
    </row>
    <row r="31" spans="1:45">
      <c r="A31" s="91" t="s">
        <v>77</v>
      </c>
      <c r="B31" s="92">
        <f>$F$7*B16/(100*$D$12)</f>
        <v>6.1271498771498633E-3</v>
      </c>
      <c r="C31" s="92">
        <f>$F$7*C16/(100*$D$12)</f>
        <v>7.7395577395577382E-3</v>
      </c>
      <c r="D31" s="92">
        <f t="shared" ref="C31:V32" si="71">$F$7*D16/(100*$D$12)</f>
        <v>1.0254914004914004E-2</v>
      </c>
      <c r="E31" s="92">
        <f t="shared" si="71"/>
        <v>1.3350737100737099E-2</v>
      </c>
      <c r="F31" s="92">
        <f t="shared" si="71"/>
        <v>1.3544226044226042E-2</v>
      </c>
      <c r="G31" s="92">
        <f>$F$7*G16/(100*$D$12)</f>
        <v>1.2576781326781325E-2</v>
      </c>
      <c r="H31" s="92">
        <f t="shared" si="71"/>
        <v>1.2576781326781325E-2</v>
      </c>
      <c r="I31" s="92">
        <f t="shared" si="71"/>
        <v>1.2576781326781325E-2</v>
      </c>
      <c r="J31" s="92">
        <f t="shared" si="71"/>
        <v>1.2576781326781325E-2</v>
      </c>
      <c r="K31" s="92">
        <f t="shared" si="71"/>
        <v>1.1609336609336609E-2</v>
      </c>
      <c r="L31" s="92">
        <f t="shared" si="71"/>
        <v>1.1609336609336609E-2</v>
      </c>
      <c r="M31" s="92">
        <f t="shared" si="71"/>
        <v>1.1609336609336609E-2</v>
      </c>
      <c r="N31" s="92">
        <f t="shared" si="71"/>
        <v>1.1609336609336609E-2</v>
      </c>
      <c r="O31" s="92">
        <f t="shared" si="71"/>
        <v>1.0641891891891891E-2</v>
      </c>
      <c r="P31" s="92">
        <f t="shared" si="71"/>
        <v>1.0641891891891891E-2</v>
      </c>
      <c r="Q31" s="92">
        <f t="shared" si="71"/>
        <v>1.0641891891891891E-2</v>
      </c>
      <c r="R31" s="92">
        <f t="shared" si="71"/>
        <v>1.0641891891891891E-2</v>
      </c>
      <c r="S31" s="92">
        <f t="shared" si="71"/>
        <v>1.0641891891891891E-2</v>
      </c>
      <c r="T31" s="92">
        <f t="shared" si="71"/>
        <v>1.0641891891891891E-2</v>
      </c>
      <c r="U31" s="92">
        <f t="shared" si="71"/>
        <v>1.0641891891891891E-2</v>
      </c>
      <c r="V31" s="92">
        <f t="shared" si="71"/>
        <v>1.0641891891891891E-2</v>
      </c>
      <c r="X31" s="91" t="s">
        <v>77</v>
      </c>
      <c r="Y31" s="92">
        <f>$Y$7*B16/(100*$D$12)</f>
        <v>4.6566339066338967E-3</v>
      </c>
      <c r="Z31" s="92">
        <f t="shared" ref="Z31:AS31" si="72">$Y$7*C16/(100*$D$12)</f>
        <v>5.882063882063881E-3</v>
      </c>
      <c r="AA31" s="92">
        <f t="shared" si="72"/>
        <v>7.7937346437346429E-3</v>
      </c>
      <c r="AB31" s="92">
        <f t="shared" si="72"/>
        <v>1.0146560196560196E-2</v>
      </c>
      <c r="AC31" s="92">
        <f t="shared" si="72"/>
        <v>1.0293611793611794E-2</v>
      </c>
      <c r="AD31" s="92">
        <f t="shared" si="72"/>
        <v>9.5583538083538078E-3</v>
      </c>
      <c r="AE31" s="92">
        <f t="shared" si="72"/>
        <v>9.5583538083538078E-3</v>
      </c>
      <c r="AF31" s="92">
        <f t="shared" si="72"/>
        <v>9.5583538083538078E-3</v>
      </c>
      <c r="AG31" s="92">
        <f t="shared" si="72"/>
        <v>9.5583538083538078E-3</v>
      </c>
      <c r="AH31" s="92">
        <f t="shared" si="72"/>
        <v>8.823095823095822E-3</v>
      </c>
      <c r="AI31" s="92">
        <f t="shared" si="72"/>
        <v>8.823095823095822E-3</v>
      </c>
      <c r="AJ31" s="92">
        <f t="shared" si="72"/>
        <v>8.823095823095822E-3</v>
      </c>
      <c r="AK31" s="92">
        <f t="shared" si="72"/>
        <v>8.823095823095822E-3</v>
      </c>
      <c r="AL31" s="92">
        <f t="shared" si="72"/>
        <v>8.0878378378378378E-3</v>
      </c>
      <c r="AM31" s="92">
        <f t="shared" si="72"/>
        <v>8.0878378378378378E-3</v>
      </c>
      <c r="AN31" s="92">
        <f t="shared" si="72"/>
        <v>8.0878378378378378E-3</v>
      </c>
      <c r="AO31" s="92">
        <f t="shared" si="72"/>
        <v>8.0878378378378378E-3</v>
      </c>
      <c r="AP31" s="92">
        <f t="shared" si="72"/>
        <v>8.0878378378378378E-3</v>
      </c>
      <c r="AQ31" s="92">
        <f t="shared" si="72"/>
        <v>8.0878378378378378E-3</v>
      </c>
      <c r="AR31" s="92">
        <f t="shared" si="72"/>
        <v>8.0878378378378378E-3</v>
      </c>
      <c r="AS31" s="92">
        <f t="shared" si="72"/>
        <v>8.0878378378378378E-3</v>
      </c>
    </row>
    <row r="32" spans="1:45">
      <c r="A32" s="91" t="s">
        <v>78</v>
      </c>
      <c r="B32" s="92">
        <f>$F$7*B17/(100*$D$12)</f>
        <v>5.8046683046683043E-3</v>
      </c>
      <c r="C32" s="92">
        <f t="shared" si="71"/>
        <v>7.3525798525798519E-3</v>
      </c>
      <c r="D32" s="92">
        <f t="shared" si="71"/>
        <v>9.2874692874692875E-3</v>
      </c>
      <c r="E32" s="92">
        <f t="shared" si="71"/>
        <v>9.8679361179361182E-3</v>
      </c>
      <c r="F32" s="92">
        <f t="shared" si="71"/>
        <v>1.0641891891891891E-2</v>
      </c>
      <c r="G32" s="92">
        <f t="shared" si="71"/>
        <v>9.6744471744471729E-3</v>
      </c>
      <c r="H32" s="92">
        <f t="shared" si="71"/>
        <v>9.6744471744471729E-3</v>
      </c>
      <c r="I32" s="92">
        <f t="shared" si="71"/>
        <v>9.6744471744471729E-3</v>
      </c>
      <c r="J32" s="92">
        <f t="shared" si="71"/>
        <v>9.6744471744471729E-3</v>
      </c>
      <c r="K32" s="92">
        <f t="shared" si="71"/>
        <v>9.6744471744471729E-3</v>
      </c>
      <c r="L32" s="92">
        <f t="shared" si="71"/>
        <v>8.7070024570024551E-3</v>
      </c>
      <c r="M32" s="92">
        <f t="shared" si="71"/>
        <v>8.7070024570024551E-3</v>
      </c>
      <c r="N32" s="92">
        <f t="shared" si="71"/>
        <v>8.7070024570024551E-3</v>
      </c>
      <c r="O32" s="92">
        <f t="shared" si="71"/>
        <v>8.7070024570024551E-3</v>
      </c>
      <c r="P32" s="92">
        <f t="shared" si="71"/>
        <v>8.7070024570024551E-3</v>
      </c>
      <c r="Q32" s="92">
        <f t="shared" si="71"/>
        <v>8.7070024570024551E-3</v>
      </c>
      <c r="R32" s="92">
        <f t="shared" si="71"/>
        <v>8.7070024570024551E-3</v>
      </c>
      <c r="S32" s="92">
        <f t="shared" si="71"/>
        <v>8.7070024570024551E-3</v>
      </c>
      <c r="T32" s="92">
        <f t="shared" si="71"/>
        <v>8.7070024570024551E-3</v>
      </c>
      <c r="U32" s="92">
        <f t="shared" si="71"/>
        <v>8.7070024570024551E-3</v>
      </c>
      <c r="V32" s="92">
        <f t="shared" si="71"/>
        <v>8.7070024570024551E-3</v>
      </c>
      <c r="X32" s="91" t="s">
        <v>78</v>
      </c>
      <c r="Y32" s="92">
        <f>$Y$7*B17/(100*$D$12)</f>
        <v>4.411547911547911E-3</v>
      </c>
      <c r="Z32" s="92">
        <f t="shared" ref="Z32" si="73">$Y$7*C17/(100*$D$12)</f>
        <v>5.5879606879606879E-3</v>
      </c>
      <c r="AA32" s="92">
        <f t="shared" ref="AA32" si="74">$Y$7*D17/(100*$D$12)</f>
        <v>7.0584766584766579E-3</v>
      </c>
      <c r="AB32" s="92">
        <f t="shared" ref="AB32" si="75">$Y$7*E17/(100*$D$12)</f>
        <v>7.4996314496314498E-3</v>
      </c>
      <c r="AC32" s="92">
        <f t="shared" ref="AC32" si="76">$Y$7*F17/(100*$D$12)</f>
        <v>8.0878378378378378E-3</v>
      </c>
      <c r="AD32" s="92">
        <f t="shared" ref="AD32" si="77">$Y$7*G17/(100*$D$12)</f>
        <v>7.352579852579851E-3</v>
      </c>
      <c r="AE32" s="92">
        <f t="shared" ref="AE32" si="78">$Y$7*H17/(100*$D$12)</f>
        <v>7.352579852579851E-3</v>
      </c>
      <c r="AF32" s="92">
        <f t="shared" ref="AF32" si="79">$Y$7*I17/(100*$D$12)</f>
        <v>7.352579852579851E-3</v>
      </c>
      <c r="AG32" s="92">
        <f t="shared" ref="AG32" si="80">$Y$7*J17/(100*$D$12)</f>
        <v>7.352579852579851E-3</v>
      </c>
      <c r="AH32" s="92">
        <f t="shared" ref="AH32" si="81">$Y$7*K17/(100*$D$12)</f>
        <v>7.352579852579851E-3</v>
      </c>
      <c r="AI32" s="92">
        <f t="shared" ref="AI32" si="82">$Y$7*L17/(100*$D$12)</f>
        <v>6.617321867321866E-3</v>
      </c>
      <c r="AJ32" s="92">
        <f t="shared" ref="AJ32" si="83">$Y$7*M17/(100*$D$12)</f>
        <v>6.617321867321866E-3</v>
      </c>
      <c r="AK32" s="92">
        <f t="shared" ref="AK32" si="84">$Y$7*N17/(100*$D$12)</f>
        <v>6.617321867321866E-3</v>
      </c>
      <c r="AL32" s="92">
        <f t="shared" ref="AL32" si="85">$Y$7*O17/(100*$D$12)</f>
        <v>6.617321867321866E-3</v>
      </c>
      <c r="AM32" s="92">
        <f t="shared" ref="AM32" si="86">$Y$7*P17/(100*$D$12)</f>
        <v>6.617321867321866E-3</v>
      </c>
      <c r="AN32" s="92">
        <f t="shared" ref="AN32" si="87">$Y$7*Q17/(100*$D$12)</f>
        <v>6.617321867321866E-3</v>
      </c>
      <c r="AO32" s="92">
        <f t="shared" ref="AO32" si="88">$Y$7*R17/(100*$D$12)</f>
        <v>6.617321867321866E-3</v>
      </c>
      <c r="AP32" s="92">
        <f t="shared" ref="AP32" si="89">$Y$7*S17/(100*$D$12)</f>
        <v>6.617321867321866E-3</v>
      </c>
      <c r="AQ32" s="92">
        <f t="shared" ref="AQ32" si="90">$Y$7*T17/(100*$D$12)</f>
        <v>6.617321867321866E-3</v>
      </c>
      <c r="AR32" s="92">
        <f t="shared" ref="AR32" si="91">$Y$7*U17/(100*$D$12)</f>
        <v>6.617321867321866E-3</v>
      </c>
      <c r="AS32" s="92">
        <f t="shared" ref="AS32" si="92">$Y$7*V17/(100*$D$12)</f>
        <v>6.617321867321866E-3</v>
      </c>
    </row>
    <row r="33" spans="1:45">
      <c r="A33" s="90" t="s">
        <v>12</v>
      </c>
      <c r="X33" s="90" t="s">
        <v>12</v>
      </c>
    </row>
    <row r="34" spans="1:45">
      <c r="A34" s="91" t="s">
        <v>77</v>
      </c>
      <c r="B34" s="92">
        <f>$F$8*B16/(100*$D$12)</f>
        <v>1.2254299754299727E-2</v>
      </c>
      <c r="C34" s="92">
        <f t="shared" ref="C34:V35" si="93">$F$8*C16/(100*$D$12)</f>
        <v>1.5479115479115476E-2</v>
      </c>
      <c r="D34" s="92">
        <f t="shared" si="93"/>
        <v>2.0509828009828007E-2</v>
      </c>
      <c r="E34" s="92">
        <f t="shared" si="93"/>
        <v>2.6701474201474198E-2</v>
      </c>
      <c r="F34" s="92">
        <f t="shared" si="93"/>
        <v>2.7088452088452085E-2</v>
      </c>
      <c r="G34" s="92">
        <f t="shared" si="93"/>
        <v>2.5153562653562649E-2</v>
      </c>
      <c r="H34" s="92">
        <f t="shared" si="93"/>
        <v>2.5153562653562649E-2</v>
      </c>
      <c r="I34" s="92">
        <f t="shared" si="93"/>
        <v>2.5153562653562649E-2</v>
      </c>
      <c r="J34" s="92">
        <f t="shared" si="93"/>
        <v>2.5153562653562649E-2</v>
      </c>
      <c r="K34" s="92">
        <f t="shared" si="93"/>
        <v>2.3218673218673217E-2</v>
      </c>
      <c r="L34" s="92">
        <f t="shared" si="93"/>
        <v>2.3218673218673217E-2</v>
      </c>
      <c r="M34" s="92">
        <f t="shared" si="93"/>
        <v>2.3218673218673217E-2</v>
      </c>
      <c r="N34" s="92">
        <f t="shared" si="93"/>
        <v>2.3218673218673217E-2</v>
      </c>
      <c r="O34" s="92">
        <f t="shared" si="93"/>
        <v>2.1283783783783781E-2</v>
      </c>
      <c r="P34" s="92">
        <f t="shared" si="93"/>
        <v>2.1283783783783781E-2</v>
      </c>
      <c r="Q34" s="92">
        <f t="shared" si="93"/>
        <v>2.1283783783783781E-2</v>
      </c>
      <c r="R34" s="92">
        <f t="shared" si="93"/>
        <v>2.1283783783783781E-2</v>
      </c>
      <c r="S34" s="92">
        <f t="shared" si="93"/>
        <v>2.1283783783783781E-2</v>
      </c>
      <c r="T34" s="92">
        <f t="shared" si="93"/>
        <v>2.1283783783783781E-2</v>
      </c>
      <c r="U34" s="92">
        <f t="shared" si="93"/>
        <v>2.1283783783783781E-2</v>
      </c>
      <c r="V34" s="92">
        <f t="shared" si="93"/>
        <v>2.1283783783783781E-2</v>
      </c>
      <c r="X34" s="91" t="s">
        <v>77</v>
      </c>
      <c r="Y34" s="92">
        <f>$Y$8*B16/(100*$D$12)</f>
        <v>4.3257678132678029E-2</v>
      </c>
      <c r="Z34" s="92">
        <f t="shared" ref="Z34:AS34" si="94">$Y$8*C16/(100*$D$12)</f>
        <v>5.464127764127763E-2</v>
      </c>
      <c r="AA34" s="92">
        <f t="shared" si="94"/>
        <v>7.2399692874692861E-2</v>
      </c>
      <c r="AB34" s="92">
        <f t="shared" si="94"/>
        <v>9.4256203931203916E-2</v>
      </c>
      <c r="AC34" s="92">
        <f t="shared" si="94"/>
        <v>9.5622235872235853E-2</v>
      </c>
      <c r="AD34" s="92">
        <f t="shared" si="94"/>
        <v>8.8792076167076156E-2</v>
      </c>
      <c r="AE34" s="92">
        <f t="shared" si="94"/>
        <v>8.8792076167076156E-2</v>
      </c>
      <c r="AF34" s="92">
        <f t="shared" si="94"/>
        <v>8.8792076167076156E-2</v>
      </c>
      <c r="AG34" s="92">
        <f t="shared" si="94"/>
        <v>8.8792076167076156E-2</v>
      </c>
      <c r="AH34" s="92">
        <f t="shared" si="94"/>
        <v>8.1961916461916445E-2</v>
      </c>
      <c r="AI34" s="92">
        <f t="shared" si="94"/>
        <v>8.1961916461916445E-2</v>
      </c>
      <c r="AJ34" s="92">
        <f t="shared" si="94"/>
        <v>8.1961916461916445E-2</v>
      </c>
      <c r="AK34" s="92">
        <f t="shared" si="94"/>
        <v>8.1961916461916445E-2</v>
      </c>
      <c r="AL34" s="92">
        <f t="shared" si="94"/>
        <v>7.5131756756756748E-2</v>
      </c>
      <c r="AM34" s="92">
        <f t="shared" si="94"/>
        <v>7.5131756756756748E-2</v>
      </c>
      <c r="AN34" s="92">
        <f t="shared" si="94"/>
        <v>7.5131756756756748E-2</v>
      </c>
      <c r="AO34" s="92">
        <f t="shared" si="94"/>
        <v>7.5131756756756748E-2</v>
      </c>
      <c r="AP34" s="92">
        <f t="shared" si="94"/>
        <v>7.5131756756756748E-2</v>
      </c>
      <c r="AQ34" s="92">
        <f t="shared" si="94"/>
        <v>7.5131756756756748E-2</v>
      </c>
      <c r="AR34" s="92">
        <f t="shared" si="94"/>
        <v>7.5131756756756748E-2</v>
      </c>
      <c r="AS34" s="92">
        <f t="shared" si="94"/>
        <v>7.5131756756756748E-2</v>
      </c>
    </row>
    <row r="35" spans="1:45">
      <c r="A35" s="91" t="s">
        <v>78</v>
      </c>
      <c r="B35" s="92">
        <f>$F$8*B17/(100*$D$12)</f>
        <v>1.1609336609336609E-2</v>
      </c>
      <c r="C35" s="92">
        <f t="shared" si="93"/>
        <v>1.4705159705159704E-2</v>
      </c>
      <c r="D35" s="92">
        <f t="shared" si="93"/>
        <v>1.8574938574938575E-2</v>
      </c>
      <c r="E35" s="92">
        <f t="shared" si="93"/>
        <v>1.9735872235872236E-2</v>
      </c>
      <c r="F35" s="92">
        <f t="shared" si="93"/>
        <v>2.1283783783783781E-2</v>
      </c>
      <c r="G35" s="92">
        <f t="shared" si="93"/>
        <v>1.9348894348894346E-2</v>
      </c>
      <c r="H35" s="92">
        <f t="shared" si="93"/>
        <v>1.9348894348894346E-2</v>
      </c>
      <c r="I35" s="92">
        <f t="shared" si="93"/>
        <v>1.9348894348894346E-2</v>
      </c>
      <c r="J35" s="92">
        <f t="shared" si="93"/>
        <v>1.9348894348894346E-2</v>
      </c>
      <c r="K35" s="92">
        <f t="shared" si="93"/>
        <v>1.9348894348894346E-2</v>
      </c>
      <c r="L35" s="92">
        <f t="shared" si="93"/>
        <v>1.741400491400491E-2</v>
      </c>
      <c r="M35" s="92">
        <f t="shared" si="93"/>
        <v>1.741400491400491E-2</v>
      </c>
      <c r="N35" s="92">
        <f t="shared" si="93"/>
        <v>1.741400491400491E-2</v>
      </c>
      <c r="O35" s="92">
        <f t="shared" si="93"/>
        <v>1.741400491400491E-2</v>
      </c>
      <c r="P35" s="92">
        <f t="shared" si="93"/>
        <v>1.741400491400491E-2</v>
      </c>
      <c r="Q35" s="92">
        <f t="shared" si="93"/>
        <v>1.741400491400491E-2</v>
      </c>
      <c r="R35" s="92">
        <f t="shared" si="93"/>
        <v>1.741400491400491E-2</v>
      </c>
      <c r="S35" s="92">
        <f t="shared" si="93"/>
        <v>1.741400491400491E-2</v>
      </c>
      <c r="T35" s="92">
        <f t="shared" si="93"/>
        <v>1.741400491400491E-2</v>
      </c>
      <c r="U35" s="92">
        <f t="shared" si="93"/>
        <v>1.741400491400491E-2</v>
      </c>
      <c r="V35" s="92">
        <f t="shared" si="93"/>
        <v>1.741400491400491E-2</v>
      </c>
      <c r="X35" s="91" t="s">
        <v>78</v>
      </c>
      <c r="Y35" s="92">
        <f>$Y$8*B17/(100*$D$12)</f>
        <v>4.0980958230958223E-2</v>
      </c>
      <c r="Z35" s="92">
        <f t="shared" ref="Z35" si="95">$Y$8*C17/(100*$D$12)</f>
        <v>5.190921375921375E-2</v>
      </c>
      <c r="AA35" s="92">
        <f t="shared" ref="AA35" si="96">$Y$8*D17/(100*$D$12)</f>
        <v>6.5569533169533165E-2</v>
      </c>
      <c r="AB35" s="92">
        <f t="shared" ref="AB35" si="97">$Y$8*E17/(100*$D$12)</f>
        <v>6.9667628992628988E-2</v>
      </c>
      <c r="AC35" s="92">
        <f t="shared" ref="AC35" si="98">$Y$8*F17/(100*$D$12)</f>
        <v>7.5131756756756748E-2</v>
      </c>
      <c r="AD35" s="92">
        <f t="shared" ref="AD35" si="99">$Y$8*G17/(100*$D$12)</f>
        <v>6.8301597051597038E-2</v>
      </c>
      <c r="AE35" s="92">
        <f t="shared" ref="AE35" si="100">$Y$8*H17/(100*$D$12)</f>
        <v>6.8301597051597038E-2</v>
      </c>
      <c r="AF35" s="92">
        <f t="shared" ref="AF35" si="101">$Y$8*I17/(100*$D$12)</f>
        <v>6.8301597051597038E-2</v>
      </c>
      <c r="AG35" s="92">
        <f t="shared" ref="AG35" si="102">$Y$8*J17/(100*$D$12)</f>
        <v>6.8301597051597038E-2</v>
      </c>
      <c r="AH35" s="92">
        <f t="shared" ref="AH35" si="103">$Y$8*K17/(100*$D$12)</f>
        <v>6.8301597051597038E-2</v>
      </c>
      <c r="AI35" s="92">
        <f t="shared" ref="AI35" si="104">$Y$8*L17/(100*$D$12)</f>
        <v>6.1471437346437334E-2</v>
      </c>
      <c r="AJ35" s="92">
        <f t="shared" ref="AJ35" si="105">$Y$8*M17/(100*$D$12)</f>
        <v>6.1471437346437334E-2</v>
      </c>
      <c r="AK35" s="92">
        <f t="shared" ref="AK35" si="106">$Y$8*N17/(100*$D$12)</f>
        <v>6.1471437346437334E-2</v>
      </c>
      <c r="AL35" s="92">
        <f t="shared" ref="AL35" si="107">$Y$8*O17/(100*$D$12)</f>
        <v>6.1471437346437334E-2</v>
      </c>
      <c r="AM35" s="92">
        <f t="shared" ref="AM35" si="108">$Y$8*P17/(100*$D$12)</f>
        <v>6.1471437346437334E-2</v>
      </c>
      <c r="AN35" s="92">
        <f t="shared" ref="AN35" si="109">$Y$8*Q17/(100*$D$12)</f>
        <v>6.1471437346437334E-2</v>
      </c>
      <c r="AO35" s="92">
        <f t="shared" ref="AO35" si="110">$Y$8*R17/(100*$D$12)</f>
        <v>6.1471437346437334E-2</v>
      </c>
      <c r="AP35" s="92">
        <f t="shared" ref="AP35" si="111">$Y$8*S17/(100*$D$12)</f>
        <v>6.1471437346437334E-2</v>
      </c>
      <c r="AQ35" s="92">
        <f t="shared" ref="AQ35" si="112">$Y$8*T17/(100*$D$12)</f>
        <v>6.1471437346437334E-2</v>
      </c>
      <c r="AR35" s="92">
        <f t="shared" ref="AR35" si="113">$Y$8*U17/(100*$D$12)</f>
        <v>6.1471437346437334E-2</v>
      </c>
      <c r="AS35" s="92">
        <f t="shared" ref="AS35" si="114">$Y$8*V17/(100*$D$12)</f>
        <v>6.1471437346437334E-2</v>
      </c>
    </row>
    <row r="36" spans="1:45">
      <c r="A36" s="90" t="s">
        <v>81</v>
      </c>
      <c r="X36" s="90" t="s">
        <v>81</v>
      </c>
    </row>
    <row r="37" spans="1:45">
      <c r="A37" s="91" t="s">
        <v>77</v>
      </c>
      <c r="B37" s="92">
        <f>$F$9*B16/(100*$D$12)</f>
        <v>0.2867506142506136</v>
      </c>
      <c r="C37" s="92">
        <f t="shared" ref="C37:V38" si="115">$F$9*C16/(100*$D$12)</f>
        <v>0.36221130221130216</v>
      </c>
      <c r="D37" s="92">
        <f t="shared" si="115"/>
        <v>0.47992997542997529</v>
      </c>
      <c r="E37" s="92">
        <f t="shared" si="115"/>
        <v>0.62481449631449626</v>
      </c>
      <c r="F37" s="92">
        <f t="shared" si="115"/>
        <v>0.6338697788697788</v>
      </c>
      <c r="G37" s="92">
        <f t="shared" si="115"/>
        <v>0.58859336609336599</v>
      </c>
      <c r="H37" s="92">
        <f t="shared" si="115"/>
        <v>0.58859336609336599</v>
      </c>
      <c r="I37" s="92">
        <f t="shared" si="115"/>
        <v>0.58859336609336599</v>
      </c>
      <c r="J37" s="92">
        <f t="shared" si="115"/>
        <v>0.58859336609336599</v>
      </c>
      <c r="K37" s="92">
        <f t="shared" si="115"/>
        <v>0.54331695331695329</v>
      </c>
      <c r="L37" s="92">
        <f t="shared" si="115"/>
        <v>0.54331695331695329</v>
      </c>
      <c r="M37" s="92">
        <f t="shared" si="115"/>
        <v>0.54331695331695329</v>
      </c>
      <c r="N37" s="92">
        <f t="shared" si="115"/>
        <v>0.54331695331695329</v>
      </c>
      <c r="O37" s="92">
        <f t="shared" si="115"/>
        <v>0.49804054054054042</v>
      </c>
      <c r="P37" s="92">
        <f t="shared" si="115"/>
        <v>0.49804054054054042</v>
      </c>
      <c r="Q37" s="92">
        <f t="shared" si="115"/>
        <v>0.49804054054054042</v>
      </c>
      <c r="R37" s="92">
        <f t="shared" si="115"/>
        <v>0.49804054054054042</v>
      </c>
      <c r="S37" s="92">
        <f t="shared" si="115"/>
        <v>0.49804054054054042</v>
      </c>
      <c r="T37" s="92">
        <f t="shared" si="115"/>
        <v>0.49804054054054042</v>
      </c>
      <c r="U37" s="92">
        <f t="shared" si="115"/>
        <v>0.49804054054054042</v>
      </c>
      <c r="V37" s="92">
        <f t="shared" si="115"/>
        <v>0.49804054054054042</v>
      </c>
      <c r="X37" s="91" t="s">
        <v>77</v>
      </c>
      <c r="Y37" s="92">
        <f>$Y$9*B16/(100*$D$12)</f>
        <v>0.1837409705159701</v>
      </c>
      <c r="Z37" s="92">
        <f t="shared" ref="Z37:AS37" si="116">$Y$9*C16/(100*$D$12)</f>
        <v>0.23209385749385744</v>
      </c>
      <c r="AA37" s="92">
        <f t="shared" si="116"/>
        <v>0.30752436117936116</v>
      </c>
      <c r="AB37" s="92">
        <f t="shared" si="116"/>
        <v>0.40036190417690409</v>
      </c>
      <c r="AC37" s="92">
        <f t="shared" si="116"/>
        <v>0.40616425061425054</v>
      </c>
      <c r="AD37" s="92">
        <f t="shared" si="116"/>
        <v>0.3771525184275184</v>
      </c>
      <c r="AE37" s="92">
        <f t="shared" si="116"/>
        <v>0.3771525184275184</v>
      </c>
      <c r="AF37" s="92">
        <f t="shared" si="116"/>
        <v>0.3771525184275184</v>
      </c>
      <c r="AG37" s="92">
        <f t="shared" si="116"/>
        <v>0.3771525184275184</v>
      </c>
      <c r="AH37" s="92">
        <f t="shared" si="116"/>
        <v>0.3481407862407862</v>
      </c>
      <c r="AI37" s="92">
        <f t="shared" si="116"/>
        <v>0.3481407862407862</v>
      </c>
      <c r="AJ37" s="92">
        <f t="shared" si="116"/>
        <v>0.3481407862407862</v>
      </c>
      <c r="AK37" s="92">
        <f t="shared" si="116"/>
        <v>0.3481407862407862</v>
      </c>
      <c r="AL37" s="92">
        <f t="shared" si="116"/>
        <v>0.31912905405405395</v>
      </c>
      <c r="AM37" s="92">
        <f t="shared" si="116"/>
        <v>0.31912905405405395</v>
      </c>
      <c r="AN37" s="92">
        <f t="shared" si="116"/>
        <v>0.31912905405405395</v>
      </c>
      <c r="AO37" s="92">
        <f t="shared" si="116"/>
        <v>0.31912905405405395</v>
      </c>
      <c r="AP37" s="92">
        <f t="shared" si="116"/>
        <v>0.31912905405405395</v>
      </c>
      <c r="AQ37" s="92">
        <f t="shared" si="116"/>
        <v>0.31912905405405395</v>
      </c>
      <c r="AR37" s="92">
        <f t="shared" si="116"/>
        <v>0.31912905405405395</v>
      </c>
      <c r="AS37" s="92">
        <f t="shared" si="116"/>
        <v>0.31912905405405395</v>
      </c>
    </row>
    <row r="38" spans="1:45">
      <c r="A38" s="91" t="s">
        <v>78</v>
      </c>
      <c r="B38" s="92">
        <f>$F$9*B17/(100*$D$12)</f>
        <v>0.27165847665847664</v>
      </c>
      <c r="C38" s="92">
        <f t="shared" si="115"/>
        <v>0.34410073710073708</v>
      </c>
      <c r="D38" s="92">
        <f t="shared" si="115"/>
        <v>0.43465356265356264</v>
      </c>
      <c r="E38" s="92">
        <f t="shared" si="115"/>
        <v>0.46181941031941032</v>
      </c>
      <c r="F38" s="92">
        <f t="shared" si="115"/>
        <v>0.49804054054054042</v>
      </c>
      <c r="G38" s="92">
        <f t="shared" si="115"/>
        <v>0.45276412776412767</v>
      </c>
      <c r="H38" s="92">
        <f t="shared" si="115"/>
        <v>0.45276412776412767</v>
      </c>
      <c r="I38" s="92">
        <f t="shared" si="115"/>
        <v>0.45276412776412767</v>
      </c>
      <c r="J38" s="92">
        <f t="shared" si="115"/>
        <v>0.45276412776412767</v>
      </c>
      <c r="K38" s="92">
        <f t="shared" si="115"/>
        <v>0.45276412776412767</v>
      </c>
      <c r="L38" s="92">
        <f t="shared" si="115"/>
        <v>0.40748771498771486</v>
      </c>
      <c r="M38" s="92">
        <f t="shared" si="115"/>
        <v>0.40748771498771486</v>
      </c>
      <c r="N38" s="92">
        <f t="shared" si="115"/>
        <v>0.40748771498771486</v>
      </c>
      <c r="O38" s="92">
        <f t="shared" si="115"/>
        <v>0.40748771498771486</v>
      </c>
      <c r="P38" s="92">
        <f t="shared" si="115"/>
        <v>0.40748771498771486</v>
      </c>
      <c r="Q38" s="92">
        <f t="shared" si="115"/>
        <v>0.40748771498771486</v>
      </c>
      <c r="R38" s="92">
        <f t="shared" si="115"/>
        <v>0.40748771498771486</v>
      </c>
      <c r="S38" s="92">
        <f t="shared" si="115"/>
        <v>0.40748771498771486</v>
      </c>
      <c r="T38" s="92">
        <f t="shared" si="115"/>
        <v>0.40748771498771486</v>
      </c>
      <c r="U38" s="92">
        <f t="shared" si="115"/>
        <v>0.40748771498771486</v>
      </c>
      <c r="V38" s="92">
        <f t="shared" si="115"/>
        <v>0.40748771498771486</v>
      </c>
      <c r="X38" s="91" t="s">
        <v>78</v>
      </c>
      <c r="Y38" s="92">
        <f>$Y$9*B17/(100*$D$12)</f>
        <v>0.1740703931203931</v>
      </c>
      <c r="Z38" s="92">
        <f t="shared" ref="Z38" si="117">$Y$9*C17/(100*$D$12)</f>
        <v>0.2204891646191646</v>
      </c>
      <c r="AA38" s="92">
        <f t="shared" ref="AA38" si="118">$Y$9*D17/(100*$D$12)</f>
        <v>0.27851262899262896</v>
      </c>
      <c r="AB38" s="92">
        <f t="shared" ref="AB38" si="119">$Y$9*E17/(100*$D$12)</f>
        <v>0.29591966830466826</v>
      </c>
      <c r="AC38" s="92">
        <f t="shared" ref="AC38" si="120">$Y$9*F17/(100*$D$12)</f>
        <v>0.31912905405405395</v>
      </c>
      <c r="AD38" s="92">
        <f t="shared" ref="AD38" si="121">$Y$9*G17/(100*$D$12)</f>
        <v>0.29011732186732181</v>
      </c>
      <c r="AE38" s="92">
        <f t="shared" ref="AE38" si="122">$Y$9*H17/(100*$D$12)</f>
        <v>0.29011732186732181</v>
      </c>
      <c r="AF38" s="92">
        <f t="shared" ref="AF38" si="123">$Y$9*I17/(100*$D$12)</f>
        <v>0.29011732186732181</v>
      </c>
      <c r="AG38" s="92">
        <f t="shared" ref="AG38" si="124">$Y$9*J17/(100*$D$12)</f>
        <v>0.29011732186732181</v>
      </c>
      <c r="AH38" s="92">
        <f t="shared" ref="AH38" si="125">$Y$9*K17/(100*$D$12)</f>
        <v>0.29011732186732181</v>
      </c>
      <c r="AI38" s="92">
        <f t="shared" ref="AI38" si="126">$Y$9*L17/(100*$D$12)</f>
        <v>0.26110558968058961</v>
      </c>
      <c r="AJ38" s="92">
        <f t="shared" ref="AJ38" si="127">$Y$9*M17/(100*$D$12)</f>
        <v>0.26110558968058961</v>
      </c>
      <c r="AK38" s="92">
        <f t="shared" ref="AK38" si="128">$Y$9*N17/(100*$D$12)</f>
        <v>0.26110558968058961</v>
      </c>
      <c r="AL38" s="92">
        <f t="shared" ref="AL38" si="129">$Y$9*O17/(100*$D$12)</f>
        <v>0.26110558968058961</v>
      </c>
      <c r="AM38" s="92">
        <f t="shared" ref="AM38" si="130">$Y$9*P17/(100*$D$12)</f>
        <v>0.26110558968058961</v>
      </c>
      <c r="AN38" s="92">
        <f t="shared" ref="AN38" si="131">$Y$9*Q17/(100*$D$12)</f>
        <v>0.26110558968058961</v>
      </c>
      <c r="AO38" s="92">
        <f t="shared" ref="AO38" si="132">$Y$9*R17/(100*$D$12)</f>
        <v>0.26110558968058961</v>
      </c>
      <c r="AP38" s="92">
        <f t="shared" ref="AP38" si="133">$Y$9*S17/(100*$D$12)</f>
        <v>0.26110558968058961</v>
      </c>
      <c r="AQ38" s="92">
        <f t="shared" ref="AQ38" si="134">$Y$9*T17/(100*$D$12)</f>
        <v>0.26110558968058961</v>
      </c>
      <c r="AR38" s="92">
        <f t="shared" ref="AR38" si="135">$Y$9*U17/(100*$D$12)</f>
        <v>0.26110558968058961</v>
      </c>
      <c r="AS38" s="92">
        <f t="shared" ref="AS38" si="136">$Y$9*V17/(100*$D$12)</f>
        <v>0.26110558968058961</v>
      </c>
    </row>
    <row r="39" spans="1:45">
      <c r="A39" s="90" t="s">
        <v>92</v>
      </c>
      <c r="X39" s="90" t="s">
        <v>92</v>
      </c>
    </row>
    <row r="40" spans="1:45">
      <c r="A40" s="91" t="s">
        <v>77</v>
      </c>
      <c r="B40" s="92">
        <f>$F$10*B16/(100*$D$12)</f>
        <v>4.9017199017198906E-2</v>
      </c>
      <c r="C40" s="92">
        <f t="shared" ref="C40:V41" si="137">$F$10*C16/(100*$D$12)</f>
        <v>6.1916461916461905E-2</v>
      </c>
      <c r="D40" s="92">
        <f t="shared" si="137"/>
        <v>8.2039312039312029E-2</v>
      </c>
      <c r="E40" s="92">
        <f t="shared" si="137"/>
        <v>0.10680589680589679</v>
      </c>
      <c r="F40" s="92">
        <f t="shared" si="137"/>
        <v>0.10835380835380834</v>
      </c>
      <c r="G40" s="92">
        <f t="shared" si="137"/>
        <v>0.1006142506142506</v>
      </c>
      <c r="H40" s="92">
        <f t="shared" si="137"/>
        <v>0.1006142506142506</v>
      </c>
      <c r="I40" s="92">
        <f t="shared" si="137"/>
        <v>0.1006142506142506</v>
      </c>
      <c r="J40" s="92">
        <f t="shared" si="137"/>
        <v>0.1006142506142506</v>
      </c>
      <c r="K40" s="92">
        <f t="shared" si="137"/>
        <v>9.2874692874692868E-2</v>
      </c>
      <c r="L40" s="92">
        <f t="shared" si="137"/>
        <v>9.2874692874692868E-2</v>
      </c>
      <c r="M40" s="92">
        <f t="shared" si="137"/>
        <v>9.2874692874692868E-2</v>
      </c>
      <c r="N40" s="92">
        <f t="shared" si="137"/>
        <v>9.2874692874692868E-2</v>
      </c>
      <c r="O40" s="92">
        <f t="shared" si="137"/>
        <v>8.5135135135135126E-2</v>
      </c>
      <c r="P40" s="92">
        <f t="shared" si="137"/>
        <v>8.5135135135135126E-2</v>
      </c>
      <c r="Q40" s="92">
        <f t="shared" si="137"/>
        <v>8.5135135135135126E-2</v>
      </c>
      <c r="R40" s="92">
        <f t="shared" si="137"/>
        <v>8.5135135135135126E-2</v>
      </c>
      <c r="S40" s="92">
        <f t="shared" si="137"/>
        <v>8.5135135135135126E-2</v>
      </c>
      <c r="T40" s="92">
        <f t="shared" si="137"/>
        <v>8.5135135135135126E-2</v>
      </c>
      <c r="U40" s="92">
        <f t="shared" si="137"/>
        <v>8.5135135135135126E-2</v>
      </c>
      <c r="V40" s="92">
        <f t="shared" si="137"/>
        <v>8.5135135135135126E-2</v>
      </c>
      <c r="X40" s="91" t="s">
        <v>77</v>
      </c>
      <c r="Y40" s="92">
        <f>$Y$10*B16/(100*$D$12)</f>
        <v>7.3905681818181648E-2</v>
      </c>
      <c r="Z40" s="92">
        <f t="shared" ref="Z40:AS40" si="138">$Y$10*C16/(100*$D$12)</f>
        <v>9.3354545454545426E-2</v>
      </c>
      <c r="AA40" s="92">
        <f t="shared" si="138"/>
        <v>0.12369477272727269</v>
      </c>
      <c r="AB40" s="92">
        <f t="shared" si="138"/>
        <v>0.16103659090909087</v>
      </c>
      <c r="AC40" s="92">
        <f t="shared" si="138"/>
        <v>0.16337045454545451</v>
      </c>
      <c r="AD40" s="92">
        <f t="shared" si="138"/>
        <v>0.15170113636363636</v>
      </c>
      <c r="AE40" s="92">
        <f t="shared" si="138"/>
        <v>0.15170113636363636</v>
      </c>
      <c r="AF40" s="92">
        <f t="shared" si="138"/>
        <v>0.15170113636363636</v>
      </c>
      <c r="AG40" s="92">
        <f t="shared" si="138"/>
        <v>0.15170113636363636</v>
      </c>
      <c r="AH40" s="92">
        <f t="shared" si="138"/>
        <v>0.14003181818181815</v>
      </c>
      <c r="AI40" s="92">
        <f t="shared" si="138"/>
        <v>0.14003181818181815</v>
      </c>
      <c r="AJ40" s="92">
        <f t="shared" si="138"/>
        <v>0.14003181818181815</v>
      </c>
      <c r="AK40" s="92">
        <f t="shared" si="138"/>
        <v>0.14003181818181815</v>
      </c>
      <c r="AL40" s="92">
        <f t="shared" si="138"/>
        <v>0.12836249999999999</v>
      </c>
      <c r="AM40" s="92">
        <f t="shared" si="138"/>
        <v>0.12836249999999999</v>
      </c>
      <c r="AN40" s="92">
        <f t="shared" si="138"/>
        <v>0.12836249999999999</v>
      </c>
      <c r="AO40" s="92">
        <f t="shared" si="138"/>
        <v>0.12836249999999999</v>
      </c>
      <c r="AP40" s="92">
        <f t="shared" si="138"/>
        <v>0.12836249999999999</v>
      </c>
      <c r="AQ40" s="92">
        <f t="shared" si="138"/>
        <v>0.12836249999999999</v>
      </c>
      <c r="AR40" s="92">
        <f t="shared" si="138"/>
        <v>0.12836249999999999</v>
      </c>
      <c r="AS40" s="92">
        <f t="shared" si="138"/>
        <v>0.12836249999999999</v>
      </c>
    </row>
    <row r="41" spans="1:45">
      <c r="A41" s="91" t="s">
        <v>78</v>
      </c>
      <c r="B41" s="92">
        <f>$F$10*B17/(100*$D$12)</f>
        <v>4.6437346437346434E-2</v>
      </c>
      <c r="C41" s="92">
        <f t="shared" si="137"/>
        <v>5.8820638820638815E-2</v>
      </c>
      <c r="D41" s="92">
        <f t="shared" si="137"/>
        <v>7.42997542997543E-2</v>
      </c>
      <c r="E41" s="92">
        <f t="shared" si="137"/>
        <v>7.8943488943488946E-2</v>
      </c>
      <c r="F41" s="92">
        <f t="shared" si="137"/>
        <v>8.5135135135135126E-2</v>
      </c>
      <c r="G41" s="92">
        <f t="shared" si="137"/>
        <v>7.7395577395577383E-2</v>
      </c>
      <c r="H41" s="92">
        <f t="shared" si="137"/>
        <v>7.7395577395577383E-2</v>
      </c>
      <c r="I41" s="92">
        <f t="shared" si="137"/>
        <v>7.7395577395577383E-2</v>
      </c>
      <c r="J41" s="92">
        <f t="shared" si="137"/>
        <v>7.7395577395577383E-2</v>
      </c>
      <c r="K41" s="92">
        <f t="shared" si="137"/>
        <v>7.7395577395577383E-2</v>
      </c>
      <c r="L41" s="92">
        <f t="shared" si="137"/>
        <v>6.9656019656019641E-2</v>
      </c>
      <c r="M41" s="92">
        <f t="shared" si="137"/>
        <v>6.9656019656019641E-2</v>
      </c>
      <c r="N41" s="92">
        <f t="shared" si="137"/>
        <v>6.9656019656019641E-2</v>
      </c>
      <c r="O41" s="92">
        <f t="shared" si="137"/>
        <v>6.9656019656019641E-2</v>
      </c>
      <c r="P41" s="92">
        <f t="shared" si="137"/>
        <v>6.9656019656019641E-2</v>
      </c>
      <c r="Q41" s="92">
        <f t="shared" si="137"/>
        <v>6.9656019656019641E-2</v>
      </c>
      <c r="R41" s="92">
        <f t="shared" si="137"/>
        <v>6.9656019656019641E-2</v>
      </c>
      <c r="S41" s="92">
        <f t="shared" si="137"/>
        <v>6.9656019656019641E-2</v>
      </c>
      <c r="T41" s="92">
        <f t="shared" si="137"/>
        <v>6.9656019656019641E-2</v>
      </c>
      <c r="U41" s="92">
        <f t="shared" si="137"/>
        <v>6.9656019656019641E-2</v>
      </c>
      <c r="V41" s="92">
        <f t="shared" si="137"/>
        <v>6.9656019656019641E-2</v>
      </c>
      <c r="X41" s="91" t="s">
        <v>78</v>
      </c>
      <c r="Y41" s="92">
        <f>$Y$10*B17/(100*$D$12)</f>
        <v>7.0015909090909073E-2</v>
      </c>
      <c r="Z41" s="92">
        <f t="shared" ref="Z41" si="139">$Y$10*C17/(100*$D$12)</f>
        <v>8.8686818181818172E-2</v>
      </c>
      <c r="AA41" s="92">
        <f t="shared" ref="AA41" si="140">$Y$10*D17/(100*$D$12)</f>
        <v>0.11202545454545454</v>
      </c>
      <c r="AB41" s="92">
        <f t="shared" ref="AB41" si="141">$Y$10*E17/(100*$D$12)</f>
        <v>0.11902704545454545</v>
      </c>
      <c r="AC41" s="92">
        <f t="shared" ref="AC41" si="142">$Y$10*F17/(100*$D$12)</f>
        <v>0.12836249999999999</v>
      </c>
      <c r="AD41" s="92">
        <f t="shared" ref="AD41" si="143">$Y$10*G17/(100*$D$12)</f>
        <v>0.11669318181818181</v>
      </c>
      <c r="AE41" s="92">
        <f t="shared" ref="AE41" si="144">$Y$10*H17/(100*$D$12)</f>
        <v>0.11669318181818181</v>
      </c>
      <c r="AF41" s="92">
        <f t="shared" ref="AF41" si="145">$Y$10*I17/(100*$D$12)</f>
        <v>0.11669318181818181</v>
      </c>
      <c r="AG41" s="92">
        <f t="shared" ref="AG41" si="146">$Y$10*J17/(100*$D$12)</f>
        <v>0.11669318181818181</v>
      </c>
      <c r="AH41" s="92">
        <f t="shared" ref="AH41" si="147">$Y$10*K17/(100*$D$12)</f>
        <v>0.11669318181818181</v>
      </c>
      <c r="AI41" s="92">
        <f t="shared" ref="AI41" si="148">$Y$10*L17/(100*$D$12)</f>
        <v>0.10502386363636362</v>
      </c>
      <c r="AJ41" s="92">
        <f t="shared" ref="AJ41" si="149">$Y$10*M17/(100*$D$12)</f>
        <v>0.10502386363636362</v>
      </c>
      <c r="AK41" s="92">
        <f t="shared" ref="AK41" si="150">$Y$10*N17/(100*$D$12)</f>
        <v>0.10502386363636362</v>
      </c>
      <c r="AL41" s="92">
        <f t="shared" ref="AL41" si="151">$Y$10*O17/(100*$D$12)</f>
        <v>0.10502386363636362</v>
      </c>
      <c r="AM41" s="92">
        <f t="shared" ref="AM41" si="152">$Y$10*P17/(100*$D$12)</f>
        <v>0.10502386363636362</v>
      </c>
      <c r="AN41" s="92">
        <f t="shared" ref="AN41" si="153">$Y$10*Q17/(100*$D$12)</f>
        <v>0.10502386363636362</v>
      </c>
      <c r="AO41" s="92">
        <f t="shared" ref="AO41" si="154">$Y$10*R17/(100*$D$12)</f>
        <v>0.10502386363636362</v>
      </c>
      <c r="AP41" s="92">
        <f t="shared" ref="AP41" si="155">$Y$10*S17/(100*$D$12)</f>
        <v>0.10502386363636362</v>
      </c>
      <c r="AQ41" s="92">
        <f t="shared" ref="AQ41" si="156">$Y$10*T17/(100*$D$12)</f>
        <v>0.10502386363636362</v>
      </c>
      <c r="AR41" s="92">
        <f t="shared" ref="AR41" si="157">$Y$10*U17/(100*$D$12)</f>
        <v>0.10502386363636362</v>
      </c>
      <c r="AS41" s="92">
        <f t="shared" ref="AS41" si="158">$Y$10*V17/(100*$D$12)</f>
        <v>0.10502386363636362</v>
      </c>
    </row>
    <row r="42" spans="1:45">
      <c r="A42" s="90" t="s">
        <v>85</v>
      </c>
      <c r="B42" s="92"/>
      <c r="C42" s="92"/>
      <c r="D42" s="92"/>
      <c r="E42" s="92"/>
      <c r="F42" s="92"/>
      <c r="G42" s="92"/>
      <c r="H42" s="92"/>
      <c r="I42" s="92"/>
      <c r="J42" s="92"/>
      <c r="K42" s="92"/>
      <c r="L42" s="92"/>
      <c r="M42" s="92"/>
      <c r="N42" s="92"/>
      <c r="O42" s="92"/>
      <c r="P42" s="92"/>
      <c r="Q42" s="92"/>
      <c r="R42" s="92"/>
      <c r="S42" s="92"/>
      <c r="T42" s="92"/>
      <c r="U42" s="92"/>
      <c r="V42" s="92"/>
      <c r="X42" s="90" t="s">
        <v>85</v>
      </c>
      <c r="Y42" s="92"/>
      <c r="Z42" s="92"/>
      <c r="AA42" s="92"/>
      <c r="AB42" s="92"/>
      <c r="AC42" s="92"/>
      <c r="AD42" s="92"/>
      <c r="AE42" s="92"/>
      <c r="AF42" s="92"/>
      <c r="AG42" s="92"/>
      <c r="AH42" s="92"/>
      <c r="AI42" s="92"/>
      <c r="AJ42" s="92"/>
      <c r="AK42" s="92"/>
      <c r="AL42" s="92"/>
      <c r="AM42" s="92"/>
      <c r="AN42" s="92"/>
      <c r="AO42" s="92"/>
      <c r="AP42" s="92"/>
      <c r="AQ42" s="92"/>
      <c r="AR42" s="92"/>
      <c r="AS42" s="92"/>
    </row>
    <row r="43" spans="1:45">
      <c r="A43" s="91" t="s">
        <v>77</v>
      </c>
      <c r="B43" s="92">
        <f>$F$11*B16/(100*$D$12)</f>
        <v>0.15930589680589646</v>
      </c>
      <c r="C43" s="92">
        <f t="shared" ref="C43:V44" si="159">$F$11*C16/(100*$D$12)</f>
        <v>0.20122850122850119</v>
      </c>
      <c r="D43" s="92">
        <f t="shared" si="159"/>
        <v>0.26662776412776407</v>
      </c>
      <c r="E43" s="92">
        <f t="shared" si="159"/>
        <v>0.34711916461916459</v>
      </c>
      <c r="F43" s="92">
        <f t="shared" si="159"/>
        <v>0.35214987714987711</v>
      </c>
      <c r="G43" s="92">
        <f t="shared" si="159"/>
        <v>0.3269963144963145</v>
      </c>
      <c r="H43" s="92">
        <f t="shared" si="159"/>
        <v>0.3269963144963145</v>
      </c>
      <c r="I43" s="92">
        <f t="shared" si="159"/>
        <v>0.3269963144963145</v>
      </c>
      <c r="J43" s="92">
        <f t="shared" si="159"/>
        <v>0.3269963144963145</v>
      </c>
      <c r="K43" s="92">
        <f t="shared" si="159"/>
        <v>0.30184275184275183</v>
      </c>
      <c r="L43" s="92">
        <f t="shared" si="159"/>
        <v>0.30184275184275183</v>
      </c>
      <c r="M43" s="92">
        <f t="shared" si="159"/>
        <v>0.30184275184275183</v>
      </c>
      <c r="N43" s="92">
        <f t="shared" si="159"/>
        <v>0.30184275184275183</v>
      </c>
      <c r="O43" s="92">
        <f t="shared" si="159"/>
        <v>0.27668918918918917</v>
      </c>
      <c r="P43" s="92">
        <f t="shared" si="159"/>
        <v>0.27668918918918917</v>
      </c>
      <c r="Q43" s="92">
        <f t="shared" si="159"/>
        <v>0.27668918918918917</v>
      </c>
      <c r="R43" s="92">
        <f t="shared" si="159"/>
        <v>0.27668918918918917</v>
      </c>
      <c r="S43" s="92">
        <f t="shared" si="159"/>
        <v>0.27668918918918917</v>
      </c>
      <c r="T43" s="92">
        <f t="shared" si="159"/>
        <v>0.27668918918918917</v>
      </c>
      <c r="U43" s="92">
        <f t="shared" si="159"/>
        <v>0.27668918918918917</v>
      </c>
      <c r="V43" s="92">
        <f t="shared" si="159"/>
        <v>0.27668918918918917</v>
      </c>
      <c r="W43" s="92"/>
      <c r="X43" s="91" t="s">
        <v>77</v>
      </c>
      <c r="Y43" s="92">
        <f>$Y$11*B16/(100*$D$12)</f>
        <v>0.23546636977886926</v>
      </c>
      <c r="Z43" s="92">
        <f t="shared" ref="Z43:AS43" si="160">$Y$11*C16/(100*$D$12)</f>
        <v>0.29743120393120387</v>
      </c>
      <c r="AA43" s="92">
        <f t="shared" si="160"/>
        <v>0.39409634520884512</v>
      </c>
      <c r="AB43" s="92">
        <f t="shared" si="160"/>
        <v>0.5130688267813267</v>
      </c>
      <c r="AC43" s="92">
        <f t="shared" si="160"/>
        <v>0.52050460687960687</v>
      </c>
      <c r="AD43" s="92">
        <f t="shared" si="160"/>
        <v>0.48332570638820632</v>
      </c>
      <c r="AE43" s="92">
        <f t="shared" si="160"/>
        <v>0.48332570638820632</v>
      </c>
      <c r="AF43" s="92">
        <f t="shared" si="160"/>
        <v>0.48332570638820632</v>
      </c>
      <c r="AG43" s="92">
        <f t="shared" si="160"/>
        <v>0.48332570638820632</v>
      </c>
      <c r="AH43" s="92">
        <f t="shared" si="160"/>
        <v>0.44614680589680583</v>
      </c>
      <c r="AI43" s="92">
        <f t="shared" si="160"/>
        <v>0.44614680589680583</v>
      </c>
      <c r="AJ43" s="92">
        <f t="shared" si="160"/>
        <v>0.44614680589680583</v>
      </c>
      <c r="AK43" s="92">
        <f t="shared" si="160"/>
        <v>0.44614680589680583</v>
      </c>
      <c r="AL43" s="92">
        <f t="shared" si="160"/>
        <v>0.40896790540540534</v>
      </c>
      <c r="AM43" s="92">
        <f t="shared" si="160"/>
        <v>0.40896790540540534</v>
      </c>
      <c r="AN43" s="92">
        <f t="shared" si="160"/>
        <v>0.40896790540540534</v>
      </c>
      <c r="AO43" s="92">
        <f t="shared" si="160"/>
        <v>0.40896790540540534</v>
      </c>
      <c r="AP43" s="92">
        <f t="shared" si="160"/>
        <v>0.40896790540540534</v>
      </c>
      <c r="AQ43" s="92">
        <f t="shared" si="160"/>
        <v>0.40896790540540534</v>
      </c>
      <c r="AR43" s="92">
        <f t="shared" si="160"/>
        <v>0.40896790540540534</v>
      </c>
      <c r="AS43" s="92">
        <f t="shared" si="160"/>
        <v>0.40896790540540534</v>
      </c>
    </row>
    <row r="44" spans="1:45">
      <c r="A44" s="91" t="s">
        <v>78</v>
      </c>
      <c r="B44" s="92">
        <f>$F$11*B17/(100*$D$12)</f>
        <v>0.15092137592137592</v>
      </c>
      <c r="C44" s="92">
        <f t="shared" si="159"/>
        <v>0.19116707616707615</v>
      </c>
      <c r="D44" s="92">
        <f t="shared" si="159"/>
        <v>0.24147420147420146</v>
      </c>
      <c r="E44" s="92">
        <f t="shared" si="159"/>
        <v>0.25656633906633908</v>
      </c>
      <c r="F44" s="92">
        <f>$F$11*F17/(100*$D$12)</f>
        <v>0.27668918918918917</v>
      </c>
      <c r="G44" s="92">
        <f t="shared" si="159"/>
        <v>0.2515356265356265</v>
      </c>
      <c r="H44" s="92">
        <f t="shared" si="159"/>
        <v>0.2515356265356265</v>
      </c>
      <c r="I44" s="92">
        <f t="shared" si="159"/>
        <v>0.2515356265356265</v>
      </c>
      <c r="J44" s="92">
        <f t="shared" si="159"/>
        <v>0.2515356265356265</v>
      </c>
      <c r="K44" s="92">
        <f t="shared" si="159"/>
        <v>0.2515356265356265</v>
      </c>
      <c r="L44" s="92">
        <f t="shared" si="159"/>
        <v>0.22638206388206383</v>
      </c>
      <c r="M44" s="92">
        <f t="shared" si="159"/>
        <v>0.22638206388206383</v>
      </c>
      <c r="N44" s="92">
        <f t="shared" si="159"/>
        <v>0.22638206388206383</v>
      </c>
      <c r="O44" s="92">
        <f t="shared" si="159"/>
        <v>0.22638206388206383</v>
      </c>
      <c r="P44" s="92">
        <f t="shared" si="159"/>
        <v>0.22638206388206383</v>
      </c>
      <c r="Q44" s="92">
        <f t="shared" si="159"/>
        <v>0.22638206388206383</v>
      </c>
      <c r="R44" s="92">
        <f t="shared" si="159"/>
        <v>0.22638206388206383</v>
      </c>
      <c r="S44" s="92">
        <f t="shared" si="159"/>
        <v>0.22638206388206383</v>
      </c>
      <c r="T44" s="92">
        <f t="shared" si="159"/>
        <v>0.22638206388206383</v>
      </c>
      <c r="U44" s="92">
        <f t="shared" si="159"/>
        <v>0.22638206388206383</v>
      </c>
      <c r="V44" s="92">
        <f t="shared" si="159"/>
        <v>0.22638206388206383</v>
      </c>
      <c r="X44" s="91" t="s">
        <v>78</v>
      </c>
      <c r="Y44" s="92">
        <f>$Y$11*B17/(100*$D$12)</f>
        <v>0.22307340294840292</v>
      </c>
      <c r="Z44" s="92">
        <f t="shared" ref="Z44" si="161">$Y$11*C17/(100*$D$12)</f>
        <v>0.28255964373464371</v>
      </c>
      <c r="AA44" s="92">
        <f t="shared" ref="AA44" si="162">$Y$11*D17/(100*$D$12)</f>
        <v>0.35691744471744469</v>
      </c>
      <c r="AB44" s="92">
        <f t="shared" ref="AB44" si="163">$Y$11*E17/(100*$D$12)</f>
        <v>0.37922478501228502</v>
      </c>
      <c r="AC44" s="92">
        <f t="shared" ref="AC44" si="164">$Y$11*F17/(100*$D$12)</f>
        <v>0.40896790540540534</v>
      </c>
      <c r="AD44" s="92">
        <f t="shared" ref="AD44" si="165">$Y$11*G17/(100*$D$12)</f>
        <v>0.37178900491400485</v>
      </c>
      <c r="AE44" s="92">
        <f t="shared" ref="AE44" si="166">$Y$11*H17/(100*$D$12)</f>
        <v>0.37178900491400485</v>
      </c>
      <c r="AF44" s="92">
        <f t="shared" ref="AF44" si="167">$Y$11*I17/(100*$D$12)</f>
        <v>0.37178900491400485</v>
      </c>
      <c r="AG44" s="92">
        <f t="shared" ref="AG44" si="168">$Y$11*J17/(100*$D$12)</f>
        <v>0.37178900491400485</v>
      </c>
      <c r="AH44" s="92">
        <f t="shared" ref="AH44" si="169">$Y$11*K17/(100*$D$12)</f>
        <v>0.37178900491400485</v>
      </c>
      <c r="AI44" s="92">
        <f t="shared" ref="AI44" si="170">$Y$11*L17/(100*$D$12)</f>
        <v>0.33461010442260436</v>
      </c>
      <c r="AJ44" s="92">
        <f t="shared" ref="AJ44" si="171">$Y$11*M17/(100*$D$12)</f>
        <v>0.33461010442260436</v>
      </c>
      <c r="AK44" s="92">
        <f t="shared" ref="AK44" si="172">$Y$11*N17/(100*$D$12)</f>
        <v>0.33461010442260436</v>
      </c>
      <c r="AL44" s="92">
        <f t="shared" ref="AL44" si="173">$Y$11*O17/(100*$D$12)</f>
        <v>0.33461010442260436</v>
      </c>
      <c r="AM44" s="92">
        <f t="shared" ref="AM44" si="174">$Y$11*P17/(100*$D$12)</f>
        <v>0.33461010442260436</v>
      </c>
      <c r="AN44" s="92">
        <f t="shared" ref="AN44" si="175">$Y$11*Q17/(100*$D$12)</f>
        <v>0.33461010442260436</v>
      </c>
      <c r="AO44" s="92">
        <f t="shared" ref="AO44" si="176">$Y$11*R17/(100*$D$12)</f>
        <v>0.33461010442260436</v>
      </c>
      <c r="AP44" s="92">
        <f t="shared" ref="AP44" si="177">$Y$11*S17/(100*$D$12)</f>
        <v>0.33461010442260436</v>
      </c>
      <c r="AQ44" s="92">
        <f t="shared" ref="AQ44" si="178">$Y$11*T17/(100*$D$12)</f>
        <v>0.33461010442260436</v>
      </c>
      <c r="AR44" s="92">
        <f t="shared" ref="AR44" si="179">$Y$11*U17/(100*$D$12)</f>
        <v>0.33461010442260436</v>
      </c>
      <c r="AS44" s="92">
        <f t="shared" ref="AS44" si="180">$Y$11*V17/(100*$D$12)</f>
        <v>0.33461010442260436</v>
      </c>
    </row>
    <row r="46" spans="1:45">
      <c r="A46" s="89" t="s">
        <v>91</v>
      </c>
      <c r="X46" s="89" t="s">
        <v>186</v>
      </c>
    </row>
    <row r="47" spans="1:45">
      <c r="A47" s="90" t="s">
        <v>82</v>
      </c>
      <c r="B47" s="91" t="s">
        <v>51</v>
      </c>
      <c r="C47" s="91" t="s">
        <v>52</v>
      </c>
      <c r="D47" s="91" t="s">
        <v>53</v>
      </c>
      <c r="E47" s="91" t="s">
        <v>54</v>
      </c>
      <c r="F47" s="91" t="s">
        <v>55</v>
      </c>
      <c r="G47" s="91" t="s">
        <v>56</v>
      </c>
      <c r="H47" s="91" t="s">
        <v>57</v>
      </c>
      <c r="I47" s="91" t="s">
        <v>58</v>
      </c>
      <c r="J47" s="91" t="s">
        <v>59</v>
      </c>
      <c r="K47" s="91" t="s">
        <v>60</v>
      </c>
      <c r="L47" s="91" t="s">
        <v>61</v>
      </c>
      <c r="M47" s="91" t="s">
        <v>62</v>
      </c>
      <c r="N47" s="91" t="s">
        <v>63</v>
      </c>
      <c r="O47" s="91" t="s">
        <v>64</v>
      </c>
      <c r="P47" s="91" t="s">
        <v>65</v>
      </c>
      <c r="Q47" s="91" t="s">
        <v>66</v>
      </c>
      <c r="R47" s="91" t="s">
        <v>67</v>
      </c>
      <c r="S47" s="91" t="s">
        <v>68</v>
      </c>
      <c r="T47" s="91" t="s">
        <v>69</v>
      </c>
      <c r="U47" s="91" t="s">
        <v>70</v>
      </c>
      <c r="V47" s="91" t="s">
        <v>71</v>
      </c>
      <c r="X47" s="90" t="s">
        <v>82</v>
      </c>
      <c r="Y47" s="91" t="s">
        <v>51</v>
      </c>
      <c r="Z47" s="91" t="s">
        <v>52</v>
      </c>
      <c r="AA47" s="91" t="s">
        <v>53</v>
      </c>
      <c r="AB47" s="91" t="s">
        <v>54</v>
      </c>
      <c r="AC47" s="91" t="s">
        <v>55</v>
      </c>
      <c r="AD47" s="91" t="s">
        <v>56</v>
      </c>
      <c r="AE47" s="91" t="s">
        <v>57</v>
      </c>
      <c r="AF47" s="91" t="s">
        <v>58</v>
      </c>
      <c r="AG47" s="91" t="s">
        <v>59</v>
      </c>
      <c r="AH47" s="91" t="s">
        <v>60</v>
      </c>
      <c r="AI47" s="91" t="s">
        <v>61</v>
      </c>
      <c r="AJ47" s="91" t="s">
        <v>62</v>
      </c>
      <c r="AK47" s="91" t="s">
        <v>63</v>
      </c>
      <c r="AL47" s="91" t="s">
        <v>64</v>
      </c>
      <c r="AM47" s="91" t="s">
        <v>65</v>
      </c>
      <c r="AN47" s="91" t="s">
        <v>66</v>
      </c>
      <c r="AO47" s="91" t="s">
        <v>67</v>
      </c>
      <c r="AP47" s="91" t="s">
        <v>68</v>
      </c>
      <c r="AQ47" s="91" t="s">
        <v>69</v>
      </c>
      <c r="AR47" s="91" t="s">
        <v>70</v>
      </c>
      <c r="AS47" s="91" t="s">
        <v>71</v>
      </c>
    </row>
    <row r="48" spans="1:45">
      <c r="A48" s="91" t="s">
        <v>77</v>
      </c>
      <c r="B48" s="92">
        <f>$G$4*B16/(100*$D$12)</f>
        <v>0</v>
      </c>
      <c r="C48" s="92">
        <f>$G$4*C16/(100*$D$12)</f>
        <v>0</v>
      </c>
      <c r="D48" s="92">
        <f t="shared" ref="C48:V49" si="181">$G$4*D16/(100*$D$12)</f>
        <v>0</v>
      </c>
      <c r="E48" s="92">
        <f t="shared" si="181"/>
        <v>0</v>
      </c>
      <c r="F48" s="92">
        <f t="shared" si="181"/>
        <v>0</v>
      </c>
      <c r="G48" s="92">
        <f t="shared" si="181"/>
        <v>0</v>
      </c>
      <c r="H48" s="92">
        <f t="shared" si="181"/>
        <v>0</v>
      </c>
      <c r="I48" s="92">
        <f t="shared" si="181"/>
        <v>0</v>
      </c>
      <c r="J48" s="92">
        <f t="shared" si="181"/>
        <v>0</v>
      </c>
      <c r="K48" s="92">
        <f t="shared" si="181"/>
        <v>0</v>
      </c>
      <c r="L48" s="92">
        <f t="shared" si="181"/>
        <v>0</v>
      </c>
      <c r="M48" s="92">
        <f t="shared" si="181"/>
        <v>0</v>
      </c>
      <c r="N48" s="92">
        <f t="shared" si="181"/>
        <v>0</v>
      </c>
      <c r="O48" s="92">
        <f t="shared" si="181"/>
        <v>0</v>
      </c>
      <c r="P48" s="92">
        <f t="shared" si="181"/>
        <v>0</v>
      </c>
      <c r="Q48" s="92">
        <f t="shared" si="181"/>
        <v>0</v>
      </c>
      <c r="R48" s="92">
        <f t="shared" si="181"/>
        <v>0</v>
      </c>
      <c r="S48" s="92">
        <f t="shared" si="181"/>
        <v>0</v>
      </c>
      <c r="T48" s="92">
        <f t="shared" si="181"/>
        <v>0</v>
      </c>
      <c r="U48" s="92">
        <f t="shared" si="181"/>
        <v>0</v>
      </c>
      <c r="V48" s="92">
        <f>$G$4*V16/(100*$D$12)</f>
        <v>0</v>
      </c>
      <c r="X48" s="91" t="s">
        <v>77</v>
      </c>
      <c r="Y48" s="92">
        <v>0</v>
      </c>
      <c r="Z48" s="92">
        <v>0</v>
      </c>
      <c r="AA48" s="92">
        <v>0</v>
      </c>
      <c r="AB48" s="92">
        <v>0</v>
      </c>
      <c r="AC48" s="92">
        <v>0</v>
      </c>
      <c r="AD48" s="92">
        <v>0</v>
      </c>
      <c r="AE48" s="92">
        <v>0</v>
      </c>
      <c r="AF48" s="92">
        <v>0</v>
      </c>
      <c r="AG48" s="92">
        <v>0</v>
      </c>
      <c r="AH48" s="92">
        <v>0</v>
      </c>
      <c r="AI48" s="92">
        <v>0</v>
      </c>
      <c r="AJ48" s="92">
        <v>0</v>
      </c>
      <c r="AK48" s="92">
        <v>0</v>
      </c>
      <c r="AL48" s="92">
        <v>0</v>
      </c>
      <c r="AM48" s="92">
        <v>0</v>
      </c>
      <c r="AN48" s="92">
        <v>0</v>
      </c>
      <c r="AO48" s="92">
        <v>0</v>
      </c>
      <c r="AP48" s="92">
        <v>0</v>
      </c>
      <c r="AQ48" s="92">
        <v>0</v>
      </c>
      <c r="AR48" s="92">
        <v>0</v>
      </c>
      <c r="AS48" s="92">
        <v>0</v>
      </c>
    </row>
    <row r="49" spans="1:45">
      <c r="A49" s="91" t="s">
        <v>78</v>
      </c>
      <c r="B49" s="92">
        <f>$G$4*B17/(100*$D$12)</f>
        <v>0</v>
      </c>
      <c r="C49" s="92">
        <f t="shared" si="181"/>
        <v>0</v>
      </c>
      <c r="D49" s="92">
        <f t="shared" si="181"/>
        <v>0</v>
      </c>
      <c r="E49" s="92">
        <f t="shared" si="181"/>
        <v>0</v>
      </c>
      <c r="F49" s="92">
        <f t="shared" si="181"/>
        <v>0</v>
      </c>
      <c r="G49" s="92">
        <f t="shared" si="181"/>
        <v>0</v>
      </c>
      <c r="H49" s="92">
        <f t="shared" si="181"/>
        <v>0</v>
      </c>
      <c r="I49" s="92">
        <f t="shared" si="181"/>
        <v>0</v>
      </c>
      <c r="J49" s="92">
        <f t="shared" si="181"/>
        <v>0</v>
      </c>
      <c r="K49" s="92">
        <f t="shared" si="181"/>
        <v>0</v>
      </c>
      <c r="L49" s="92">
        <f t="shared" si="181"/>
        <v>0</v>
      </c>
      <c r="M49" s="92">
        <f t="shared" si="181"/>
        <v>0</v>
      </c>
      <c r="N49" s="92">
        <f t="shared" si="181"/>
        <v>0</v>
      </c>
      <c r="O49" s="92">
        <f t="shared" si="181"/>
        <v>0</v>
      </c>
      <c r="P49" s="92">
        <f t="shared" si="181"/>
        <v>0</v>
      </c>
      <c r="Q49" s="92">
        <f t="shared" si="181"/>
        <v>0</v>
      </c>
      <c r="R49" s="92">
        <f t="shared" si="181"/>
        <v>0</v>
      </c>
      <c r="S49" s="92">
        <f t="shared" si="181"/>
        <v>0</v>
      </c>
      <c r="T49" s="92">
        <f t="shared" si="181"/>
        <v>0</v>
      </c>
      <c r="U49" s="92">
        <f>$G$4*U17/(100*$D$12)</f>
        <v>0</v>
      </c>
      <c r="V49" s="92">
        <f t="shared" si="181"/>
        <v>0</v>
      </c>
      <c r="X49" s="91" t="s">
        <v>78</v>
      </c>
      <c r="Y49" s="92">
        <v>0</v>
      </c>
      <c r="Z49" s="92">
        <v>0</v>
      </c>
      <c r="AA49" s="92">
        <v>0</v>
      </c>
      <c r="AB49" s="92">
        <v>0</v>
      </c>
      <c r="AC49" s="92">
        <v>0</v>
      </c>
      <c r="AD49" s="92">
        <v>0</v>
      </c>
      <c r="AE49" s="92">
        <v>0</v>
      </c>
      <c r="AF49" s="92">
        <v>0</v>
      </c>
      <c r="AG49" s="92">
        <v>0</v>
      </c>
      <c r="AH49" s="92">
        <v>0</v>
      </c>
      <c r="AI49" s="92">
        <v>0</v>
      </c>
      <c r="AJ49" s="92">
        <v>0</v>
      </c>
      <c r="AK49" s="92">
        <v>0</v>
      </c>
      <c r="AL49" s="92">
        <v>0</v>
      </c>
      <c r="AM49" s="92">
        <v>0</v>
      </c>
      <c r="AN49" s="92">
        <v>0</v>
      </c>
      <c r="AO49" s="92">
        <v>0</v>
      </c>
      <c r="AP49" s="92">
        <v>0</v>
      </c>
      <c r="AQ49" s="92">
        <v>0</v>
      </c>
      <c r="AR49" s="92">
        <v>0</v>
      </c>
      <c r="AS49" s="92">
        <v>0</v>
      </c>
    </row>
    <row r="50" spans="1:45">
      <c r="A50" s="90" t="s">
        <v>83</v>
      </c>
      <c r="X50" s="90" t="s">
        <v>83</v>
      </c>
      <c r="Y50" s="92"/>
      <c r="Z50" s="92"/>
      <c r="AA50" s="92"/>
      <c r="AB50" s="92"/>
      <c r="AC50" s="92"/>
      <c r="AD50" s="92"/>
      <c r="AE50" s="92"/>
      <c r="AF50" s="92"/>
      <c r="AG50" s="92"/>
      <c r="AH50" s="92"/>
      <c r="AI50" s="92"/>
      <c r="AJ50" s="92"/>
      <c r="AK50" s="92"/>
      <c r="AL50" s="92"/>
      <c r="AM50" s="92"/>
      <c r="AN50" s="92"/>
      <c r="AO50" s="92"/>
      <c r="AP50" s="92"/>
      <c r="AQ50" s="92"/>
      <c r="AR50" s="92"/>
      <c r="AS50" s="92"/>
    </row>
    <row r="51" spans="1:45">
      <c r="A51" s="91" t="s">
        <v>77</v>
      </c>
      <c r="B51" s="92">
        <f>$G$5*B16/(100*$D$12)</f>
        <v>0</v>
      </c>
      <c r="C51" s="92">
        <f t="shared" ref="C51:V52" si="182">$G$5*C16/(100*$D$12)</f>
        <v>0</v>
      </c>
      <c r="D51" s="92">
        <f t="shared" si="182"/>
        <v>0</v>
      </c>
      <c r="E51" s="92">
        <f t="shared" si="182"/>
        <v>0</v>
      </c>
      <c r="F51" s="92">
        <f t="shared" si="182"/>
        <v>0</v>
      </c>
      <c r="G51" s="92">
        <f t="shared" si="182"/>
        <v>0</v>
      </c>
      <c r="H51" s="92">
        <f t="shared" si="182"/>
        <v>0</v>
      </c>
      <c r="I51" s="92">
        <f t="shared" si="182"/>
        <v>0</v>
      </c>
      <c r="J51" s="92">
        <f t="shared" si="182"/>
        <v>0</v>
      </c>
      <c r="K51" s="92">
        <f t="shared" si="182"/>
        <v>0</v>
      </c>
      <c r="L51" s="92">
        <f t="shared" si="182"/>
        <v>0</v>
      </c>
      <c r="M51" s="92">
        <f t="shared" si="182"/>
        <v>0</v>
      </c>
      <c r="N51" s="92">
        <f t="shared" si="182"/>
        <v>0</v>
      </c>
      <c r="O51" s="92">
        <f t="shared" si="182"/>
        <v>0</v>
      </c>
      <c r="P51" s="92">
        <f t="shared" si="182"/>
        <v>0</v>
      </c>
      <c r="Q51" s="92">
        <f t="shared" si="182"/>
        <v>0</v>
      </c>
      <c r="R51" s="92">
        <f t="shared" si="182"/>
        <v>0</v>
      </c>
      <c r="S51" s="92">
        <f t="shared" si="182"/>
        <v>0</v>
      </c>
      <c r="T51" s="92">
        <f t="shared" si="182"/>
        <v>0</v>
      </c>
      <c r="U51" s="92">
        <f t="shared" si="182"/>
        <v>0</v>
      </c>
      <c r="V51" s="92">
        <f t="shared" si="182"/>
        <v>0</v>
      </c>
      <c r="X51" s="91" t="s">
        <v>77</v>
      </c>
      <c r="Y51" s="92">
        <v>0</v>
      </c>
      <c r="Z51" s="92">
        <v>0</v>
      </c>
      <c r="AA51" s="92">
        <v>0</v>
      </c>
      <c r="AB51" s="92">
        <v>0</v>
      </c>
      <c r="AC51" s="92">
        <v>0</v>
      </c>
      <c r="AD51" s="92">
        <v>0</v>
      </c>
      <c r="AE51" s="92">
        <v>0</v>
      </c>
      <c r="AF51" s="92">
        <v>0</v>
      </c>
      <c r="AG51" s="92">
        <v>0</v>
      </c>
      <c r="AH51" s="92">
        <v>0</v>
      </c>
      <c r="AI51" s="92">
        <v>0</v>
      </c>
      <c r="AJ51" s="92">
        <v>0</v>
      </c>
      <c r="AK51" s="92">
        <v>0</v>
      </c>
      <c r="AL51" s="92">
        <v>0</v>
      </c>
      <c r="AM51" s="92">
        <v>0</v>
      </c>
      <c r="AN51" s="92">
        <v>0</v>
      </c>
      <c r="AO51" s="92">
        <v>0</v>
      </c>
      <c r="AP51" s="92">
        <v>0</v>
      </c>
      <c r="AQ51" s="92">
        <v>0</v>
      </c>
      <c r="AR51" s="92">
        <v>0</v>
      </c>
      <c r="AS51" s="92">
        <v>0</v>
      </c>
    </row>
    <row r="52" spans="1:45">
      <c r="A52" s="91" t="s">
        <v>78</v>
      </c>
      <c r="B52" s="92">
        <f>$G$5*B17/(100*$D$12)</f>
        <v>0</v>
      </c>
      <c r="C52" s="92">
        <f t="shared" si="182"/>
        <v>0</v>
      </c>
      <c r="D52" s="92">
        <f t="shared" si="182"/>
        <v>0</v>
      </c>
      <c r="E52" s="92">
        <f t="shared" si="182"/>
        <v>0</v>
      </c>
      <c r="F52" s="92">
        <f t="shared" si="182"/>
        <v>0</v>
      </c>
      <c r="G52" s="92">
        <f t="shared" si="182"/>
        <v>0</v>
      </c>
      <c r="H52" s="92">
        <f t="shared" si="182"/>
        <v>0</v>
      </c>
      <c r="I52" s="92">
        <f t="shared" si="182"/>
        <v>0</v>
      </c>
      <c r="J52" s="92">
        <f t="shared" si="182"/>
        <v>0</v>
      </c>
      <c r="K52" s="92">
        <f t="shared" si="182"/>
        <v>0</v>
      </c>
      <c r="L52" s="92">
        <f t="shared" si="182"/>
        <v>0</v>
      </c>
      <c r="M52" s="92">
        <f t="shared" si="182"/>
        <v>0</v>
      </c>
      <c r="N52" s="92">
        <f t="shared" si="182"/>
        <v>0</v>
      </c>
      <c r="O52" s="92">
        <f t="shared" si="182"/>
        <v>0</v>
      </c>
      <c r="P52" s="92">
        <f t="shared" si="182"/>
        <v>0</v>
      </c>
      <c r="Q52" s="92">
        <f t="shared" si="182"/>
        <v>0</v>
      </c>
      <c r="R52" s="92">
        <f t="shared" si="182"/>
        <v>0</v>
      </c>
      <c r="S52" s="92">
        <f t="shared" si="182"/>
        <v>0</v>
      </c>
      <c r="T52" s="92">
        <f t="shared" si="182"/>
        <v>0</v>
      </c>
      <c r="U52" s="92">
        <f t="shared" si="182"/>
        <v>0</v>
      </c>
      <c r="V52" s="92">
        <f t="shared" si="182"/>
        <v>0</v>
      </c>
      <c r="X52" s="91" t="s">
        <v>78</v>
      </c>
      <c r="Y52" s="92">
        <v>0</v>
      </c>
      <c r="Z52" s="92">
        <v>0</v>
      </c>
      <c r="AA52" s="92">
        <v>0</v>
      </c>
      <c r="AB52" s="92">
        <v>0</v>
      </c>
      <c r="AC52" s="92">
        <v>0</v>
      </c>
      <c r="AD52" s="92">
        <v>0</v>
      </c>
      <c r="AE52" s="92">
        <v>0</v>
      </c>
      <c r="AF52" s="92">
        <v>0</v>
      </c>
      <c r="AG52" s="92">
        <v>0</v>
      </c>
      <c r="AH52" s="92">
        <v>0</v>
      </c>
      <c r="AI52" s="92">
        <v>0</v>
      </c>
      <c r="AJ52" s="92">
        <v>0</v>
      </c>
      <c r="AK52" s="92">
        <v>0</v>
      </c>
      <c r="AL52" s="92">
        <v>0</v>
      </c>
      <c r="AM52" s="92">
        <v>0</v>
      </c>
      <c r="AN52" s="92">
        <v>0</v>
      </c>
      <c r="AO52" s="92">
        <v>0</v>
      </c>
      <c r="AP52" s="92">
        <v>0</v>
      </c>
      <c r="AQ52" s="92">
        <v>0</v>
      </c>
      <c r="AR52" s="92">
        <v>0</v>
      </c>
      <c r="AS52" s="92">
        <v>0</v>
      </c>
    </row>
    <row r="53" spans="1:45">
      <c r="A53" s="90" t="s">
        <v>6</v>
      </c>
      <c r="X53" s="90" t="s">
        <v>6</v>
      </c>
      <c r="Y53" s="92"/>
      <c r="Z53" s="92"/>
      <c r="AA53" s="92"/>
      <c r="AB53" s="92"/>
      <c r="AC53" s="92"/>
      <c r="AD53" s="92"/>
      <c r="AE53" s="92"/>
      <c r="AF53" s="92"/>
      <c r="AG53" s="92"/>
      <c r="AH53" s="92"/>
      <c r="AI53" s="92"/>
      <c r="AJ53" s="92"/>
      <c r="AK53" s="92"/>
      <c r="AL53" s="92"/>
      <c r="AM53" s="92"/>
      <c r="AN53" s="92"/>
      <c r="AO53" s="92"/>
      <c r="AP53" s="92"/>
      <c r="AQ53" s="92"/>
      <c r="AR53" s="92"/>
      <c r="AS53" s="92"/>
    </row>
    <row r="54" spans="1:45">
      <c r="A54" s="91" t="s">
        <v>77</v>
      </c>
      <c r="B54" s="92">
        <f>$G$6*B16/(100*$D$12)</f>
        <v>4.2890049140049041E-2</v>
      </c>
      <c r="C54" s="92">
        <f t="shared" ref="C54:V55" si="183">$G$6*C16/(100*$D$12)</f>
        <v>5.417690417690417E-2</v>
      </c>
      <c r="D54" s="92">
        <f t="shared" si="183"/>
        <v>7.1784398034398025E-2</v>
      </c>
      <c r="E54" s="92">
        <f t="shared" si="183"/>
        <v>9.3455159705159704E-2</v>
      </c>
      <c r="F54" s="92">
        <f t="shared" si="183"/>
        <v>9.4809582309582294E-2</v>
      </c>
      <c r="G54" s="92">
        <f t="shared" si="183"/>
        <v>8.8037469287469278E-2</v>
      </c>
      <c r="H54" s="92">
        <f t="shared" si="183"/>
        <v>8.8037469287469278E-2</v>
      </c>
      <c r="I54" s="92">
        <f t="shared" si="183"/>
        <v>8.8037469287469278E-2</v>
      </c>
      <c r="J54" s="92">
        <f t="shared" si="183"/>
        <v>8.8037469287469278E-2</v>
      </c>
      <c r="K54" s="92">
        <f t="shared" si="183"/>
        <v>8.1265356265356248E-2</v>
      </c>
      <c r="L54" s="92">
        <f t="shared" si="183"/>
        <v>8.1265356265356248E-2</v>
      </c>
      <c r="M54" s="92">
        <f t="shared" si="183"/>
        <v>8.1265356265356248E-2</v>
      </c>
      <c r="N54" s="92">
        <f t="shared" si="183"/>
        <v>8.1265356265356248E-2</v>
      </c>
      <c r="O54" s="92">
        <f t="shared" si="183"/>
        <v>7.4493243243243232E-2</v>
      </c>
      <c r="P54" s="92">
        <f t="shared" si="183"/>
        <v>7.4493243243243232E-2</v>
      </c>
      <c r="Q54" s="92">
        <f t="shared" si="183"/>
        <v>7.4493243243243232E-2</v>
      </c>
      <c r="R54" s="92">
        <f t="shared" si="183"/>
        <v>7.4493243243243232E-2</v>
      </c>
      <c r="S54" s="92">
        <f t="shared" si="183"/>
        <v>7.4493243243243232E-2</v>
      </c>
      <c r="T54" s="92">
        <f t="shared" si="183"/>
        <v>7.4493243243243232E-2</v>
      </c>
      <c r="U54" s="92">
        <f t="shared" si="183"/>
        <v>7.4493243243243232E-2</v>
      </c>
      <c r="V54" s="92">
        <f t="shared" si="183"/>
        <v>7.4493243243243232E-2</v>
      </c>
      <c r="X54" s="91" t="s">
        <v>77</v>
      </c>
      <c r="Y54" s="92">
        <v>0</v>
      </c>
      <c r="Z54" s="92">
        <v>0</v>
      </c>
      <c r="AA54" s="92">
        <v>0</v>
      </c>
      <c r="AB54" s="92">
        <v>0</v>
      </c>
      <c r="AC54" s="92">
        <v>0</v>
      </c>
      <c r="AD54" s="92">
        <v>0</v>
      </c>
      <c r="AE54" s="92">
        <v>0</v>
      </c>
      <c r="AF54" s="92">
        <v>0</v>
      </c>
      <c r="AG54" s="92">
        <v>0</v>
      </c>
      <c r="AH54" s="92">
        <v>0</v>
      </c>
      <c r="AI54" s="92">
        <v>0</v>
      </c>
      <c r="AJ54" s="92">
        <v>0</v>
      </c>
      <c r="AK54" s="92">
        <v>0</v>
      </c>
      <c r="AL54" s="92">
        <v>0</v>
      </c>
      <c r="AM54" s="92">
        <v>0</v>
      </c>
      <c r="AN54" s="92">
        <v>0</v>
      </c>
      <c r="AO54" s="92">
        <v>0</v>
      </c>
      <c r="AP54" s="92">
        <v>0</v>
      </c>
      <c r="AQ54" s="92">
        <v>0</v>
      </c>
      <c r="AR54" s="92">
        <v>0</v>
      </c>
      <c r="AS54" s="92">
        <v>0</v>
      </c>
    </row>
    <row r="55" spans="1:45">
      <c r="A55" s="91" t="s">
        <v>78</v>
      </c>
      <c r="B55" s="92">
        <f>$G$6*B17/(100*$D$12)</f>
        <v>4.0632678132678124E-2</v>
      </c>
      <c r="C55" s="92">
        <f t="shared" si="183"/>
        <v>5.1468058968058963E-2</v>
      </c>
      <c r="D55" s="92">
        <f t="shared" si="183"/>
        <v>6.5012285012285009E-2</v>
      </c>
      <c r="E55" s="92">
        <f t="shared" si="183"/>
        <v>6.9075552825552833E-2</v>
      </c>
      <c r="F55" s="92">
        <f t="shared" si="183"/>
        <v>7.4493243243243232E-2</v>
      </c>
      <c r="G55" s="92">
        <f t="shared" si="183"/>
        <v>6.7721130221130216E-2</v>
      </c>
      <c r="H55" s="92">
        <f t="shared" si="183"/>
        <v>6.7721130221130216E-2</v>
      </c>
      <c r="I55" s="92">
        <f t="shared" si="183"/>
        <v>6.7721130221130216E-2</v>
      </c>
      <c r="J55" s="92">
        <f t="shared" si="183"/>
        <v>6.7721130221130216E-2</v>
      </c>
      <c r="K55" s="92">
        <f t="shared" si="183"/>
        <v>6.7721130221130216E-2</v>
      </c>
      <c r="L55" s="92">
        <f t="shared" si="183"/>
        <v>6.0949017199017193E-2</v>
      </c>
      <c r="M55" s="92">
        <f t="shared" si="183"/>
        <v>6.0949017199017193E-2</v>
      </c>
      <c r="N55" s="92">
        <f t="shared" si="183"/>
        <v>6.0949017199017193E-2</v>
      </c>
      <c r="O55" s="92">
        <f t="shared" si="183"/>
        <v>6.0949017199017193E-2</v>
      </c>
      <c r="P55" s="92">
        <f t="shared" si="183"/>
        <v>6.0949017199017193E-2</v>
      </c>
      <c r="Q55" s="92">
        <f t="shared" si="183"/>
        <v>6.0949017199017193E-2</v>
      </c>
      <c r="R55" s="92">
        <f t="shared" si="183"/>
        <v>6.0949017199017193E-2</v>
      </c>
      <c r="S55" s="92">
        <f t="shared" si="183"/>
        <v>6.0949017199017193E-2</v>
      </c>
      <c r="T55" s="92">
        <f t="shared" si="183"/>
        <v>6.0949017199017193E-2</v>
      </c>
      <c r="U55" s="92">
        <f t="shared" si="183"/>
        <v>6.0949017199017193E-2</v>
      </c>
      <c r="V55" s="92">
        <f t="shared" si="183"/>
        <v>6.0949017199017193E-2</v>
      </c>
      <c r="X55" s="91" t="s">
        <v>78</v>
      </c>
      <c r="Y55" s="92">
        <v>0</v>
      </c>
      <c r="Z55" s="92">
        <v>0</v>
      </c>
      <c r="AA55" s="92">
        <v>0</v>
      </c>
      <c r="AB55" s="92">
        <v>0</v>
      </c>
      <c r="AC55" s="92">
        <v>0</v>
      </c>
      <c r="AD55" s="92">
        <v>0</v>
      </c>
      <c r="AE55" s="92">
        <v>0</v>
      </c>
      <c r="AF55" s="92">
        <v>0</v>
      </c>
      <c r="AG55" s="92">
        <v>0</v>
      </c>
      <c r="AH55" s="92">
        <v>0</v>
      </c>
      <c r="AI55" s="92">
        <v>0</v>
      </c>
      <c r="AJ55" s="92">
        <v>0</v>
      </c>
      <c r="AK55" s="92">
        <v>0</v>
      </c>
      <c r="AL55" s="92">
        <v>0</v>
      </c>
      <c r="AM55" s="92">
        <v>0</v>
      </c>
      <c r="AN55" s="92">
        <v>0</v>
      </c>
      <c r="AO55" s="92">
        <v>0</v>
      </c>
      <c r="AP55" s="92">
        <v>0</v>
      </c>
      <c r="AQ55" s="92">
        <v>0</v>
      </c>
      <c r="AR55" s="92">
        <v>0</v>
      </c>
      <c r="AS55" s="92">
        <v>0</v>
      </c>
    </row>
    <row r="56" spans="1:45">
      <c r="A56" s="90" t="s">
        <v>7</v>
      </c>
      <c r="B56" s="92"/>
      <c r="C56" s="92"/>
      <c r="D56" s="92"/>
      <c r="E56" s="92"/>
      <c r="F56" s="92"/>
      <c r="G56" s="92"/>
      <c r="H56" s="92"/>
      <c r="I56" s="92"/>
      <c r="J56" s="92"/>
      <c r="K56" s="92"/>
      <c r="L56" s="92"/>
      <c r="M56" s="92"/>
      <c r="N56" s="92"/>
      <c r="O56" s="92"/>
      <c r="P56" s="92"/>
      <c r="Q56" s="92"/>
      <c r="R56" s="92"/>
      <c r="S56" s="92"/>
      <c r="T56" s="92"/>
      <c r="U56" s="92"/>
      <c r="V56" s="92"/>
      <c r="X56" s="90" t="s">
        <v>7</v>
      </c>
      <c r="Y56" s="92"/>
      <c r="Z56" s="92"/>
      <c r="AA56" s="92"/>
      <c r="AB56" s="92"/>
      <c r="AC56" s="92"/>
      <c r="AD56" s="92"/>
      <c r="AE56" s="92"/>
      <c r="AF56" s="92"/>
      <c r="AG56" s="92"/>
      <c r="AH56" s="92"/>
      <c r="AI56" s="92"/>
      <c r="AJ56" s="92"/>
      <c r="AK56" s="92"/>
      <c r="AL56" s="92"/>
      <c r="AM56" s="92"/>
      <c r="AN56" s="92"/>
      <c r="AO56" s="92"/>
      <c r="AP56" s="92"/>
      <c r="AQ56" s="92"/>
      <c r="AR56" s="92"/>
      <c r="AS56" s="92"/>
    </row>
    <row r="57" spans="1:45">
      <c r="A57" s="91" t="s">
        <v>77</v>
      </c>
      <c r="B57" s="92">
        <f>$G$7*B16/(100*$D$12)</f>
        <v>1.2254299754299727E-2</v>
      </c>
      <c r="C57" s="92">
        <f t="shared" ref="C57:V58" si="184">$G$7*C16/(100*$D$12)</f>
        <v>1.5479115479115476E-2</v>
      </c>
      <c r="D57" s="92">
        <f t="shared" si="184"/>
        <v>2.0509828009828007E-2</v>
      </c>
      <c r="E57" s="92">
        <f t="shared" si="184"/>
        <v>2.6701474201474198E-2</v>
      </c>
      <c r="F57" s="92">
        <f t="shared" si="184"/>
        <v>2.7088452088452085E-2</v>
      </c>
      <c r="G57" s="92">
        <f t="shared" si="184"/>
        <v>2.5153562653562649E-2</v>
      </c>
      <c r="H57" s="92">
        <f t="shared" si="184"/>
        <v>2.5153562653562649E-2</v>
      </c>
      <c r="I57" s="92">
        <f t="shared" si="184"/>
        <v>2.5153562653562649E-2</v>
      </c>
      <c r="J57" s="92">
        <f t="shared" si="184"/>
        <v>2.5153562653562649E-2</v>
      </c>
      <c r="K57" s="92">
        <f t="shared" si="184"/>
        <v>2.3218673218673217E-2</v>
      </c>
      <c r="L57" s="92">
        <f t="shared" si="184"/>
        <v>2.3218673218673217E-2</v>
      </c>
      <c r="M57" s="92">
        <f t="shared" si="184"/>
        <v>2.3218673218673217E-2</v>
      </c>
      <c r="N57" s="92">
        <f t="shared" si="184"/>
        <v>2.3218673218673217E-2</v>
      </c>
      <c r="O57" s="92">
        <f t="shared" si="184"/>
        <v>2.1283783783783781E-2</v>
      </c>
      <c r="P57" s="92">
        <f t="shared" si="184"/>
        <v>2.1283783783783781E-2</v>
      </c>
      <c r="Q57" s="92">
        <f t="shared" si="184"/>
        <v>2.1283783783783781E-2</v>
      </c>
      <c r="R57" s="92">
        <f t="shared" si="184"/>
        <v>2.1283783783783781E-2</v>
      </c>
      <c r="S57" s="92">
        <f t="shared" si="184"/>
        <v>2.1283783783783781E-2</v>
      </c>
      <c r="T57" s="92">
        <f t="shared" si="184"/>
        <v>2.1283783783783781E-2</v>
      </c>
      <c r="U57" s="92">
        <f t="shared" si="184"/>
        <v>2.1283783783783781E-2</v>
      </c>
      <c r="V57" s="92">
        <f t="shared" si="184"/>
        <v>2.1283783783783781E-2</v>
      </c>
      <c r="X57" s="91" t="s">
        <v>77</v>
      </c>
      <c r="Y57" s="92">
        <v>0</v>
      </c>
      <c r="Z57" s="92">
        <v>0</v>
      </c>
      <c r="AA57" s="92">
        <v>0</v>
      </c>
      <c r="AB57" s="92">
        <v>0</v>
      </c>
      <c r="AC57" s="92">
        <v>0</v>
      </c>
      <c r="AD57" s="92">
        <v>0</v>
      </c>
      <c r="AE57" s="92">
        <v>0</v>
      </c>
      <c r="AF57" s="92">
        <v>0</v>
      </c>
      <c r="AG57" s="92">
        <v>0</v>
      </c>
      <c r="AH57" s="92">
        <v>0</v>
      </c>
      <c r="AI57" s="92">
        <v>0</v>
      </c>
      <c r="AJ57" s="92">
        <v>0</v>
      </c>
      <c r="AK57" s="92">
        <v>0</v>
      </c>
      <c r="AL57" s="92">
        <v>0</v>
      </c>
      <c r="AM57" s="92">
        <v>0</v>
      </c>
      <c r="AN57" s="92">
        <v>0</v>
      </c>
      <c r="AO57" s="92">
        <v>0</v>
      </c>
      <c r="AP57" s="92">
        <v>0</v>
      </c>
      <c r="AQ57" s="92">
        <v>0</v>
      </c>
      <c r="AR57" s="92">
        <v>0</v>
      </c>
      <c r="AS57" s="92">
        <v>0</v>
      </c>
    </row>
    <row r="58" spans="1:45">
      <c r="A58" s="91" t="s">
        <v>78</v>
      </c>
      <c r="B58" s="92">
        <f>$G$7*B17/(100*$D$12)</f>
        <v>1.1609336609336609E-2</v>
      </c>
      <c r="C58" s="92">
        <f t="shared" si="184"/>
        <v>1.4705159705159704E-2</v>
      </c>
      <c r="D58" s="92">
        <f t="shared" si="184"/>
        <v>1.8574938574938575E-2</v>
      </c>
      <c r="E58" s="92">
        <f t="shared" si="184"/>
        <v>1.9735872235872236E-2</v>
      </c>
      <c r="F58" s="92">
        <f t="shared" si="184"/>
        <v>2.1283783783783781E-2</v>
      </c>
      <c r="G58" s="92">
        <f t="shared" si="184"/>
        <v>1.9348894348894346E-2</v>
      </c>
      <c r="H58" s="92">
        <f t="shared" si="184"/>
        <v>1.9348894348894346E-2</v>
      </c>
      <c r="I58" s="92">
        <f t="shared" si="184"/>
        <v>1.9348894348894346E-2</v>
      </c>
      <c r="J58" s="92">
        <f t="shared" si="184"/>
        <v>1.9348894348894346E-2</v>
      </c>
      <c r="K58" s="92">
        <f t="shared" si="184"/>
        <v>1.9348894348894346E-2</v>
      </c>
      <c r="L58" s="92">
        <f t="shared" si="184"/>
        <v>1.741400491400491E-2</v>
      </c>
      <c r="M58" s="92">
        <f t="shared" si="184"/>
        <v>1.741400491400491E-2</v>
      </c>
      <c r="N58" s="92">
        <f t="shared" si="184"/>
        <v>1.741400491400491E-2</v>
      </c>
      <c r="O58" s="92">
        <f t="shared" si="184"/>
        <v>1.741400491400491E-2</v>
      </c>
      <c r="P58" s="92">
        <f t="shared" si="184"/>
        <v>1.741400491400491E-2</v>
      </c>
      <c r="Q58" s="92">
        <f t="shared" si="184"/>
        <v>1.741400491400491E-2</v>
      </c>
      <c r="R58" s="92">
        <f t="shared" si="184"/>
        <v>1.741400491400491E-2</v>
      </c>
      <c r="S58" s="92">
        <f t="shared" si="184"/>
        <v>1.741400491400491E-2</v>
      </c>
      <c r="T58" s="92">
        <f t="shared" si="184"/>
        <v>1.741400491400491E-2</v>
      </c>
      <c r="U58" s="92">
        <f t="shared" si="184"/>
        <v>1.741400491400491E-2</v>
      </c>
      <c r="V58" s="92">
        <f t="shared" si="184"/>
        <v>1.741400491400491E-2</v>
      </c>
      <c r="X58" s="91" t="s">
        <v>78</v>
      </c>
      <c r="Y58" s="92">
        <v>0</v>
      </c>
      <c r="Z58" s="92">
        <v>0</v>
      </c>
      <c r="AA58" s="92">
        <v>0</v>
      </c>
      <c r="AB58" s="92">
        <v>0</v>
      </c>
      <c r="AC58" s="92">
        <v>0</v>
      </c>
      <c r="AD58" s="92">
        <v>0</v>
      </c>
      <c r="AE58" s="92">
        <v>0</v>
      </c>
      <c r="AF58" s="92">
        <v>0</v>
      </c>
      <c r="AG58" s="92">
        <v>0</v>
      </c>
      <c r="AH58" s="92">
        <v>0</v>
      </c>
      <c r="AI58" s="92">
        <v>0</v>
      </c>
      <c r="AJ58" s="92">
        <v>0</v>
      </c>
      <c r="AK58" s="92">
        <v>0</v>
      </c>
      <c r="AL58" s="92">
        <v>0</v>
      </c>
      <c r="AM58" s="92">
        <v>0</v>
      </c>
      <c r="AN58" s="92">
        <v>0</v>
      </c>
      <c r="AO58" s="92">
        <v>0</v>
      </c>
      <c r="AP58" s="92">
        <v>0</v>
      </c>
      <c r="AQ58" s="92">
        <v>0</v>
      </c>
      <c r="AR58" s="92">
        <v>0</v>
      </c>
      <c r="AS58" s="92">
        <v>0</v>
      </c>
    </row>
    <row r="59" spans="1:45">
      <c r="A59" s="90" t="s">
        <v>12</v>
      </c>
      <c r="X59" s="90" t="s">
        <v>12</v>
      </c>
    </row>
    <row r="60" spans="1:45">
      <c r="A60" s="91" t="s">
        <v>77</v>
      </c>
      <c r="B60" s="92">
        <f>$G$8*B16/(100*$D$12)</f>
        <v>2.328316953316948E-2</v>
      </c>
      <c r="C60" s="92">
        <f t="shared" ref="C60:V61" si="185">$G$8*C16/(100*$D$12)</f>
        <v>2.9410319410319404E-2</v>
      </c>
      <c r="D60" s="92">
        <f t="shared" si="185"/>
        <v>3.8968673218673214E-2</v>
      </c>
      <c r="E60" s="92">
        <f t="shared" si="185"/>
        <v>5.0732800982800974E-2</v>
      </c>
      <c r="F60" s="92">
        <f t="shared" si="185"/>
        <v>5.1468058968058956E-2</v>
      </c>
      <c r="G60" s="92">
        <f t="shared" si="185"/>
        <v>4.7791769041769031E-2</v>
      </c>
      <c r="H60" s="92">
        <f t="shared" si="185"/>
        <v>4.7791769041769031E-2</v>
      </c>
      <c r="I60" s="92">
        <f t="shared" si="185"/>
        <v>4.7791769041769031E-2</v>
      </c>
      <c r="J60" s="92">
        <f t="shared" si="185"/>
        <v>4.7791769041769031E-2</v>
      </c>
      <c r="K60" s="92">
        <f t="shared" si="185"/>
        <v>4.4115479115479111E-2</v>
      </c>
      <c r="L60" s="92">
        <f t="shared" si="185"/>
        <v>4.4115479115479111E-2</v>
      </c>
      <c r="M60" s="92">
        <f t="shared" si="185"/>
        <v>4.4115479115479111E-2</v>
      </c>
      <c r="N60" s="92">
        <f t="shared" si="185"/>
        <v>4.4115479115479111E-2</v>
      </c>
      <c r="O60" s="92">
        <f t="shared" si="185"/>
        <v>4.0439189189189186E-2</v>
      </c>
      <c r="P60" s="92">
        <f t="shared" si="185"/>
        <v>4.0439189189189186E-2</v>
      </c>
      <c r="Q60" s="92">
        <f t="shared" si="185"/>
        <v>4.0439189189189186E-2</v>
      </c>
      <c r="R60" s="92">
        <f t="shared" si="185"/>
        <v>4.0439189189189186E-2</v>
      </c>
      <c r="S60" s="92">
        <f t="shared" si="185"/>
        <v>4.0439189189189186E-2</v>
      </c>
      <c r="T60" s="92">
        <f t="shared" si="185"/>
        <v>4.0439189189189186E-2</v>
      </c>
      <c r="U60" s="92">
        <f t="shared" si="185"/>
        <v>4.0439189189189186E-2</v>
      </c>
      <c r="V60" s="92">
        <f t="shared" si="185"/>
        <v>4.0439189189189186E-2</v>
      </c>
      <c r="X60" s="91" t="s">
        <v>77</v>
      </c>
      <c r="Y60" s="92">
        <f>$AB$8*B16/(100*$D$12)</f>
        <v>6.1271498771498636E-2</v>
      </c>
      <c r="Z60" s="92">
        <f t="shared" ref="Z60:AS60" si="186">$AB$8*C16/(100*$D$12)</f>
        <v>7.7395577395577383E-2</v>
      </c>
      <c r="AA60" s="92">
        <f t="shared" si="186"/>
        <v>0.10254914004914002</v>
      </c>
      <c r="AB60" s="92">
        <f t="shared" si="186"/>
        <v>0.13350737100737101</v>
      </c>
      <c r="AC60" s="92">
        <f t="shared" si="186"/>
        <v>0.13544226044226043</v>
      </c>
      <c r="AD60" s="92">
        <f t="shared" si="186"/>
        <v>0.12576781326781325</v>
      </c>
      <c r="AE60" s="92">
        <f t="shared" si="186"/>
        <v>0.12576781326781325</v>
      </c>
      <c r="AF60" s="92">
        <f t="shared" si="186"/>
        <v>0.12576781326781325</v>
      </c>
      <c r="AG60" s="92">
        <f t="shared" si="186"/>
        <v>0.12576781326781325</v>
      </c>
      <c r="AH60" s="92">
        <f t="shared" si="186"/>
        <v>0.11609336609336608</v>
      </c>
      <c r="AI60" s="92">
        <f t="shared" si="186"/>
        <v>0.11609336609336608</v>
      </c>
      <c r="AJ60" s="92">
        <f t="shared" si="186"/>
        <v>0.11609336609336608</v>
      </c>
      <c r="AK60" s="92">
        <f t="shared" si="186"/>
        <v>0.11609336609336608</v>
      </c>
      <c r="AL60" s="92">
        <f t="shared" si="186"/>
        <v>0.10641891891891891</v>
      </c>
      <c r="AM60" s="92">
        <f t="shared" si="186"/>
        <v>0.10641891891891891</v>
      </c>
      <c r="AN60" s="92">
        <f t="shared" si="186"/>
        <v>0.10641891891891891</v>
      </c>
      <c r="AO60" s="92">
        <f t="shared" si="186"/>
        <v>0.10641891891891891</v>
      </c>
      <c r="AP60" s="92">
        <f t="shared" si="186"/>
        <v>0.10641891891891891</v>
      </c>
      <c r="AQ60" s="92">
        <f t="shared" si="186"/>
        <v>0.10641891891891891</v>
      </c>
      <c r="AR60" s="92">
        <f t="shared" si="186"/>
        <v>0.10641891891891891</v>
      </c>
      <c r="AS60" s="92">
        <f t="shared" si="186"/>
        <v>0.10641891891891891</v>
      </c>
    </row>
    <row r="61" spans="1:45">
      <c r="A61" s="91" t="s">
        <v>78</v>
      </c>
      <c r="B61" s="92">
        <f>$G$8*B17/(100*$D$12)</f>
        <v>2.2057739557739556E-2</v>
      </c>
      <c r="C61" s="92">
        <f t="shared" si="185"/>
        <v>2.7939803439803439E-2</v>
      </c>
      <c r="D61" s="92">
        <f t="shared" si="185"/>
        <v>3.5292383292383288E-2</v>
      </c>
      <c r="E61" s="92">
        <f t="shared" si="185"/>
        <v>3.7498157248157242E-2</v>
      </c>
      <c r="F61" s="92">
        <f t="shared" si="185"/>
        <v>4.0439189189189186E-2</v>
      </c>
      <c r="G61" s="92">
        <f t="shared" si="185"/>
        <v>3.676289926289926E-2</v>
      </c>
      <c r="H61" s="92">
        <f t="shared" si="185"/>
        <v>3.676289926289926E-2</v>
      </c>
      <c r="I61" s="92">
        <f t="shared" si="185"/>
        <v>3.676289926289926E-2</v>
      </c>
      <c r="J61" s="92">
        <f t="shared" si="185"/>
        <v>3.676289926289926E-2</v>
      </c>
      <c r="K61" s="92">
        <f t="shared" si="185"/>
        <v>3.676289926289926E-2</v>
      </c>
      <c r="L61" s="92">
        <f t="shared" si="185"/>
        <v>3.3086609336609334E-2</v>
      </c>
      <c r="M61" s="92">
        <f t="shared" si="185"/>
        <v>3.3086609336609334E-2</v>
      </c>
      <c r="N61" s="92">
        <f t="shared" si="185"/>
        <v>3.3086609336609334E-2</v>
      </c>
      <c r="O61" s="92">
        <f t="shared" si="185"/>
        <v>3.3086609336609334E-2</v>
      </c>
      <c r="P61" s="92">
        <f t="shared" si="185"/>
        <v>3.3086609336609334E-2</v>
      </c>
      <c r="Q61" s="92">
        <f t="shared" si="185"/>
        <v>3.3086609336609334E-2</v>
      </c>
      <c r="R61" s="92">
        <f t="shared" si="185"/>
        <v>3.3086609336609334E-2</v>
      </c>
      <c r="S61" s="92">
        <f t="shared" si="185"/>
        <v>3.3086609336609334E-2</v>
      </c>
      <c r="T61" s="92">
        <f t="shared" si="185"/>
        <v>3.3086609336609334E-2</v>
      </c>
      <c r="U61" s="92">
        <f t="shared" si="185"/>
        <v>3.3086609336609334E-2</v>
      </c>
      <c r="V61" s="92">
        <f t="shared" si="185"/>
        <v>3.3086609336609334E-2</v>
      </c>
      <c r="X61" s="91" t="s">
        <v>78</v>
      </c>
      <c r="Y61" s="92">
        <f>$AB$8*B17/(100*$D$12)</f>
        <v>5.8046683046683041E-2</v>
      </c>
      <c r="Z61" s="92">
        <f t="shared" ref="Z61" si="187">$AB$8*C17/(100*$D$12)</f>
        <v>7.3525798525798519E-2</v>
      </c>
      <c r="AA61" s="92">
        <f t="shared" ref="AA61" si="188">$AB$8*D17/(100*$D$12)</f>
        <v>9.2874692874692868E-2</v>
      </c>
      <c r="AB61" s="92">
        <f t="shared" ref="AB61" si="189">$AB$8*E17/(100*$D$12)</f>
        <v>9.8679361179361172E-2</v>
      </c>
      <c r="AC61" s="92">
        <f t="shared" ref="AC61" si="190">$AB$8*F17/(100*$D$12)</f>
        <v>0.10641891891891891</v>
      </c>
      <c r="AD61" s="92">
        <f t="shared" ref="AD61" si="191">$AB$8*G17/(100*$D$12)</f>
        <v>9.6744471744471733E-2</v>
      </c>
      <c r="AE61" s="92">
        <f t="shared" ref="AE61" si="192">$AB$8*H17/(100*$D$12)</f>
        <v>9.6744471744471733E-2</v>
      </c>
      <c r="AF61" s="92">
        <f t="shared" ref="AF61" si="193">$AB$8*I17/(100*$D$12)</f>
        <v>9.6744471744471733E-2</v>
      </c>
      <c r="AG61" s="92">
        <f t="shared" ref="AG61" si="194">$AB$8*J17/(100*$D$12)</f>
        <v>9.6744471744471733E-2</v>
      </c>
      <c r="AH61" s="92">
        <f t="shared" ref="AH61" si="195">$AB$8*K17/(100*$D$12)</f>
        <v>9.6744471744471733E-2</v>
      </c>
      <c r="AI61" s="92">
        <f t="shared" ref="AI61" si="196">$AB$8*L17/(100*$D$12)</f>
        <v>8.7070024570024551E-2</v>
      </c>
      <c r="AJ61" s="92">
        <f t="shared" ref="AJ61" si="197">$AB$8*M17/(100*$D$12)</f>
        <v>8.7070024570024551E-2</v>
      </c>
      <c r="AK61" s="92">
        <f t="shared" ref="AK61" si="198">$AB$8*N17/(100*$D$12)</f>
        <v>8.7070024570024551E-2</v>
      </c>
      <c r="AL61" s="92">
        <f t="shared" ref="AL61" si="199">$AB$8*O17/(100*$D$12)</f>
        <v>8.7070024570024551E-2</v>
      </c>
      <c r="AM61" s="92">
        <f t="shared" ref="AM61" si="200">$AB$8*P17/(100*$D$12)</f>
        <v>8.7070024570024551E-2</v>
      </c>
      <c r="AN61" s="92">
        <f t="shared" ref="AN61" si="201">$AB$8*Q17/(100*$D$12)</f>
        <v>8.7070024570024551E-2</v>
      </c>
      <c r="AO61" s="92">
        <f t="shared" ref="AO61" si="202">$AB$8*R17/(100*$D$12)</f>
        <v>8.7070024570024551E-2</v>
      </c>
      <c r="AP61" s="92">
        <f t="shared" ref="AP61" si="203">$AB$8*S17/(100*$D$12)</f>
        <v>8.7070024570024551E-2</v>
      </c>
      <c r="AQ61" s="92">
        <f t="shared" ref="AQ61" si="204">$AB$8*T17/(100*$D$12)</f>
        <v>8.7070024570024551E-2</v>
      </c>
      <c r="AR61" s="92">
        <f t="shared" ref="AR61" si="205">$AB$8*U17/(100*$D$12)</f>
        <v>8.7070024570024551E-2</v>
      </c>
      <c r="AS61" s="92">
        <f t="shared" ref="AS61" si="206">$AB$8*V17/(100*$D$12)</f>
        <v>8.7070024570024551E-2</v>
      </c>
    </row>
    <row r="62" spans="1:45">
      <c r="A62" s="90" t="s">
        <v>81</v>
      </c>
      <c r="X62" s="90" t="s">
        <v>81</v>
      </c>
    </row>
    <row r="63" spans="1:45">
      <c r="A63" s="91" t="s">
        <v>77</v>
      </c>
      <c r="B63" s="92">
        <f>$G$9*B16/(100*$D$12)</f>
        <v>0.31861179361179293</v>
      </c>
      <c r="C63" s="92">
        <f t="shared" ref="C63:V64" si="207">$G$9*C16/(100*$D$12)</f>
        <v>0.40245700245700239</v>
      </c>
      <c r="D63" s="92">
        <f t="shared" si="207"/>
        <v>0.53325552825552813</v>
      </c>
      <c r="E63" s="92">
        <f t="shared" si="207"/>
        <v>0.69423832923832918</v>
      </c>
      <c r="F63" s="92">
        <f t="shared" si="207"/>
        <v>0.70429975429975422</v>
      </c>
      <c r="G63" s="92">
        <f t="shared" si="207"/>
        <v>0.653992628992629</v>
      </c>
      <c r="H63" s="92">
        <f t="shared" si="207"/>
        <v>0.653992628992629</v>
      </c>
      <c r="I63" s="92">
        <f t="shared" si="207"/>
        <v>0.653992628992629</v>
      </c>
      <c r="J63" s="92">
        <f t="shared" si="207"/>
        <v>0.653992628992629</v>
      </c>
      <c r="K63" s="92">
        <f t="shared" si="207"/>
        <v>0.60368550368550367</v>
      </c>
      <c r="L63" s="92">
        <f t="shared" si="207"/>
        <v>0.60368550368550367</v>
      </c>
      <c r="M63" s="92">
        <f t="shared" si="207"/>
        <v>0.60368550368550367</v>
      </c>
      <c r="N63" s="92">
        <f t="shared" si="207"/>
        <v>0.60368550368550367</v>
      </c>
      <c r="O63" s="92">
        <f t="shared" si="207"/>
        <v>0.55337837837837833</v>
      </c>
      <c r="P63" s="92">
        <f t="shared" si="207"/>
        <v>0.55337837837837833</v>
      </c>
      <c r="Q63" s="92">
        <f t="shared" si="207"/>
        <v>0.55337837837837833</v>
      </c>
      <c r="R63" s="92">
        <f t="shared" si="207"/>
        <v>0.55337837837837833</v>
      </c>
      <c r="S63" s="92">
        <f t="shared" si="207"/>
        <v>0.55337837837837833</v>
      </c>
      <c r="T63" s="92">
        <f t="shared" si="207"/>
        <v>0.55337837837837833</v>
      </c>
      <c r="U63" s="92">
        <f t="shared" si="207"/>
        <v>0.55337837837837833</v>
      </c>
      <c r="V63" s="92">
        <f t="shared" si="207"/>
        <v>0.55337837837837833</v>
      </c>
      <c r="X63" s="91" t="s">
        <v>77</v>
      </c>
      <c r="Y63" s="92">
        <f>$AB$9*B16/(100*$D$12)</f>
        <v>0.1838144963144959</v>
      </c>
      <c r="Z63" s="92">
        <f t="shared" ref="Z63:AS63" si="208">$AB$9*C16/(100*$D$12)</f>
        <v>0.23218673218673216</v>
      </c>
      <c r="AA63" s="92">
        <f t="shared" si="208"/>
        <v>0.30764742014742008</v>
      </c>
      <c r="AB63" s="92">
        <f t="shared" si="208"/>
        <v>0.40052211302211299</v>
      </c>
      <c r="AC63" s="92">
        <f t="shared" si="208"/>
        <v>0.40632678132678124</v>
      </c>
      <c r="AD63" s="92">
        <f t="shared" si="208"/>
        <v>0.37730343980343978</v>
      </c>
      <c r="AE63" s="92">
        <f t="shared" si="208"/>
        <v>0.37730343980343978</v>
      </c>
      <c r="AF63" s="92">
        <f t="shared" si="208"/>
        <v>0.37730343980343978</v>
      </c>
      <c r="AG63" s="92">
        <f t="shared" si="208"/>
        <v>0.37730343980343978</v>
      </c>
      <c r="AH63" s="92">
        <f t="shared" si="208"/>
        <v>0.3482800982800982</v>
      </c>
      <c r="AI63" s="92">
        <f t="shared" si="208"/>
        <v>0.3482800982800982</v>
      </c>
      <c r="AJ63" s="92">
        <f t="shared" si="208"/>
        <v>0.3482800982800982</v>
      </c>
      <c r="AK63" s="92">
        <f t="shared" si="208"/>
        <v>0.3482800982800982</v>
      </c>
      <c r="AL63" s="92">
        <f t="shared" si="208"/>
        <v>0.31925675675675669</v>
      </c>
      <c r="AM63" s="92">
        <f t="shared" si="208"/>
        <v>0.31925675675675669</v>
      </c>
      <c r="AN63" s="92">
        <f t="shared" si="208"/>
        <v>0.31925675675675669</v>
      </c>
      <c r="AO63" s="92">
        <f t="shared" si="208"/>
        <v>0.31925675675675669</v>
      </c>
      <c r="AP63" s="92">
        <f t="shared" si="208"/>
        <v>0.31925675675675669</v>
      </c>
      <c r="AQ63" s="92">
        <f t="shared" si="208"/>
        <v>0.31925675675675669</v>
      </c>
      <c r="AR63" s="92">
        <f t="shared" si="208"/>
        <v>0.31925675675675669</v>
      </c>
      <c r="AS63" s="92">
        <f t="shared" si="208"/>
        <v>0.31925675675675669</v>
      </c>
    </row>
    <row r="64" spans="1:45">
      <c r="A64" s="91" t="s">
        <v>78</v>
      </c>
      <c r="B64" s="92">
        <f>$G$9*B17/(100*$D$12)</f>
        <v>0.30184275184275183</v>
      </c>
      <c r="C64" s="92">
        <f t="shared" si="207"/>
        <v>0.3823341523341523</v>
      </c>
      <c r="D64" s="92">
        <f t="shared" si="207"/>
        <v>0.48294840294840291</v>
      </c>
      <c r="E64" s="92">
        <f t="shared" si="207"/>
        <v>0.51313267813267815</v>
      </c>
      <c r="F64" s="92">
        <f t="shared" si="207"/>
        <v>0.55337837837837833</v>
      </c>
      <c r="G64" s="92">
        <f t="shared" si="207"/>
        <v>0.503071253071253</v>
      </c>
      <c r="H64" s="92">
        <f t="shared" si="207"/>
        <v>0.503071253071253</v>
      </c>
      <c r="I64" s="92">
        <f t="shared" si="207"/>
        <v>0.503071253071253</v>
      </c>
      <c r="J64" s="92">
        <f t="shared" si="207"/>
        <v>0.503071253071253</v>
      </c>
      <c r="K64" s="92">
        <f t="shared" si="207"/>
        <v>0.503071253071253</v>
      </c>
      <c r="L64" s="92">
        <f t="shared" si="207"/>
        <v>0.45276412776412767</v>
      </c>
      <c r="M64" s="92">
        <f t="shared" si="207"/>
        <v>0.45276412776412767</v>
      </c>
      <c r="N64" s="92">
        <f t="shared" si="207"/>
        <v>0.45276412776412767</v>
      </c>
      <c r="O64" s="92">
        <f t="shared" si="207"/>
        <v>0.45276412776412767</v>
      </c>
      <c r="P64" s="92">
        <f t="shared" si="207"/>
        <v>0.45276412776412767</v>
      </c>
      <c r="Q64" s="92">
        <f t="shared" si="207"/>
        <v>0.45276412776412767</v>
      </c>
      <c r="R64" s="92">
        <f t="shared" si="207"/>
        <v>0.45276412776412767</v>
      </c>
      <c r="S64" s="92">
        <f t="shared" si="207"/>
        <v>0.45276412776412767</v>
      </c>
      <c r="T64" s="92">
        <f t="shared" si="207"/>
        <v>0.45276412776412767</v>
      </c>
      <c r="U64" s="92">
        <f t="shared" si="207"/>
        <v>0.45276412776412767</v>
      </c>
      <c r="V64" s="92">
        <f t="shared" si="207"/>
        <v>0.45276412776412767</v>
      </c>
      <c r="X64" s="91" t="s">
        <v>78</v>
      </c>
      <c r="Y64" s="92">
        <f>$AB$9*B17/(100*$D$12)</f>
        <v>0.1741400491400491</v>
      </c>
      <c r="Z64" s="92">
        <f t="shared" ref="Z64" si="209">$AB$9*C17/(100*$D$12)</f>
        <v>0.22057739557739556</v>
      </c>
      <c r="AA64" s="92">
        <f t="shared" ref="AA64" si="210">$AB$9*D17/(100*$D$12)</f>
        <v>0.27862407862407862</v>
      </c>
      <c r="AB64" s="92">
        <f t="shared" ref="AB64" si="211">$AB$9*E17/(100*$D$12)</f>
        <v>0.29603808353808353</v>
      </c>
      <c r="AC64" s="92">
        <f t="shared" ref="AC64" si="212">$AB$9*F17/(100*$D$12)</f>
        <v>0.31925675675675669</v>
      </c>
      <c r="AD64" s="92">
        <f t="shared" ref="AD64" si="213">$AB$9*G17/(100*$D$12)</f>
        <v>0.29023341523341523</v>
      </c>
      <c r="AE64" s="92">
        <f t="shared" ref="AE64" si="214">$AB$9*H17/(100*$D$12)</f>
        <v>0.29023341523341523</v>
      </c>
      <c r="AF64" s="92">
        <f t="shared" ref="AF64" si="215">$AB$9*I17/(100*$D$12)</f>
        <v>0.29023341523341523</v>
      </c>
      <c r="AG64" s="92">
        <f t="shared" ref="AG64" si="216">$AB$9*J17/(100*$D$12)</f>
        <v>0.29023341523341523</v>
      </c>
      <c r="AH64" s="92">
        <f t="shared" ref="AH64" si="217">$AB$9*K17/(100*$D$12)</f>
        <v>0.29023341523341523</v>
      </c>
      <c r="AI64" s="92">
        <f t="shared" ref="AI64" si="218">$AB$9*L17/(100*$D$12)</f>
        <v>0.26121007371007371</v>
      </c>
      <c r="AJ64" s="92">
        <f t="shared" ref="AJ64" si="219">$AB$9*M17/(100*$D$12)</f>
        <v>0.26121007371007371</v>
      </c>
      <c r="AK64" s="92">
        <f t="shared" ref="AK64" si="220">$AB$9*N17/(100*$D$12)</f>
        <v>0.26121007371007371</v>
      </c>
      <c r="AL64" s="92">
        <f t="shared" ref="AL64" si="221">$AB$9*O17/(100*$D$12)</f>
        <v>0.26121007371007371</v>
      </c>
      <c r="AM64" s="92">
        <f t="shared" ref="AM64" si="222">$AB$9*P17/(100*$D$12)</f>
        <v>0.26121007371007371</v>
      </c>
      <c r="AN64" s="92">
        <f t="shared" ref="AN64" si="223">$AB$9*Q17/(100*$D$12)</f>
        <v>0.26121007371007371</v>
      </c>
      <c r="AO64" s="92">
        <f t="shared" ref="AO64" si="224">$AB$9*R17/(100*$D$12)</f>
        <v>0.26121007371007371</v>
      </c>
      <c r="AP64" s="92">
        <f t="shared" ref="AP64" si="225">$AB$9*S17/(100*$D$12)</f>
        <v>0.26121007371007371</v>
      </c>
      <c r="AQ64" s="92">
        <f t="shared" ref="AQ64" si="226">$AB$9*T17/(100*$D$12)</f>
        <v>0.26121007371007371</v>
      </c>
      <c r="AR64" s="92">
        <f t="shared" ref="AR64" si="227">$AB$9*U17/(100*$D$12)</f>
        <v>0.26121007371007371</v>
      </c>
      <c r="AS64" s="92">
        <f t="shared" ref="AS64" si="228">$AB$9*V17/(100*$D$12)</f>
        <v>0.26121007371007371</v>
      </c>
    </row>
    <row r="65" spans="1:45">
      <c r="A65" s="90" t="s">
        <v>92</v>
      </c>
      <c r="X65" s="90" t="s">
        <v>92</v>
      </c>
    </row>
    <row r="66" spans="1:45">
      <c r="A66" s="91" t="s">
        <v>77</v>
      </c>
      <c r="B66" s="92">
        <f>$G$10*B16/(100*$D$12)</f>
        <v>5.6369778869778737E-2</v>
      </c>
      <c r="C66" s="92">
        <f t="shared" ref="C66:V67" si="229">$G$10*C16/(100*$D$12)</f>
        <v>7.1203931203931189E-2</v>
      </c>
      <c r="D66" s="92">
        <f>$G$10*D16/(100*$D$12)</f>
        <v>9.4345208845208819E-2</v>
      </c>
      <c r="E66" s="92">
        <f t="shared" si="229"/>
        <v>0.12282678132678131</v>
      </c>
      <c r="F66" s="92">
        <f t="shared" si="229"/>
        <v>0.12460687960687959</v>
      </c>
      <c r="G66" s="92">
        <f t="shared" si="229"/>
        <v>0.11570638820638818</v>
      </c>
      <c r="H66" s="92">
        <f t="shared" si="229"/>
        <v>0.11570638820638818</v>
      </c>
      <c r="I66" s="92">
        <f t="shared" si="229"/>
        <v>0.11570638820638818</v>
      </c>
      <c r="J66" s="92">
        <f t="shared" si="229"/>
        <v>0.11570638820638818</v>
      </c>
      <c r="K66" s="92">
        <f t="shared" si="229"/>
        <v>0.10680589680589678</v>
      </c>
      <c r="L66" s="92">
        <f t="shared" si="229"/>
        <v>0.10680589680589678</v>
      </c>
      <c r="M66" s="92">
        <f t="shared" si="229"/>
        <v>0.10680589680589678</v>
      </c>
      <c r="N66" s="92">
        <f t="shared" si="229"/>
        <v>0.10680589680589678</v>
      </c>
      <c r="O66" s="92">
        <f t="shared" si="229"/>
        <v>9.7905405405405391E-2</v>
      </c>
      <c r="P66" s="92">
        <f t="shared" si="229"/>
        <v>9.7905405405405391E-2</v>
      </c>
      <c r="Q66" s="92">
        <f t="shared" si="229"/>
        <v>9.7905405405405391E-2</v>
      </c>
      <c r="R66" s="92">
        <f t="shared" si="229"/>
        <v>9.7905405405405391E-2</v>
      </c>
      <c r="S66" s="92">
        <f t="shared" si="229"/>
        <v>9.7905405405405391E-2</v>
      </c>
      <c r="T66" s="92">
        <f t="shared" si="229"/>
        <v>9.7905405405405391E-2</v>
      </c>
      <c r="U66" s="92">
        <f t="shared" si="229"/>
        <v>9.7905405405405391E-2</v>
      </c>
      <c r="V66" s="92">
        <f t="shared" si="229"/>
        <v>9.7905405405405391E-2</v>
      </c>
      <c r="X66" s="91" t="s">
        <v>77</v>
      </c>
      <c r="Y66" s="92">
        <f>$AB$10*B16/(100*$D$12)</f>
        <v>0.12254299754299727</v>
      </c>
      <c r="Z66" s="92">
        <f t="shared" ref="Z66:AS66" si="230">$AB$10*C16/(100*$D$12)</f>
        <v>0.15479115479115477</v>
      </c>
      <c r="AA66" s="92">
        <f t="shared" si="230"/>
        <v>0.20509828009828004</v>
      </c>
      <c r="AB66" s="92">
        <f t="shared" si="230"/>
        <v>0.26701474201474201</v>
      </c>
      <c r="AC66" s="92">
        <f t="shared" si="230"/>
        <v>0.27088452088452086</v>
      </c>
      <c r="AD66" s="92">
        <f t="shared" si="230"/>
        <v>0.2515356265356265</v>
      </c>
      <c r="AE66" s="92">
        <f t="shared" si="230"/>
        <v>0.2515356265356265</v>
      </c>
      <c r="AF66" s="92">
        <f t="shared" si="230"/>
        <v>0.2515356265356265</v>
      </c>
      <c r="AG66" s="92">
        <f t="shared" si="230"/>
        <v>0.2515356265356265</v>
      </c>
      <c r="AH66" s="92">
        <f t="shared" si="230"/>
        <v>0.23218673218673216</v>
      </c>
      <c r="AI66" s="92">
        <f t="shared" si="230"/>
        <v>0.23218673218673216</v>
      </c>
      <c r="AJ66" s="92">
        <f t="shared" si="230"/>
        <v>0.23218673218673216</v>
      </c>
      <c r="AK66" s="92">
        <f t="shared" si="230"/>
        <v>0.23218673218673216</v>
      </c>
      <c r="AL66" s="92">
        <f t="shared" si="230"/>
        <v>0.21283783783783783</v>
      </c>
      <c r="AM66" s="92">
        <f t="shared" si="230"/>
        <v>0.21283783783783783</v>
      </c>
      <c r="AN66" s="92">
        <f t="shared" si="230"/>
        <v>0.21283783783783783</v>
      </c>
      <c r="AO66" s="92">
        <f t="shared" si="230"/>
        <v>0.21283783783783783</v>
      </c>
      <c r="AP66" s="92">
        <f t="shared" si="230"/>
        <v>0.21283783783783783</v>
      </c>
      <c r="AQ66" s="92">
        <f t="shared" si="230"/>
        <v>0.21283783783783783</v>
      </c>
      <c r="AR66" s="92">
        <f t="shared" si="230"/>
        <v>0.21283783783783783</v>
      </c>
      <c r="AS66" s="92">
        <f t="shared" si="230"/>
        <v>0.21283783783783783</v>
      </c>
    </row>
    <row r="67" spans="1:45">
      <c r="A67" s="91" t="s">
        <v>78</v>
      </c>
      <c r="B67" s="92">
        <f>$G$10*B17/(100*$D$12)</f>
        <v>5.3402948402948389E-2</v>
      </c>
      <c r="C67" s="92">
        <f t="shared" si="229"/>
        <v>6.7643734643734632E-2</v>
      </c>
      <c r="D67" s="92">
        <f t="shared" si="229"/>
        <v>8.5444717444717419E-2</v>
      </c>
      <c r="E67" s="92">
        <f t="shared" si="229"/>
        <v>9.078501228501229E-2</v>
      </c>
      <c r="F67" s="92">
        <f t="shared" si="229"/>
        <v>9.7905405405405391E-2</v>
      </c>
      <c r="G67" s="92">
        <f t="shared" si="229"/>
        <v>8.900491400491399E-2</v>
      </c>
      <c r="H67" s="92">
        <f t="shared" si="229"/>
        <v>8.900491400491399E-2</v>
      </c>
      <c r="I67" s="92">
        <f t="shared" si="229"/>
        <v>8.900491400491399E-2</v>
      </c>
      <c r="J67" s="92">
        <f t="shared" si="229"/>
        <v>8.900491400491399E-2</v>
      </c>
      <c r="K67" s="92">
        <f t="shared" si="229"/>
        <v>8.900491400491399E-2</v>
      </c>
      <c r="L67" s="92">
        <f t="shared" si="229"/>
        <v>8.0104422604422576E-2</v>
      </c>
      <c r="M67" s="92">
        <f t="shared" si="229"/>
        <v>8.0104422604422576E-2</v>
      </c>
      <c r="N67" s="92">
        <f t="shared" si="229"/>
        <v>8.0104422604422576E-2</v>
      </c>
      <c r="O67" s="92">
        <f t="shared" si="229"/>
        <v>8.0104422604422576E-2</v>
      </c>
      <c r="P67" s="92">
        <f t="shared" si="229"/>
        <v>8.0104422604422576E-2</v>
      </c>
      <c r="Q67" s="92">
        <f t="shared" si="229"/>
        <v>8.0104422604422576E-2</v>
      </c>
      <c r="R67" s="92">
        <f t="shared" si="229"/>
        <v>8.0104422604422576E-2</v>
      </c>
      <c r="S67" s="92">
        <f t="shared" si="229"/>
        <v>8.0104422604422576E-2</v>
      </c>
      <c r="T67" s="92">
        <f t="shared" si="229"/>
        <v>8.0104422604422576E-2</v>
      </c>
      <c r="U67" s="92">
        <f t="shared" si="229"/>
        <v>8.0104422604422576E-2</v>
      </c>
      <c r="V67" s="92">
        <f t="shared" si="229"/>
        <v>8.0104422604422576E-2</v>
      </c>
      <c r="X67" s="91" t="s">
        <v>78</v>
      </c>
      <c r="Y67" s="92">
        <f>$AB$10*B17/(100*$D$12)</f>
        <v>0.11609336609336608</v>
      </c>
      <c r="Z67" s="92">
        <f t="shared" ref="Z67" si="231">$AB$10*C17/(100*$D$12)</f>
        <v>0.14705159705159704</v>
      </c>
      <c r="AA67" s="92">
        <f t="shared" ref="AA67" si="232">$AB$10*D17/(100*$D$12)</f>
        <v>0.18574938574938574</v>
      </c>
      <c r="AB67" s="92">
        <f t="shared" ref="AB67" si="233">$AB$10*E17/(100*$D$12)</f>
        <v>0.19735872235872234</v>
      </c>
      <c r="AC67" s="92">
        <f t="shared" ref="AC67" si="234">$AB$10*F17/(100*$D$12)</f>
        <v>0.21283783783783783</v>
      </c>
      <c r="AD67" s="92">
        <f t="shared" ref="AD67" si="235">$AB$10*G17/(100*$D$12)</f>
        <v>0.19348894348894347</v>
      </c>
      <c r="AE67" s="92">
        <f t="shared" ref="AE67" si="236">$AB$10*H17/(100*$D$12)</f>
        <v>0.19348894348894347</v>
      </c>
      <c r="AF67" s="92">
        <f t="shared" ref="AF67" si="237">$AB$10*I17/(100*$D$12)</f>
        <v>0.19348894348894347</v>
      </c>
      <c r="AG67" s="92">
        <f t="shared" ref="AG67" si="238">$AB$10*J17/(100*$D$12)</f>
        <v>0.19348894348894347</v>
      </c>
      <c r="AH67" s="92">
        <f t="shared" ref="AH67" si="239">$AB$10*K17/(100*$D$12)</f>
        <v>0.19348894348894347</v>
      </c>
      <c r="AI67" s="92">
        <f t="shared" ref="AI67" si="240">$AB$10*L17/(100*$D$12)</f>
        <v>0.1741400491400491</v>
      </c>
      <c r="AJ67" s="92">
        <f t="shared" ref="AJ67" si="241">$AB$10*M17/(100*$D$12)</f>
        <v>0.1741400491400491</v>
      </c>
      <c r="AK67" s="92">
        <f t="shared" ref="AK67" si="242">$AB$10*N17/(100*$D$12)</f>
        <v>0.1741400491400491</v>
      </c>
      <c r="AL67" s="92">
        <f t="shared" ref="AL67" si="243">$AB$10*O17/(100*$D$12)</f>
        <v>0.1741400491400491</v>
      </c>
      <c r="AM67" s="92">
        <f t="shared" ref="AM67" si="244">$AB$10*P17/(100*$D$12)</f>
        <v>0.1741400491400491</v>
      </c>
      <c r="AN67" s="92">
        <f t="shared" ref="AN67" si="245">$AB$10*Q17/(100*$D$12)</f>
        <v>0.1741400491400491</v>
      </c>
      <c r="AO67" s="92">
        <f t="shared" ref="AO67" si="246">$AB$10*R17/(100*$D$12)</f>
        <v>0.1741400491400491</v>
      </c>
      <c r="AP67" s="92">
        <f t="shared" ref="AP67" si="247">$AB$10*S17/(100*$D$12)</f>
        <v>0.1741400491400491</v>
      </c>
      <c r="AQ67" s="92">
        <f t="shared" ref="AQ67" si="248">$AB$10*T17/(100*$D$12)</f>
        <v>0.1741400491400491</v>
      </c>
      <c r="AR67" s="92">
        <f t="shared" ref="AR67" si="249">$AB$10*U17/(100*$D$12)</f>
        <v>0.1741400491400491</v>
      </c>
      <c r="AS67" s="92">
        <f t="shared" ref="AS67" si="250">$AB$10*V17/(100*$D$12)</f>
        <v>0.1741400491400491</v>
      </c>
    </row>
    <row r="68" spans="1:45">
      <c r="A68" s="90" t="s">
        <v>85</v>
      </c>
      <c r="B68" s="92"/>
      <c r="C68" s="92"/>
      <c r="D68" s="92"/>
      <c r="E68" s="92"/>
      <c r="F68" s="92"/>
      <c r="G68" s="92"/>
      <c r="H68" s="92"/>
      <c r="I68" s="92"/>
      <c r="J68" s="92"/>
      <c r="K68" s="92"/>
      <c r="L68" s="92"/>
      <c r="M68" s="92"/>
      <c r="N68" s="92"/>
      <c r="O68" s="92"/>
      <c r="P68" s="92"/>
      <c r="Q68" s="92"/>
      <c r="R68" s="92"/>
      <c r="S68" s="92"/>
      <c r="T68" s="92"/>
      <c r="U68" s="92"/>
      <c r="V68" s="92"/>
      <c r="X68" s="90" t="s">
        <v>85</v>
      </c>
      <c r="Y68" s="92"/>
      <c r="Z68" s="92"/>
      <c r="AA68" s="92"/>
      <c r="AB68" s="92"/>
      <c r="AC68" s="92"/>
      <c r="AD68" s="92"/>
      <c r="AE68" s="92"/>
      <c r="AF68" s="92"/>
      <c r="AG68" s="92"/>
      <c r="AH68" s="92"/>
      <c r="AI68" s="92"/>
      <c r="AJ68" s="92"/>
      <c r="AK68" s="92"/>
      <c r="AL68" s="92"/>
      <c r="AM68" s="92"/>
      <c r="AN68" s="92"/>
      <c r="AO68" s="92"/>
      <c r="AP68" s="92"/>
      <c r="AQ68" s="92"/>
      <c r="AR68" s="92"/>
      <c r="AS68" s="92"/>
    </row>
    <row r="69" spans="1:45">
      <c r="A69" s="91" t="s">
        <v>77</v>
      </c>
      <c r="B69" s="92">
        <f>$G$11*B16/(100*$D$12)</f>
        <v>0.15930589680589646</v>
      </c>
      <c r="C69" s="92">
        <f t="shared" ref="C69:V70" si="251">$G$11*C16/(100*$D$12)</f>
        <v>0.20122850122850119</v>
      </c>
      <c r="D69" s="92">
        <f t="shared" si="251"/>
        <v>0.26662776412776407</v>
      </c>
      <c r="E69" s="92">
        <f t="shared" si="251"/>
        <v>0.34711916461916459</v>
      </c>
      <c r="F69" s="92">
        <f t="shared" si="251"/>
        <v>0.35214987714987711</v>
      </c>
      <c r="G69" s="92">
        <f t="shared" si="251"/>
        <v>0.3269963144963145</v>
      </c>
      <c r="H69" s="92">
        <f t="shared" si="251"/>
        <v>0.3269963144963145</v>
      </c>
      <c r="I69" s="92">
        <f t="shared" si="251"/>
        <v>0.3269963144963145</v>
      </c>
      <c r="J69" s="92">
        <f t="shared" si="251"/>
        <v>0.3269963144963145</v>
      </c>
      <c r="K69" s="92">
        <f t="shared" si="251"/>
        <v>0.30184275184275183</v>
      </c>
      <c r="L69" s="92">
        <f t="shared" si="251"/>
        <v>0.30184275184275183</v>
      </c>
      <c r="M69" s="92">
        <f t="shared" si="251"/>
        <v>0.30184275184275183</v>
      </c>
      <c r="N69" s="92">
        <f t="shared" si="251"/>
        <v>0.30184275184275183</v>
      </c>
      <c r="O69" s="92">
        <f t="shared" si="251"/>
        <v>0.27668918918918917</v>
      </c>
      <c r="P69" s="92">
        <f t="shared" si="251"/>
        <v>0.27668918918918917</v>
      </c>
      <c r="Q69" s="92">
        <f t="shared" si="251"/>
        <v>0.27668918918918917</v>
      </c>
      <c r="R69" s="92">
        <f t="shared" si="251"/>
        <v>0.27668918918918917</v>
      </c>
      <c r="S69" s="92">
        <f t="shared" si="251"/>
        <v>0.27668918918918917</v>
      </c>
      <c r="T69" s="92">
        <f t="shared" si="251"/>
        <v>0.27668918918918917</v>
      </c>
      <c r="U69" s="92">
        <f t="shared" si="251"/>
        <v>0.27668918918918917</v>
      </c>
      <c r="V69" s="92">
        <f t="shared" si="251"/>
        <v>0.27668918918918917</v>
      </c>
      <c r="X69" s="91" t="s">
        <v>77</v>
      </c>
      <c r="Y69" s="92">
        <f>$AB$11*B16/(100*$D$12)</f>
        <v>0.24508599508599455</v>
      </c>
      <c r="Z69" s="92">
        <f t="shared" ref="Z69:AS69" si="252">$AB$11*C16/(100*$D$12)</f>
        <v>0.30958230958230953</v>
      </c>
      <c r="AA69" s="92">
        <f t="shared" si="252"/>
        <v>0.41019656019656009</v>
      </c>
      <c r="AB69" s="92">
        <f t="shared" si="252"/>
        <v>0.53402948402948403</v>
      </c>
      <c r="AC69" s="92">
        <f t="shared" si="252"/>
        <v>0.54176904176904173</v>
      </c>
      <c r="AD69" s="92">
        <f t="shared" si="252"/>
        <v>0.503071253071253</v>
      </c>
      <c r="AE69" s="92">
        <f t="shared" si="252"/>
        <v>0.503071253071253</v>
      </c>
      <c r="AF69" s="92">
        <f t="shared" si="252"/>
        <v>0.503071253071253</v>
      </c>
      <c r="AG69" s="92">
        <f t="shared" si="252"/>
        <v>0.503071253071253</v>
      </c>
      <c r="AH69" s="92">
        <f t="shared" si="252"/>
        <v>0.46437346437346433</v>
      </c>
      <c r="AI69" s="92">
        <f t="shared" si="252"/>
        <v>0.46437346437346433</v>
      </c>
      <c r="AJ69" s="92">
        <f t="shared" si="252"/>
        <v>0.46437346437346433</v>
      </c>
      <c r="AK69" s="92">
        <f t="shared" si="252"/>
        <v>0.46437346437346433</v>
      </c>
      <c r="AL69" s="92">
        <f t="shared" si="252"/>
        <v>0.42567567567567566</v>
      </c>
      <c r="AM69" s="92">
        <f t="shared" si="252"/>
        <v>0.42567567567567566</v>
      </c>
      <c r="AN69" s="92">
        <f t="shared" si="252"/>
        <v>0.42567567567567566</v>
      </c>
      <c r="AO69" s="92">
        <f t="shared" si="252"/>
        <v>0.42567567567567566</v>
      </c>
      <c r="AP69" s="92">
        <f t="shared" si="252"/>
        <v>0.42567567567567566</v>
      </c>
      <c r="AQ69" s="92">
        <f t="shared" si="252"/>
        <v>0.42567567567567566</v>
      </c>
      <c r="AR69" s="92">
        <f t="shared" si="252"/>
        <v>0.42567567567567566</v>
      </c>
      <c r="AS69" s="92">
        <f t="shared" si="252"/>
        <v>0.42567567567567566</v>
      </c>
    </row>
    <row r="70" spans="1:45">
      <c r="A70" s="91" t="s">
        <v>78</v>
      </c>
      <c r="B70" s="92">
        <f>$G$11*B17/(100*$D$12)</f>
        <v>0.15092137592137592</v>
      </c>
      <c r="C70" s="92">
        <f t="shared" si="251"/>
        <v>0.19116707616707615</v>
      </c>
      <c r="D70" s="92">
        <f t="shared" si="251"/>
        <v>0.24147420147420146</v>
      </c>
      <c r="E70" s="92">
        <f t="shared" si="251"/>
        <v>0.25656633906633908</v>
      </c>
      <c r="F70" s="92">
        <f t="shared" si="251"/>
        <v>0.27668918918918917</v>
      </c>
      <c r="G70" s="92">
        <f t="shared" si="251"/>
        <v>0.2515356265356265</v>
      </c>
      <c r="H70" s="92">
        <f t="shared" si="251"/>
        <v>0.2515356265356265</v>
      </c>
      <c r="I70" s="92">
        <f t="shared" si="251"/>
        <v>0.2515356265356265</v>
      </c>
      <c r="J70" s="92">
        <f t="shared" si="251"/>
        <v>0.2515356265356265</v>
      </c>
      <c r="K70" s="92">
        <f t="shared" si="251"/>
        <v>0.2515356265356265</v>
      </c>
      <c r="L70" s="92">
        <f t="shared" si="251"/>
        <v>0.22638206388206383</v>
      </c>
      <c r="M70" s="92">
        <f t="shared" si="251"/>
        <v>0.22638206388206383</v>
      </c>
      <c r="N70" s="92">
        <f t="shared" si="251"/>
        <v>0.22638206388206383</v>
      </c>
      <c r="O70" s="92">
        <f t="shared" si="251"/>
        <v>0.22638206388206383</v>
      </c>
      <c r="P70" s="92">
        <f t="shared" si="251"/>
        <v>0.22638206388206383</v>
      </c>
      <c r="Q70" s="92">
        <f t="shared" si="251"/>
        <v>0.22638206388206383</v>
      </c>
      <c r="R70" s="92">
        <f t="shared" si="251"/>
        <v>0.22638206388206383</v>
      </c>
      <c r="S70" s="92">
        <f t="shared" si="251"/>
        <v>0.22638206388206383</v>
      </c>
      <c r="T70" s="92">
        <f t="shared" si="251"/>
        <v>0.22638206388206383</v>
      </c>
      <c r="U70" s="92">
        <f t="shared" si="251"/>
        <v>0.22638206388206383</v>
      </c>
      <c r="V70" s="92">
        <f t="shared" si="251"/>
        <v>0.22638206388206383</v>
      </c>
      <c r="X70" s="91" t="s">
        <v>78</v>
      </c>
      <c r="Y70" s="92">
        <f>$AB$11*B17/(100*$D$12)</f>
        <v>0.23218673218673216</v>
      </c>
      <c r="Z70" s="92">
        <f t="shared" ref="Z70" si="253">$AB$11*C17/(100*$D$12)</f>
        <v>0.29410319410319408</v>
      </c>
      <c r="AA70" s="92">
        <f t="shared" ref="AA70" si="254">$AB$11*D17/(100*$D$12)</f>
        <v>0.37149877149877147</v>
      </c>
      <c r="AB70" s="92">
        <f t="shared" ref="AB70" si="255">$AB$11*E17/(100*$D$12)</f>
        <v>0.39471744471744469</v>
      </c>
      <c r="AC70" s="92">
        <f t="shared" ref="AC70" si="256">$AB$11*F17/(100*$D$12)</f>
        <v>0.42567567567567566</v>
      </c>
      <c r="AD70" s="92">
        <f t="shared" ref="AD70" si="257">$AB$11*G17/(100*$D$12)</f>
        <v>0.38697788697788693</v>
      </c>
      <c r="AE70" s="92">
        <f t="shared" ref="AE70" si="258">$AB$11*H17/(100*$D$12)</f>
        <v>0.38697788697788693</v>
      </c>
      <c r="AF70" s="92">
        <f t="shared" ref="AF70" si="259">$AB$11*I17/(100*$D$12)</f>
        <v>0.38697788697788693</v>
      </c>
      <c r="AG70" s="92">
        <f t="shared" ref="AG70" si="260">$AB$11*J17/(100*$D$12)</f>
        <v>0.38697788697788693</v>
      </c>
      <c r="AH70" s="92">
        <f t="shared" ref="AH70" si="261">$AB$11*K17/(100*$D$12)</f>
        <v>0.38697788697788693</v>
      </c>
      <c r="AI70" s="92">
        <f t="shared" ref="AI70" si="262">$AB$11*L17/(100*$D$12)</f>
        <v>0.3482800982800982</v>
      </c>
      <c r="AJ70" s="92">
        <f t="shared" ref="AJ70" si="263">$AB$11*M17/(100*$D$12)</f>
        <v>0.3482800982800982</v>
      </c>
      <c r="AK70" s="92">
        <f t="shared" ref="AK70" si="264">$AB$11*N17/(100*$D$12)</f>
        <v>0.3482800982800982</v>
      </c>
      <c r="AL70" s="92">
        <f t="shared" ref="AL70" si="265">$AB$11*O17/(100*$D$12)</f>
        <v>0.3482800982800982</v>
      </c>
      <c r="AM70" s="92">
        <f t="shared" ref="AM70" si="266">$AB$11*P17/(100*$D$12)</f>
        <v>0.3482800982800982</v>
      </c>
      <c r="AN70" s="92">
        <f t="shared" ref="AN70" si="267">$AB$11*Q17/(100*$D$12)</f>
        <v>0.3482800982800982</v>
      </c>
      <c r="AO70" s="92">
        <f t="shared" ref="AO70" si="268">$AB$11*R17/(100*$D$12)</f>
        <v>0.3482800982800982</v>
      </c>
      <c r="AP70" s="92">
        <f t="shared" ref="AP70" si="269">$AB$11*S17/(100*$D$12)</f>
        <v>0.3482800982800982</v>
      </c>
      <c r="AQ70" s="92">
        <f t="shared" ref="AQ70" si="270">$AB$11*T17/(100*$D$12)</f>
        <v>0.3482800982800982</v>
      </c>
      <c r="AR70" s="92">
        <f t="shared" ref="AR70" si="271">$AB$11*U17/(100*$D$12)</f>
        <v>0.3482800982800982</v>
      </c>
      <c r="AS70" s="92">
        <f t="shared" ref="AS70" si="272">$AB$11*V17/(100*$D$12)</f>
        <v>0.3482800982800982</v>
      </c>
    </row>
    <row r="72" spans="1:45">
      <c r="A72" s="89" t="s">
        <v>184</v>
      </c>
    </row>
    <row r="73" spans="1:45">
      <c r="A73" s="90" t="s">
        <v>82</v>
      </c>
      <c r="B73" s="91" t="s">
        <v>51</v>
      </c>
      <c r="C73" s="91" t="s">
        <v>52</v>
      </c>
      <c r="D73" s="91" t="s">
        <v>53</v>
      </c>
      <c r="E73" s="91" t="s">
        <v>54</v>
      </c>
      <c r="F73" s="91" t="s">
        <v>55</v>
      </c>
      <c r="G73" s="91" t="s">
        <v>56</v>
      </c>
      <c r="H73" s="91" t="s">
        <v>57</v>
      </c>
      <c r="I73" s="91" t="s">
        <v>58</v>
      </c>
      <c r="J73" s="91" t="s">
        <v>59</v>
      </c>
      <c r="K73" s="91" t="s">
        <v>60</v>
      </c>
      <c r="L73" s="91" t="s">
        <v>61</v>
      </c>
      <c r="M73" s="91" t="s">
        <v>62</v>
      </c>
      <c r="N73" s="91" t="s">
        <v>63</v>
      </c>
      <c r="O73" s="91" t="s">
        <v>64</v>
      </c>
      <c r="P73" s="91" t="s">
        <v>65</v>
      </c>
      <c r="Q73" s="91" t="s">
        <v>66</v>
      </c>
      <c r="R73" s="91" t="s">
        <v>67</v>
      </c>
      <c r="S73" s="91" t="s">
        <v>68</v>
      </c>
      <c r="T73" s="91" t="s">
        <v>69</v>
      </c>
      <c r="U73" s="91" t="s">
        <v>70</v>
      </c>
      <c r="V73" s="91" t="s">
        <v>71</v>
      </c>
    </row>
    <row r="74" spans="1:45">
      <c r="A74" s="91" t="s">
        <v>77</v>
      </c>
      <c r="B74" s="92">
        <f>$AA$4*B16/(100*$D$12)</f>
        <v>8.2103808353808181E-3</v>
      </c>
      <c r="C74" s="92">
        <f t="shared" ref="C74:V75" si="273">$AA$4*C16/(100*$D$12)</f>
        <v>1.037100737100737E-2</v>
      </c>
      <c r="D74" s="92">
        <f t="shared" si="273"/>
        <v>1.3741584766584764E-2</v>
      </c>
      <c r="E74" s="92">
        <f t="shared" si="273"/>
        <v>1.7889987714987714E-2</v>
      </c>
      <c r="F74" s="92">
        <f t="shared" si="273"/>
        <v>1.81492628992629E-2</v>
      </c>
      <c r="G74" s="92">
        <f t="shared" si="273"/>
        <v>1.6852886977886977E-2</v>
      </c>
      <c r="H74" s="92">
        <f t="shared" si="273"/>
        <v>1.6852886977886977E-2</v>
      </c>
      <c r="I74" s="92">
        <f t="shared" si="273"/>
        <v>1.6852886977886977E-2</v>
      </c>
      <c r="J74" s="92">
        <f t="shared" si="273"/>
        <v>1.6852886977886977E-2</v>
      </c>
      <c r="K74" s="92">
        <f t="shared" si="273"/>
        <v>1.5556511056511055E-2</v>
      </c>
      <c r="L74" s="92">
        <f t="shared" si="273"/>
        <v>1.5556511056511055E-2</v>
      </c>
      <c r="M74" s="92">
        <f t="shared" si="273"/>
        <v>1.5556511056511055E-2</v>
      </c>
      <c r="N74" s="92">
        <f t="shared" si="273"/>
        <v>1.5556511056511055E-2</v>
      </c>
      <c r="O74" s="92">
        <f t="shared" si="273"/>
        <v>1.4260135135135134E-2</v>
      </c>
      <c r="P74" s="92">
        <f t="shared" si="273"/>
        <v>1.4260135135135134E-2</v>
      </c>
      <c r="Q74" s="92">
        <f t="shared" si="273"/>
        <v>1.4260135135135134E-2</v>
      </c>
      <c r="R74" s="92">
        <f t="shared" si="273"/>
        <v>1.4260135135135134E-2</v>
      </c>
      <c r="S74" s="92">
        <f t="shared" si="273"/>
        <v>1.4260135135135134E-2</v>
      </c>
      <c r="T74" s="92">
        <f t="shared" si="273"/>
        <v>1.4260135135135134E-2</v>
      </c>
      <c r="U74" s="92">
        <f t="shared" si="273"/>
        <v>1.4260135135135134E-2</v>
      </c>
      <c r="V74" s="92">
        <f t="shared" si="273"/>
        <v>1.4260135135135134E-2</v>
      </c>
    </row>
    <row r="75" spans="1:45">
      <c r="A75" s="91" t="s">
        <v>78</v>
      </c>
      <c r="B75" s="92">
        <f>$AA$4*B17/(100*$D$12)</f>
        <v>7.7782555282555274E-3</v>
      </c>
      <c r="C75" s="92">
        <f t="shared" si="273"/>
        <v>9.8524570024570036E-3</v>
      </c>
      <c r="D75" s="92">
        <f t="shared" si="273"/>
        <v>1.2445208845208845E-2</v>
      </c>
      <c r="E75" s="92">
        <f t="shared" si="273"/>
        <v>1.3223034398034399E-2</v>
      </c>
      <c r="F75" s="92">
        <f t="shared" si="273"/>
        <v>1.4260135135135134E-2</v>
      </c>
      <c r="G75" s="92">
        <f t="shared" si="273"/>
        <v>1.2963759213759212E-2</v>
      </c>
      <c r="H75" s="92">
        <f t="shared" si="273"/>
        <v>1.2963759213759212E-2</v>
      </c>
      <c r="I75" s="92">
        <f t="shared" si="273"/>
        <v>1.2963759213759212E-2</v>
      </c>
      <c r="J75" s="92">
        <f t="shared" si="273"/>
        <v>1.2963759213759212E-2</v>
      </c>
      <c r="K75" s="92">
        <f t="shared" si="273"/>
        <v>1.2963759213759212E-2</v>
      </c>
      <c r="L75" s="92">
        <f t="shared" si="273"/>
        <v>1.1667383292383291E-2</v>
      </c>
      <c r="M75" s="92">
        <f t="shared" si="273"/>
        <v>1.1667383292383291E-2</v>
      </c>
      <c r="N75" s="92">
        <f t="shared" si="273"/>
        <v>1.1667383292383291E-2</v>
      </c>
      <c r="O75" s="92">
        <f t="shared" si="273"/>
        <v>1.1667383292383291E-2</v>
      </c>
      <c r="P75" s="92">
        <f t="shared" si="273"/>
        <v>1.1667383292383291E-2</v>
      </c>
      <c r="Q75" s="92">
        <f t="shared" si="273"/>
        <v>1.1667383292383291E-2</v>
      </c>
      <c r="R75" s="92">
        <f t="shared" si="273"/>
        <v>1.1667383292383291E-2</v>
      </c>
      <c r="S75" s="92">
        <f t="shared" si="273"/>
        <v>1.1667383292383291E-2</v>
      </c>
      <c r="T75" s="92">
        <f t="shared" si="273"/>
        <v>1.1667383292383291E-2</v>
      </c>
      <c r="U75" s="92">
        <f t="shared" si="273"/>
        <v>1.1667383292383291E-2</v>
      </c>
      <c r="V75" s="92">
        <f>$AA$4*V17/(100*$D$12)</f>
        <v>1.1667383292383291E-2</v>
      </c>
    </row>
    <row r="76" spans="1:45">
      <c r="A76" s="90" t="s">
        <v>83</v>
      </c>
    </row>
    <row r="77" spans="1:45">
      <c r="A77" s="91" t="s">
        <v>77</v>
      </c>
      <c r="B77" s="92">
        <f>$AA$5*B16/(100*$D$12)</f>
        <v>2.5060042997542942E-2</v>
      </c>
      <c r="C77" s="92">
        <f t="shared" ref="C77:V78" si="274">$AA$5*C16/(100*$D$12)</f>
        <v>3.1654791154791147E-2</v>
      </c>
      <c r="D77" s="92">
        <f t="shared" si="274"/>
        <v>4.1942598280098276E-2</v>
      </c>
      <c r="E77" s="92">
        <f t="shared" si="274"/>
        <v>5.4604514742014734E-2</v>
      </c>
      <c r="F77" s="92">
        <f t="shared" si="274"/>
        <v>5.5395884520884515E-2</v>
      </c>
      <c r="G77" s="92">
        <f t="shared" si="274"/>
        <v>5.1439035626535623E-2</v>
      </c>
      <c r="H77" s="92">
        <f t="shared" si="274"/>
        <v>5.1439035626535623E-2</v>
      </c>
      <c r="I77" s="92">
        <f t="shared" si="274"/>
        <v>5.1439035626535623E-2</v>
      </c>
      <c r="J77" s="92">
        <f t="shared" si="274"/>
        <v>5.1439035626535623E-2</v>
      </c>
      <c r="K77" s="92">
        <f t="shared" si="274"/>
        <v>4.7482186732186731E-2</v>
      </c>
      <c r="L77" s="92">
        <f t="shared" si="274"/>
        <v>4.7482186732186731E-2</v>
      </c>
      <c r="M77" s="92">
        <f t="shared" si="274"/>
        <v>4.7482186732186731E-2</v>
      </c>
      <c r="N77" s="92">
        <f t="shared" si="274"/>
        <v>4.7482186732186731E-2</v>
      </c>
      <c r="O77" s="92">
        <f t="shared" si="274"/>
        <v>4.3525337837837824E-2</v>
      </c>
      <c r="P77" s="92">
        <f t="shared" si="274"/>
        <v>4.3525337837837824E-2</v>
      </c>
      <c r="Q77" s="92">
        <f t="shared" si="274"/>
        <v>4.3525337837837824E-2</v>
      </c>
      <c r="R77" s="92">
        <f t="shared" si="274"/>
        <v>4.3525337837837824E-2</v>
      </c>
      <c r="S77" s="92">
        <f t="shared" si="274"/>
        <v>4.3525337837837824E-2</v>
      </c>
      <c r="T77" s="92">
        <f t="shared" si="274"/>
        <v>4.3525337837837824E-2</v>
      </c>
      <c r="U77" s="92">
        <f t="shared" si="274"/>
        <v>4.3525337837837824E-2</v>
      </c>
      <c r="V77" s="92">
        <f t="shared" si="274"/>
        <v>4.3525337837837824E-2</v>
      </c>
    </row>
    <row r="78" spans="1:45">
      <c r="A78" s="91" t="s">
        <v>78</v>
      </c>
      <c r="B78" s="92">
        <f>$AA$5*B17/(100*$D$12)</f>
        <v>2.3741093366093365E-2</v>
      </c>
      <c r="C78" s="92">
        <f t="shared" si="274"/>
        <v>3.0072051597051595E-2</v>
      </c>
      <c r="D78" s="92">
        <f t="shared" si="274"/>
        <v>3.7985749385749383E-2</v>
      </c>
      <c r="E78" s="92">
        <f t="shared" si="274"/>
        <v>4.035985872235872E-2</v>
      </c>
      <c r="F78" s="92">
        <f t="shared" si="274"/>
        <v>4.3525337837837824E-2</v>
      </c>
      <c r="G78" s="92">
        <f t="shared" si="274"/>
        <v>3.9568488943488932E-2</v>
      </c>
      <c r="H78" s="92">
        <f t="shared" si="274"/>
        <v>3.9568488943488932E-2</v>
      </c>
      <c r="I78" s="92">
        <f t="shared" si="274"/>
        <v>3.9568488943488932E-2</v>
      </c>
      <c r="J78" s="92">
        <f t="shared" si="274"/>
        <v>3.9568488943488932E-2</v>
      </c>
      <c r="K78" s="92">
        <f t="shared" si="274"/>
        <v>3.9568488943488932E-2</v>
      </c>
      <c r="L78" s="92">
        <f t="shared" si="274"/>
        <v>3.5611640049140039E-2</v>
      </c>
      <c r="M78" s="92">
        <f t="shared" si="274"/>
        <v>3.5611640049140039E-2</v>
      </c>
      <c r="N78" s="92">
        <f t="shared" si="274"/>
        <v>3.5611640049140039E-2</v>
      </c>
      <c r="O78" s="92">
        <f t="shared" si="274"/>
        <v>3.5611640049140039E-2</v>
      </c>
      <c r="P78" s="92">
        <f t="shared" si="274"/>
        <v>3.5611640049140039E-2</v>
      </c>
      <c r="Q78" s="92">
        <f t="shared" si="274"/>
        <v>3.5611640049140039E-2</v>
      </c>
      <c r="R78" s="92">
        <f t="shared" si="274"/>
        <v>3.5611640049140039E-2</v>
      </c>
      <c r="S78" s="92">
        <f t="shared" si="274"/>
        <v>3.5611640049140039E-2</v>
      </c>
      <c r="T78" s="92">
        <f t="shared" si="274"/>
        <v>3.5611640049140039E-2</v>
      </c>
      <c r="U78" s="92">
        <f t="shared" si="274"/>
        <v>3.5611640049140039E-2</v>
      </c>
      <c r="V78" s="92">
        <f t="shared" si="274"/>
        <v>3.5611640049140039E-2</v>
      </c>
    </row>
    <row r="79" spans="1:45">
      <c r="A79" s="90" t="s">
        <v>6</v>
      </c>
    </row>
    <row r="80" spans="1:45">
      <c r="A80" s="91" t="s">
        <v>77</v>
      </c>
      <c r="B80" s="92">
        <f>$AA$6*B16/(100*$D$12)</f>
        <v>4.7669226044225937E-2</v>
      </c>
      <c r="C80" s="92">
        <f t="shared" ref="C80:V81" si="275">$AA$6*C16/(100*$D$12)</f>
        <v>6.021375921375921E-2</v>
      </c>
      <c r="D80" s="92">
        <f t="shared" si="275"/>
        <v>7.978323095823095E-2</v>
      </c>
      <c r="E80" s="92">
        <f t="shared" si="275"/>
        <v>0.10386873464373464</v>
      </c>
      <c r="F80" s="92">
        <f t="shared" si="275"/>
        <v>0.10537407862407862</v>
      </c>
      <c r="G80" s="92">
        <f t="shared" si="275"/>
        <v>9.784735872235871E-2</v>
      </c>
      <c r="H80" s="92">
        <f t="shared" si="275"/>
        <v>9.784735872235871E-2</v>
      </c>
      <c r="I80" s="92">
        <f t="shared" si="275"/>
        <v>9.784735872235871E-2</v>
      </c>
      <c r="J80" s="92">
        <f t="shared" si="275"/>
        <v>9.784735872235871E-2</v>
      </c>
      <c r="K80" s="92">
        <f t="shared" si="275"/>
        <v>9.0320638820638816E-2</v>
      </c>
      <c r="L80" s="92">
        <f t="shared" si="275"/>
        <v>9.0320638820638816E-2</v>
      </c>
      <c r="M80" s="92">
        <f t="shared" si="275"/>
        <v>9.0320638820638816E-2</v>
      </c>
      <c r="N80" s="92">
        <f t="shared" si="275"/>
        <v>9.0320638820638816E-2</v>
      </c>
      <c r="O80" s="92">
        <f t="shared" si="275"/>
        <v>8.2793918918918921E-2</v>
      </c>
      <c r="P80" s="92">
        <f t="shared" si="275"/>
        <v>8.2793918918918921E-2</v>
      </c>
      <c r="Q80" s="92">
        <f t="shared" si="275"/>
        <v>8.2793918918918921E-2</v>
      </c>
      <c r="R80" s="92">
        <f t="shared" si="275"/>
        <v>8.2793918918918921E-2</v>
      </c>
      <c r="S80" s="92">
        <f t="shared" si="275"/>
        <v>8.2793918918918921E-2</v>
      </c>
      <c r="T80" s="92">
        <f t="shared" si="275"/>
        <v>8.2793918918918921E-2</v>
      </c>
      <c r="U80" s="92">
        <f t="shared" si="275"/>
        <v>8.2793918918918921E-2</v>
      </c>
      <c r="V80" s="92">
        <f t="shared" si="275"/>
        <v>8.2793918918918921E-2</v>
      </c>
    </row>
    <row r="81" spans="1:22">
      <c r="A81" s="91" t="s">
        <v>78</v>
      </c>
      <c r="B81" s="92">
        <f>$AA$6*B17/(100*$D$12)</f>
        <v>4.5160319410319408E-2</v>
      </c>
      <c r="C81" s="92">
        <f t="shared" si="275"/>
        <v>5.7203071253071253E-2</v>
      </c>
      <c r="D81" s="92">
        <f t="shared" si="275"/>
        <v>7.2256511056511055E-2</v>
      </c>
      <c r="E81" s="92">
        <f t="shared" si="275"/>
        <v>7.6772542997543006E-2</v>
      </c>
      <c r="F81" s="92">
        <f t="shared" si="275"/>
        <v>8.2793918918918921E-2</v>
      </c>
      <c r="G81" s="92">
        <f t="shared" si="275"/>
        <v>7.5267199017199013E-2</v>
      </c>
      <c r="H81" s="92">
        <f t="shared" si="275"/>
        <v>7.5267199017199013E-2</v>
      </c>
      <c r="I81" s="92">
        <f t="shared" si="275"/>
        <v>7.5267199017199013E-2</v>
      </c>
      <c r="J81" s="92">
        <f t="shared" si="275"/>
        <v>7.5267199017199013E-2</v>
      </c>
      <c r="K81" s="92">
        <f t="shared" si="275"/>
        <v>7.5267199017199013E-2</v>
      </c>
      <c r="L81" s="92">
        <f t="shared" si="275"/>
        <v>6.7740479115479105E-2</v>
      </c>
      <c r="M81" s="92">
        <f t="shared" si="275"/>
        <v>6.7740479115479105E-2</v>
      </c>
      <c r="N81" s="92">
        <f t="shared" si="275"/>
        <v>6.7740479115479105E-2</v>
      </c>
      <c r="O81" s="92">
        <f t="shared" si="275"/>
        <v>6.7740479115479105E-2</v>
      </c>
      <c r="P81" s="92">
        <f t="shared" si="275"/>
        <v>6.7740479115479105E-2</v>
      </c>
      <c r="Q81" s="92">
        <f t="shared" si="275"/>
        <v>6.7740479115479105E-2</v>
      </c>
      <c r="R81" s="92">
        <f t="shared" si="275"/>
        <v>6.7740479115479105E-2</v>
      </c>
      <c r="S81" s="92">
        <f t="shared" si="275"/>
        <v>6.7740479115479105E-2</v>
      </c>
      <c r="T81" s="92">
        <f t="shared" si="275"/>
        <v>6.7740479115479105E-2</v>
      </c>
      <c r="U81" s="92">
        <f t="shared" si="275"/>
        <v>6.7740479115479105E-2</v>
      </c>
      <c r="V81" s="92">
        <f t="shared" si="275"/>
        <v>6.7740479115479105E-2</v>
      </c>
    </row>
    <row r="82" spans="1:22">
      <c r="A82" s="90" t="s">
        <v>7</v>
      </c>
      <c r="B82" s="92"/>
      <c r="C82" s="92"/>
      <c r="D82" s="92"/>
      <c r="E82" s="92"/>
      <c r="F82" s="92"/>
      <c r="G82" s="92"/>
      <c r="H82" s="92"/>
      <c r="I82" s="92"/>
      <c r="J82" s="92"/>
      <c r="K82" s="92"/>
      <c r="L82" s="92"/>
      <c r="M82" s="92"/>
      <c r="N82" s="92"/>
      <c r="O82" s="92"/>
      <c r="P82" s="92"/>
      <c r="Q82" s="92"/>
      <c r="R82" s="92"/>
      <c r="S82" s="92"/>
      <c r="T82" s="92"/>
      <c r="U82" s="92"/>
      <c r="V82" s="92"/>
    </row>
    <row r="83" spans="1:22">
      <c r="A83" s="91" t="s">
        <v>77</v>
      </c>
      <c r="B83" s="92">
        <f>$AA$7*B16/(100*$D$12)</f>
        <v>4.5340909090908991E-3</v>
      </c>
      <c r="C83" s="92">
        <f t="shared" ref="C83:V84" si="276">$AA$7*C16/(100*$D$12)</f>
        <v>5.7272727272727267E-3</v>
      </c>
      <c r="D83" s="92">
        <f t="shared" si="276"/>
        <v>7.5886363636363616E-3</v>
      </c>
      <c r="E83" s="92">
        <f t="shared" si="276"/>
        <v>9.8795454545454534E-3</v>
      </c>
      <c r="F83" s="92">
        <f t="shared" si="276"/>
        <v>1.002272727272727E-2</v>
      </c>
      <c r="G83" s="92">
        <f t="shared" si="276"/>
        <v>9.30681818181818E-3</v>
      </c>
      <c r="H83" s="92">
        <f t="shared" si="276"/>
        <v>9.30681818181818E-3</v>
      </c>
      <c r="I83" s="92">
        <f t="shared" si="276"/>
        <v>9.30681818181818E-3</v>
      </c>
      <c r="J83" s="92">
        <f t="shared" si="276"/>
        <v>9.30681818181818E-3</v>
      </c>
      <c r="K83" s="92">
        <f t="shared" si="276"/>
        <v>8.59090909090909E-3</v>
      </c>
      <c r="L83" s="92">
        <f t="shared" si="276"/>
        <v>8.59090909090909E-3</v>
      </c>
      <c r="M83" s="92">
        <f t="shared" si="276"/>
        <v>8.59090909090909E-3</v>
      </c>
      <c r="N83" s="92">
        <f t="shared" si="276"/>
        <v>8.59090909090909E-3</v>
      </c>
      <c r="O83" s="92">
        <f t="shared" si="276"/>
        <v>7.8749999999999983E-3</v>
      </c>
      <c r="P83" s="92">
        <f t="shared" si="276"/>
        <v>7.8749999999999983E-3</v>
      </c>
      <c r="Q83" s="92">
        <f t="shared" si="276"/>
        <v>7.8749999999999983E-3</v>
      </c>
      <c r="R83" s="92">
        <f t="shared" si="276"/>
        <v>7.8749999999999983E-3</v>
      </c>
      <c r="S83" s="92">
        <f t="shared" si="276"/>
        <v>7.8749999999999983E-3</v>
      </c>
      <c r="T83" s="92">
        <f t="shared" si="276"/>
        <v>7.8749999999999983E-3</v>
      </c>
      <c r="U83" s="92">
        <f t="shared" si="276"/>
        <v>7.8749999999999983E-3</v>
      </c>
      <c r="V83" s="92">
        <f t="shared" si="276"/>
        <v>7.8749999999999983E-3</v>
      </c>
    </row>
    <row r="84" spans="1:22">
      <c r="A84" s="91" t="s">
        <v>78</v>
      </c>
      <c r="B84" s="92">
        <f>$AA$7*B17/(100*$D$12)</f>
        <v>4.295454545454545E-3</v>
      </c>
      <c r="C84" s="92">
        <f t="shared" si="276"/>
        <v>5.4409090909090909E-3</v>
      </c>
      <c r="D84" s="92">
        <f t="shared" si="276"/>
        <v>6.8727272727272717E-3</v>
      </c>
      <c r="E84" s="92">
        <f t="shared" si="276"/>
        <v>7.3022727272727267E-3</v>
      </c>
      <c r="F84" s="92">
        <f t="shared" si="276"/>
        <v>7.8749999999999983E-3</v>
      </c>
      <c r="G84" s="92">
        <f t="shared" si="276"/>
        <v>7.1590909090909084E-3</v>
      </c>
      <c r="H84" s="92">
        <f t="shared" si="276"/>
        <v>7.1590909090909084E-3</v>
      </c>
      <c r="I84" s="92">
        <f t="shared" si="276"/>
        <v>7.1590909090909084E-3</v>
      </c>
      <c r="J84" s="92">
        <f t="shared" si="276"/>
        <v>7.1590909090909084E-3</v>
      </c>
      <c r="K84" s="92">
        <f t="shared" si="276"/>
        <v>7.1590909090909084E-3</v>
      </c>
      <c r="L84" s="92">
        <f t="shared" si="276"/>
        <v>6.4431818181818175E-3</v>
      </c>
      <c r="M84" s="92">
        <f t="shared" si="276"/>
        <v>6.4431818181818175E-3</v>
      </c>
      <c r="N84" s="92">
        <f t="shared" si="276"/>
        <v>6.4431818181818175E-3</v>
      </c>
      <c r="O84" s="92">
        <f t="shared" si="276"/>
        <v>6.4431818181818175E-3</v>
      </c>
      <c r="P84" s="92">
        <f t="shared" si="276"/>
        <v>6.4431818181818175E-3</v>
      </c>
      <c r="Q84" s="92">
        <f t="shared" si="276"/>
        <v>6.4431818181818175E-3</v>
      </c>
      <c r="R84" s="92">
        <f t="shared" si="276"/>
        <v>6.4431818181818175E-3</v>
      </c>
      <c r="S84" s="92">
        <f t="shared" si="276"/>
        <v>6.4431818181818175E-3</v>
      </c>
      <c r="T84" s="92">
        <f t="shared" si="276"/>
        <v>6.4431818181818175E-3</v>
      </c>
      <c r="U84" s="92">
        <f t="shared" si="276"/>
        <v>6.4431818181818175E-3</v>
      </c>
      <c r="V84" s="92">
        <f t="shared" si="276"/>
        <v>6.4431818181818175E-3</v>
      </c>
    </row>
    <row r="85" spans="1:22">
      <c r="A85" s="90" t="s">
        <v>12</v>
      </c>
    </row>
    <row r="86" spans="1:22">
      <c r="A86" s="91" t="s">
        <v>77</v>
      </c>
      <c r="B86" s="92">
        <f>$AA$8*B16/(100*$D$12)</f>
        <v>4.2154791154791066E-2</v>
      </c>
      <c r="C86" s="92">
        <f t="shared" ref="C86:V87" si="277">$AA$8*C16/(100*$D$12)</f>
        <v>5.3248157248157242E-2</v>
      </c>
      <c r="D86" s="92">
        <f t="shared" si="277"/>
        <v>7.0553808353808339E-2</v>
      </c>
      <c r="E86" s="92">
        <f t="shared" si="277"/>
        <v>9.1853071253071239E-2</v>
      </c>
      <c r="F86" s="92">
        <f t="shared" si="277"/>
        <v>9.3184275184275162E-2</v>
      </c>
      <c r="G86" s="92">
        <f t="shared" si="277"/>
        <v>8.6528255528255507E-2</v>
      </c>
      <c r="H86" s="92">
        <f t="shared" si="277"/>
        <v>8.6528255528255507E-2</v>
      </c>
      <c r="I86" s="92">
        <f t="shared" si="277"/>
        <v>8.6528255528255507E-2</v>
      </c>
      <c r="J86" s="92">
        <f t="shared" si="277"/>
        <v>8.6528255528255507E-2</v>
      </c>
      <c r="K86" s="92">
        <f t="shared" si="277"/>
        <v>7.9872235872235867E-2</v>
      </c>
      <c r="L86" s="92">
        <f t="shared" si="277"/>
        <v>7.9872235872235867E-2</v>
      </c>
      <c r="M86" s="92">
        <f t="shared" si="277"/>
        <v>7.9872235872235867E-2</v>
      </c>
      <c r="N86" s="92">
        <f t="shared" si="277"/>
        <v>7.9872235872235867E-2</v>
      </c>
      <c r="O86" s="92">
        <f t="shared" si="277"/>
        <v>7.3216216216216212E-2</v>
      </c>
      <c r="P86" s="92">
        <f t="shared" si="277"/>
        <v>7.3216216216216212E-2</v>
      </c>
      <c r="Q86" s="92">
        <f t="shared" si="277"/>
        <v>7.3216216216216212E-2</v>
      </c>
      <c r="R86" s="92">
        <f t="shared" si="277"/>
        <v>7.3216216216216212E-2</v>
      </c>
      <c r="S86" s="92">
        <f t="shared" si="277"/>
        <v>7.3216216216216212E-2</v>
      </c>
      <c r="T86" s="92">
        <f t="shared" si="277"/>
        <v>7.3216216216216212E-2</v>
      </c>
      <c r="U86" s="92">
        <f t="shared" si="277"/>
        <v>7.3216216216216212E-2</v>
      </c>
      <c r="V86" s="92">
        <f t="shared" si="277"/>
        <v>7.3216216216216212E-2</v>
      </c>
    </row>
    <row r="87" spans="1:22">
      <c r="A87" s="91" t="s">
        <v>78</v>
      </c>
      <c r="B87" s="92">
        <f>$AA$8*B17/(100*$D$12)</f>
        <v>3.9936117936117933E-2</v>
      </c>
      <c r="C87" s="92">
        <f t="shared" si="277"/>
        <v>5.0585749385749383E-2</v>
      </c>
      <c r="D87" s="92">
        <f t="shared" si="277"/>
        <v>6.3897788697788699E-2</v>
      </c>
      <c r="E87" s="92">
        <f t="shared" si="277"/>
        <v>6.7891400491400494E-2</v>
      </c>
      <c r="F87" s="92">
        <f t="shared" si="277"/>
        <v>7.3216216216216212E-2</v>
      </c>
      <c r="G87" s="92">
        <f t="shared" si="277"/>
        <v>6.6560196560196544E-2</v>
      </c>
      <c r="H87" s="92">
        <f t="shared" si="277"/>
        <v>6.6560196560196544E-2</v>
      </c>
      <c r="I87" s="92">
        <f t="shared" si="277"/>
        <v>6.6560196560196544E-2</v>
      </c>
      <c r="J87" s="92">
        <f t="shared" si="277"/>
        <v>6.6560196560196544E-2</v>
      </c>
      <c r="K87" s="92">
        <f t="shared" si="277"/>
        <v>6.6560196560196544E-2</v>
      </c>
      <c r="L87" s="92">
        <f t="shared" si="277"/>
        <v>5.9904176904176897E-2</v>
      </c>
      <c r="M87" s="92">
        <f t="shared" si="277"/>
        <v>5.9904176904176897E-2</v>
      </c>
      <c r="N87" s="92">
        <f t="shared" si="277"/>
        <v>5.9904176904176897E-2</v>
      </c>
      <c r="O87" s="92">
        <f t="shared" si="277"/>
        <v>5.9904176904176897E-2</v>
      </c>
      <c r="P87" s="92">
        <f t="shared" si="277"/>
        <v>5.9904176904176897E-2</v>
      </c>
      <c r="Q87" s="92">
        <f t="shared" si="277"/>
        <v>5.9904176904176897E-2</v>
      </c>
      <c r="R87" s="92">
        <f t="shared" si="277"/>
        <v>5.9904176904176897E-2</v>
      </c>
      <c r="S87" s="92">
        <f t="shared" si="277"/>
        <v>5.9904176904176897E-2</v>
      </c>
      <c r="T87" s="92">
        <f t="shared" si="277"/>
        <v>5.9904176904176897E-2</v>
      </c>
      <c r="U87" s="92">
        <f t="shared" si="277"/>
        <v>5.9904176904176897E-2</v>
      </c>
      <c r="V87" s="92">
        <f t="shared" si="277"/>
        <v>5.9904176904176897E-2</v>
      </c>
    </row>
    <row r="88" spans="1:22">
      <c r="A88" s="90" t="s">
        <v>81</v>
      </c>
    </row>
    <row r="89" spans="1:22">
      <c r="A89" s="91" t="s">
        <v>77</v>
      </c>
      <c r="B89" s="92">
        <f>$AA$9*B16/(100*$D$12)</f>
        <v>0.17910578163390625</v>
      </c>
      <c r="C89" s="92">
        <f t="shared" ref="C89:V90" si="278">$AA$9*C16/(100*$D$12)</f>
        <v>0.22623888206388204</v>
      </c>
      <c r="D89" s="92">
        <f t="shared" si="278"/>
        <v>0.29976651873464366</v>
      </c>
      <c r="E89" s="92">
        <f t="shared" si="278"/>
        <v>0.39026207156019654</v>
      </c>
      <c r="F89" s="92">
        <f t="shared" si="278"/>
        <v>0.39591804361179361</v>
      </c>
      <c r="G89" s="92">
        <f t="shared" si="278"/>
        <v>0.36763818335380827</v>
      </c>
      <c r="H89" s="92">
        <f t="shared" si="278"/>
        <v>0.36763818335380827</v>
      </c>
      <c r="I89" s="92">
        <f t="shared" si="278"/>
        <v>0.36763818335380827</v>
      </c>
      <c r="J89" s="92">
        <f t="shared" si="278"/>
        <v>0.36763818335380827</v>
      </c>
      <c r="K89" s="92">
        <f t="shared" si="278"/>
        <v>0.33935832309582303</v>
      </c>
      <c r="L89" s="92">
        <f t="shared" si="278"/>
        <v>0.33935832309582303</v>
      </c>
      <c r="M89" s="92">
        <f t="shared" si="278"/>
        <v>0.33935832309582303</v>
      </c>
      <c r="N89" s="92">
        <f t="shared" si="278"/>
        <v>0.33935832309582303</v>
      </c>
      <c r="O89" s="92">
        <f t="shared" si="278"/>
        <v>0.31107846283783785</v>
      </c>
      <c r="P89" s="92">
        <f t="shared" si="278"/>
        <v>0.31107846283783785</v>
      </c>
      <c r="Q89" s="92">
        <f t="shared" si="278"/>
        <v>0.31107846283783785</v>
      </c>
      <c r="R89" s="92">
        <f t="shared" si="278"/>
        <v>0.31107846283783785</v>
      </c>
      <c r="S89" s="92">
        <f t="shared" si="278"/>
        <v>0.31107846283783785</v>
      </c>
      <c r="T89" s="92">
        <f t="shared" si="278"/>
        <v>0.31107846283783785</v>
      </c>
      <c r="U89" s="92">
        <f t="shared" si="278"/>
        <v>0.31107846283783785</v>
      </c>
      <c r="V89" s="92">
        <f t="shared" si="278"/>
        <v>0.31107846283783785</v>
      </c>
    </row>
    <row r="90" spans="1:22">
      <c r="A90" s="91" t="s">
        <v>78</v>
      </c>
      <c r="B90" s="92">
        <f>$AA$9*B17/(100*$D$12)</f>
        <v>0.16967916154791152</v>
      </c>
      <c r="C90" s="92">
        <f t="shared" si="278"/>
        <v>0.21492693796068796</v>
      </c>
      <c r="D90" s="92">
        <f t="shared" si="278"/>
        <v>0.27148665847665848</v>
      </c>
      <c r="E90" s="92">
        <f t="shared" si="278"/>
        <v>0.28845457463144963</v>
      </c>
      <c r="F90" s="92">
        <f t="shared" si="278"/>
        <v>0.31107846283783785</v>
      </c>
      <c r="G90" s="92">
        <f t="shared" si="278"/>
        <v>0.28279860257985256</v>
      </c>
      <c r="H90" s="92">
        <f t="shared" si="278"/>
        <v>0.28279860257985256</v>
      </c>
      <c r="I90" s="92">
        <f t="shared" si="278"/>
        <v>0.28279860257985256</v>
      </c>
      <c r="J90" s="92">
        <f t="shared" si="278"/>
        <v>0.28279860257985256</v>
      </c>
      <c r="K90" s="92">
        <f t="shared" si="278"/>
        <v>0.28279860257985256</v>
      </c>
      <c r="L90" s="92">
        <f t="shared" si="278"/>
        <v>0.25451874232186728</v>
      </c>
      <c r="M90" s="92">
        <f t="shared" si="278"/>
        <v>0.25451874232186728</v>
      </c>
      <c r="N90" s="92">
        <f t="shared" si="278"/>
        <v>0.25451874232186728</v>
      </c>
      <c r="O90" s="92">
        <f t="shared" si="278"/>
        <v>0.25451874232186728</v>
      </c>
      <c r="P90" s="92">
        <f t="shared" si="278"/>
        <v>0.25451874232186728</v>
      </c>
      <c r="Q90" s="92">
        <f t="shared" si="278"/>
        <v>0.25451874232186728</v>
      </c>
      <c r="R90" s="92">
        <f t="shared" si="278"/>
        <v>0.25451874232186728</v>
      </c>
      <c r="S90" s="92">
        <f t="shared" si="278"/>
        <v>0.25451874232186728</v>
      </c>
      <c r="T90" s="92">
        <f t="shared" si="278"/>
        <v>0.25451874232186728</v>
      </c>
      <c r="U90" s="92">
        <f t="shared" si="278"/>
        <v>0.25451874232186728</v>
      </c>
      <c r="V90" s="92">
        <f t="shared" si="278"/>
        <v>0.25451874232186728</v>
      </c>
    </row>
    <row r="91" spans="1:22">
      <c r="A91" s="90" t="s">
        <v>92</v>
      </c>
    </row>
    <row r="92" spans="1:22">
      <c r="A92" s="91" t="s">
        <v>77</v>
      </c>
      <c r="B92" s="92">
        <f>$AA$10*B16/(100*$D$12)</f>
        <v>7.2046091830466674E-2</v>
      </c>
      <c r="C92" s="92">
        <f t="shared" ref="C92:V93" si="279">$AA$10*C16/(100*$D$12)</f>
        <v>9.1005589680589666E-2</v>
      </c>
      <c r="D92" s="92">
        <f t="shared" si="279"/>
        <v>0.12058240632678131</v>
      </c>
      <c r="E92" s="92">
        <f t="shared" si="279"/>
        <v>0.15698464219901717</v>
      </c>
      <c r="F92" s="92">
        <f t="shared" si="279"/>
        <v>0.15925978194103194</v>
      </c>
      <c r="G92" s="92">
        <f t="shared" si="279"/>
        <v>0.14788408323095822</v>
      </c>
      <c r="H92" s="92">
        <f t="shared" si="279"/>
        <v>0.14788408323095822</v>
      </c>
      <c r="I92" s="92">
        <f t="shared" si="279"/>
        <v>0.14788408323095822</v>
      </c>
      <c r="J92" s="92">
        <f t="shared" si="279"/>
        <v>0.14788408323095822</v>
      </c>
      <c r="K92" s="92">
        <f t="shared" si="279"/>
        <v>0.13650838452088448</v>
      </c>
      <c r="L92" s="92">
        <f t="shared" si="279"/>
        <v>0.13650838452088448</v>
      </c>
      <c r="M92" s="92">
        <f t="shared" si="279"/>
        <v>0.13650838452088448</v>
      </c>
      <c r="N92" s="92">
        <f t="shared" si="279"/>
        <v>0.13650838452088448</v>
      </c>
      <c r="O92" s="92">
        <f t="shared" si="279"/>
        <v>0.1251326858108108</v>
      </c>
      <c r="P92" s="92">
        <f t="shared" si="279"/>
        <v>0.1251326858108108</v>
      </c>
      <c r="Q92" s="92">
        <f t="shared" si="279"/>
        <v>0.1251326858108108</v>
      </c>
      <c r="R92" s="92">
        <f t="shared" si="279"/>
        <v>0.1251326858108108</v>
      </c>
      <c r="S92" s="92">
        <f t="shared" si="279"/>
        <v>0.1251326858108108</v>
      </c>
      <c r="T92" s="92">
        <f t="shared" si="279"/>
        <v>0.1251326858108108</v>
      </c>
      <c r="U92" s="92">
        <f t="shared" si="279"/>
        <v>0.1251326858108108</v>
      </c>
      <c r="V92" s="92">
        <f t="shared" si="279"/>
        <v>0.1251326858108108</v>
      </c>
    </row>
    <row r="93" spans="1:22">
      <c r="A93" s="91" t="s">
        <v>78</v>
      </c>
      <c r="B93" s="92">
        <f>$AA$10*B17/(100*$D$12)</f>
        <v>6.8254192260442242E-2</v>
      </c>
      <c r="C93" s="92">
        <f t="shared" si="279"/>
        <v>8.6455310196560192E-2</v>
      </c>
      <c r="D93" s="92">
        <f t="shared" si="279"/>
        <v>0.1092067076167076</v>
      </c>
      <c r="E93" s="92">
        <f t="shared" si="279"/>
        <v>0.11603212684275184</v>
      </c>
      <c r="F93" s="92">
        <f t="shared" si="279"/>
        <v>0.1251326858108108</v>
      </c>
      <c r="G93" s="92">
        <f t="shared" si="279"/>
        <v>0.11375698710073708</v>
      </c>
      <c r="H93" s="92">
        <f t="shared" si="279"/>
        <v>0.11375698710073708</v>
      </c>
      <c r="I93" s="92">
        <f t="shared" si="279"/>
        <v>0.11375698710073708</v>
      </c>
      <c r="J93" s="92">
        <f t="shared" si="279"/>
        <v>0.11375698710073708</v>
      </c>
      <c r="K93" s="92">
        <f t="shared" si="279"/>
        <v>0.11375698710073708</v>
      </c>
      <c r="L93" s="92">
        <f t="shared" si="279"/>
        <v>0.10238128839066338</v>
      </c>
      <c r="M93" s="92">
        <f t="shared" si="279"/>
        <v>0.10238128839066338</v>
      </c>
      <c r="N93" s="92">
        <f t="shared" si="279"/>
        <v>0.10238128839066338</v>
      </c>
      <c r="O93" s="92">
        <f t="shared" si="279"/>
        <v>0.10238128839066338</v>
      </c>
      <c r="P93" s="92">
        <f t="shared" si="279"/>
        <v>0.10238128839066338</v>
      </c>
      <c r="Q93" s="92">
        <f t="shared" si="279"/>
        <v>0.10238128839066338</v>
      </c>
      <c r="R93" s="92">
        <f t="shared" si="279"/>
        <v>0.10238128839066338</v>
      </c>
      <c r="S93" s="92">
        <f t="shared" si="279"/>
        <v>0.10238128839066338</v>
      </c>
      <c r="T93" s="92">
        <f t="shared" si="279"/>
        <v>0.10238128839066338</v>
      </c>
      <c r="U93" s="92">
        <f t="shared" si="279"/>
        <v>0.10238128839066338</v>
      </c>
      <c r="V93" s="92">
        <f t="shared" si="279"/>
        <v>0.10238128839066338</v>
      </c>
    </row>
    <row r="94" spans="1:22">
      <c r="A94" s="90" t="s">
        <v>85</v>
      </c>
      <c r="B94" s="92"/>
      <c r="C94" s="92"/>
      <c r="D94" s="92"/>
      <c r="E94" s="92"/>
      <c r="F94" s="92"/>
      <c r="G94" s="92"/>
      <c r="H94" s="92"/>
      <c r="I94" s="92"/>
      <c r="J94" s="92"/>
      <c r="K94" s="92"/>
      <c r="L94" s="92"/>
      <c r="M94" s="92"/>
      <c r="N94" s="92"/>
      <c r="O94" s="92"/>
      <c r="P94" s="92"/>
      <c r="Q94" s="92"/>
      <c r="R94" s="92"/>
      <c r="S94" s="92"/>
      <c r="T94" s="92"/>
      <c r="U94" s="92"/>
      <c r="V94" s="92"/>
    </row>
    <row r="95" spans="1:22">
      <c r="A95" s="91" t="s">
        <v>77</v>
      </c>
      <c r="B95" s="92">
        <f>$AA$11*B16/(100*$D$12)</f>
        <v>0.2294617628992624</v>
      </c>
      <c r="C95" s="92">
        <f t="shared" ref="C95:V96" si="280">$AA$11*C16/(100*$D$12)</f>
        <v>0.28984643734643734</v>
      </c>
      <c r="D95" s="92">
        <f t="shared" si="280"/>
        <v>0.38404652948402945</v>
      </c>
      <c r="E95" s="92">
        <f t="shared" si="280"/>
        <v>0.49998510442260446</v>
      </c>
      <c r="F95" s="92">
        <f t="shared" si="280"/>
        <v>0.50723126535626528</v>
      </c>
      <c r="G95" s="92">
        <f t="shared" si="280"/>
        <v>0.47100046068796064</v>
      </c>
      <c r="H95" s="92">
        <f t="shared" si="280"/>
        <v>0.47100046068796064</v>
      </c>
      <c r="I95" s="92">
        <f t="shared" si="280"/>
        <v>0.47100046068796064</v>
      </c>
      <c r="J95" s="92">
        <f t="shared" si="280"/>
        <v>0.47100046068796064</v>
      </c>
      <c r="K95" s="92">
        <f t="shared" si="280"/>
        <v>0.43476965601965595</v>
      </c>
      <c r="L95" s="92">
        <f t="shared" si="280"/>
        <v>0.43476965601965595</v>
      </c>
      <c r="M95" s="92">
        <f t="shared" si="280"/>
        <v>0.43476965601965595</v>
      </c>
      <c r="N95" s="92">
        <f t="shared" si="280"/>
        <v>0.43476965601965595</v>
      </c>
      <c r="O95" s="92">
        <f t="shared" si="280"/>
        <v>0.39853885135135131</v>
      </c>
      <c r="P95" s="92">
        <f t="shared" si="280"/>
        <v>0.39853885135135131</v>
      </c>
      <c r="Q95" s="92">
        <f t="shared" si="280"/>
        <v>0.39853885135135131</v>
      </c>
      <c r="R95" s="92">
        <f t="shared" si="280"/>
        <v>0.39853885135135131</v>
      </c>
      <c r="S95" s="92">
        <f t="shared" si="280"/>
        <v>0.39853885135135131</v>
      </c>
      <c r="T95" s="92">
        <f t="shared" si="280"/>
        <v>0.39853885135135131</v>
      </c>
      <c r="U95" s="92">
        <f t="shared" si="280"/>
        <v>0.39853885135135131</v>
      </c>
      <c r="V95" s="92">
        <f t="shared" si="280"/>
        <v>0.39853885135135131</v>
      </c>
    </row>
    <row r="96" spans="1:22">
      <c r="A96" s="91" t="s">
        <v>78</v>
      </c>
      <c r="B96" s="92">
        <f>$AA$11*B17/(100*$D$12)</f>
        <v>0.21738482800982797</v>
      </c>
      <c r="C96" s="92">
        <f t="shared" si="280"/>
        <v>0.27535411547911548</v>
      </c>
      <c r="D96" s="92">
        <f t="shared" si="280"/>
        <v>0.34781572481572481</v>
      </c>
      <c r="E96" s="92">
        <f t="shared" si="280"/>
        <v>0.36955420761670765</v>
      </c>
      <c r="F96" s="92">
        <f t="shared" si="280"/>
        <v>0.39853885135135131</v>
      </c>
      <c r="G96" s="92">
        <f t="shared" si="280"/>
        <v>0.36230804668304661</v>
      </c>
      <c r="H96" s="92">
        <f t="shared" si="280"/>
        <v>0.36230804668304661</v>
      </c>
      <c r="I96" s="92">
        <f t="shared" si="280"/>
        <v>0.36230804668304661</v>
      </c>
      <c r="J96" s="92">
        <f t="shared" si="280"/>
        <v>0.36230804668304661</v>
      </c>
      <c r="K96" s="92">
        <f t="shared" si="280"/>
        <v>0.36230804668304661</v>
      </c>
      <c r="L96" s="92">
        <f t="shared" si="280"/>
        <v>0.32607724201474203</v>
      </c>
      <c r="M96" s="92">
        <f t="shared" si="280"/>
        <v>0.32607724201474203</v>
      </c>
      <c r="N96" s="92">
        <f t="shared" si="280"/>
        <v>0.32607724201474203</v>
      </c>
      <c r="O96" s="92">
        <f t="shared" si="280"/>
        <v>0.32607724201474203</v>
      </c>
      <c r="P96" s="92">
        <f t="shared" si="280"/>
        <v>0.32607724201474203</v>
      </c>
      <c r="Q96" s="92">
        <f t="shared" si="280"/>
        <v>0.32607724201474203</v>
      </c>
      <c r="R96" s="92">
        <f t="shared" si="280"/>
        <v>0.32607724201474203</v>
      </c>
      <c r="S96" s="92">
        <f t="shared" si="280"/>
        <v>0.32607724201474203</v>
      </c>
      <c r="T96" s="92">
        <f t="shared" si="280"/>
        <v>0.32607724201474203</v>
      </c>
      <c r="U96" s="92">
        <f t="shared" si="280"/>
        <v>0.32607724201474203</v>
      </c>
      <c r="V96" s="92">
        <f t="shared" si="280"/>
        <v>0.32607724201474203</v>
      </c>
    </row>
  </sheetData>
  <mergeCells count="4">
    <mergeCell ref="B2:C2"/>
    <mergeCell ref="D2:E2"/>
    <mergeCell ref="F2:G2"/>
    <mergeCell ref="H2:H3"/>
  </mergeCells>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EEAF1-F421-4F76-80F7-97A6B68A048E}">
  <dimension ref="A1:GT238"/>
  <sheetViews>
    <sheetView workbookViewId="0">
      <selection activeCell="H21" sqref="A1:GT26"/>
    </sheetView>
  </sheetViews>
  <sheetFormatPr defaultRowHeight="14.4"/>
  <cols>
    <col min="1" max="1" width="67.33203125" customWidth="1"/>
  </cols>
  <sheetData>
    <row r="1" spans="1:202">
      <c r="A1" t="s">
        <v>210</v>
      </c>
      <c r="B1">
        <v>1900</v>
      </c>
      <c r="C1">
        <v>1901</v>
      </c>
      <c r="D1">
        <v>1902</v>
      </c>
      <c r="E1">
        <v>1903</v>
      </c>
      <c r="F1">
        <v>1904</v>
      </c>
      <c r="G1">
        <v>1905</v>
      </c>
      <c r="H1">
        <v>1906</v>
      </c>
      <c r="I1">
        <v>1907</v>
      </c>
      <c r="J1">
        <v>1908</v>
      </c>
      <c r="K1">
        <v>1909</v>
      </c>
      <c r="L1">
        <v>1910</v>
      </c>
      <c r="M1">
        <v>1911</v>
      </c>
      <c r="N1">
        <v>1912</v>
      </c>
      <c r="O1">
        <v>1913</v>
      </c>
      <c r="P1">
        <v>1914</v>
      </c>
      <c r="Q1">
        <v>1915</v>
      </c>
      <c r="R1">
        <v>1916</v>
      </c>
      <c r="S1">
        <v>1917</v>
      </c>
      <c r="T1">
        <v>1918</v>
      </c>
      <c r="U1">
        <v>1919</v>
      </c>
      <c r="V1">
        <v>1920</v>
      </c>
      <c r="W1">
        <v>1921</v>
      </c>
      <c r="X1">
        <v>1922</v>
      </c>
      <c r="Y1">
        <v>1923</v>
      </c>
      <c r="Z1">
        <v>1924</v>
      </c>
      <c r="AA1">
        <v>1925</v>
      </c>
      <c r="AB1">
        <v>1926</v>
      </c>
      <c r="AC1">
        <v>1927</v>
      </c>
      <c r="AD1">
        <v>1928</v>
      </c>
      <c r="AE1">
        <v>1929</v>
      </c>
      <c r="AF1">
        <v>1930</v>
      </c>
      <c r="AG1">
        <v>1931</v>
      </c>
      <c r="AH1">
        <v>1932</v>
      </c>
      <c r="AI1">
        <v>1933</v>
      </c>
      <c r="AJ1">
        <v>1934</v>
      </c>
      <c r="AK1">
        <v>1935</v>
      </c>
      <c r="AL1">
        <v>1936</v>
      </c>
      <c r="AM1">
        <v>1937</v>
      </c>
      <c r="AN1">
        <v>1938</v>
      </c>
      <c r="AO1">
        <v>1939</v>
      </c>
      <c r="AP1">
        <v>1940</v>
      </c>
      <c r="AQ1">
        <v>1941</v>
      </c>
      <c r="AR1">
        <v>1942</v>
      </c>
      <c r="AS1">
        <v>1943</v>
      </c>
      <c r="AT1">
        <v>1944</v>
      </c>
      <c r="AU1">
        <v>1945</v>
      </c>
      <c r="AV1">
        <v>1946</v>
      </c>
      <c r="AW1">
        <v>1947</v>
      </c>
      <c r="AX1">
        <v>1948</v>
      </c>
      <c r="AY1">
        <v>1949</v>
      </c>
      <c r="AZ1">
        <v>1950</v>
      </c>
      <c r="BA1">
        <v>1951</v>
      </c>
      <c r="BB1">
        <v>1952</v>
      </c>
      <c r="BC1">
        <v>1953</v>
      </c>
      <c r="BD1">
        <v>1954</v>
      </c>
      <c r="BE1">
        <v>1955</v>
      </c>
      <c r="BF1">
        <v>1956</v>
      </c>
      <c r="BG1">
        <v>1957</v>
      </c>
      <c r="BH1">
        <v>1958</v>
      </c>
      <c r="BI1">
        <v>1959</v>
      </c>
      <c r="BJ1">
        <v>1960</v>
      </c>
      <c r="BK1">
        <v>1961</v>
      </c>
      <c r="BL1">
        <v>1962</v>
      </c>
      <c r="BM1">
        <v>1963</v>
      </c>
      <c r="BN1">
        <v>1964</v>
      </c>
      <c r="BO1">
        <v>1965</v>
      </c>
      <c r="BP1">
        <v>1966</v>
      </c>
      <c r="BQ1">
        <v>1967</v>
      </c>
      <c r="BR1">
        <v>1968</v>
      </c>
      <c r="BS1">
        <v>1969</v>
      </c>
      <c r="BT1">
        <v>1970</v>
      </c>
      <c r="BU1">
        <v>1971</v>
      </c>
      <c r="BV1">
        <v>1972</v>
      </c>
      <c r="BW1">
        <v>1973</v>
      </c>
      <c r="BX1">
        <v>1974</v>
      </c>
      <c r="BY1">
        <v>1975</v>
      </c>
      <c r="BZ1">
        <v>1976</v>
      </c>
      <c r="CA1">
        <v>1977</v>
      </c>
      <c r="CB1">
        <v>1978</v>
      </c>
      <c r="CC1">
        <v>1979</v>
      </c>
      <c r="CD1">
        <v>1980</v>
      </c>
      <c r="CE1">
        <v>1981</v>
      </c>
      <c r="CF1">
        <v>1982</v>
      </c>
      <c r="CG1">
        <v>1983</v>
      </c>
      <c r="CH1">
        <v>1984</v>
      </c>
      <c r="CI1">
        <v>1985</v>
      </c>
      <c r="CJ1">
        <v>1986</v>
      </c>
      <c r="CK1">
        <v>1987</v>
      </c>
      <c r="CL1">
        <v>1988</v>
      </c>
      <c r="CM1">
        <v>1989</v>
      </c>
      <c r="CN1">
        <v>1990</v>
      </c>
      <c r="CO1">
        <v>1991</v>
      </c>
      <c r="CP1">
        <v>1992</v>
      </c>
      <c r="CQ1">
        <v>1993</v>
      </c>
      <c r="CR1">
        <v>1994</v>
      </c>
      <c r="CS1">
        <v>1995</v>
      </c>
      <c r="CT1">
        <v>1996</v>
      </c>
      <c r="CU1">
        <v>1997</v>
      </c>
      <c r="CV1">
        <v>1998</v>
      </c>
      <c r="CW1">
        <v>1999</v>
      </c>
      <c r="CX1">
        <v>2000</v>
      </c>
      <c r="CY1">
        <v>2001</v>
      </c>
      <c r="CZ1">
        <v>2002</v>
      </c>
      <c r="DA1">
        <v>2003</v>
      </c>
      <c r="DB1">
        <v>2004</v>
      </c>
      <c r="DC1">
        <v>2005</v>
      </c>
      <c r="DD1">
        <v>2006</v>
      </c>
      <c r="DE1">
        <v>2007</v>
      </c>
      <c r="DF1">
        <v>2008</v>
      </c>
      <c r="DG1">
        <v>2009</v>
      </c>
      <c r="DH1">
        <v>2010</v>
      </c>
      <c r="DI1">
        <v>2011</v>
      </c>
      <c r="DJ1">
        <v>2012</v>
      </c>
      <c r="DK1">
        <v>2013</v>
      </c>
      <c r="DL1">
        <v>2014</v>
      </c>
      <c r="DM1">
        <v>2015</v>
      </c>
      <c r="DN1">
        <v>2016</v>
      </c>
      <c r="DO1">
        <v>2017</v>
      </c>
      <c r="DP1">
        <v>2018</v>
      </c>
      <c r="DQ1">
        <v>2019</v>
      </c>
      <c r="DR1">
        <v>2020</v>
      </c>
      <c r="DS1">
        <v>2021</v>
      </c>
      <c r="DT1">
        <v>2022</v>
      </c>
      <c r="DU1">
        <v>2023</v>
      </c>
      <c r="DV1">
        <v>2024</v>
      </c>
      <c r="DW1">
        <v>2025</v>
      </c>
      <c r="DX1">
        <v>2026</v>
      </c>
      <c r="DY1">
        <v>2027</v>
      </c>
      <c r="DZ1">
        <v>2028</v>
      </c>
      <c r="EA1">
        <v>2029</v>
      </c>
      <c r="EB1">
        <v>2030</v>
      </c>
      <c r="EC1">
        <v>2031</v>
      </c>
      <c r="ED1">
        <v>2032</v>
      </c>
      <c r="EE1">
        <v>2033</v>
      </c>
      <c r="EF1">
        <v>2034</v>
      </c>
      <c r="EG1">
        <v>2035</v>
      </c>
      <c r="EH1">
        <v>2036</v>
      </c>
      <c r="EI1">
        <v>2037</v>
      </c>
      <c r="EJ1">
        <v>2038</v>
      </c>
      <c r="EK1">
        <v>2039</v>
      </c>
      <c r="EL1">
        <v>2040</v>
      </c>
      <c r="EM1">
        <v>2041</v>
      </c>
      <c r="EN1">
        <v>2042</v>
      </c>
      <c r="EO1">
        <v>2043</v>
      </c>
      <c r="EP1">
        <v>2044</v>
      </c>
      <c r="EQ1">
        <v>2045</v>
      </c>
      <c r="ER1">
        <v>2046</v>
      </c>
      <c r="ES1">
        <v>2047</v>
      </c>
      <c r="ET1">
        <v>2048</v>
      </c>
      <c r="EU1">
        <v>2049</v>
      </c>
      <c r="EV1">
        <v>2050</v>
      </c>
      <c r="EW1">
        <v>2051</v>
      </c>
      <c r="EX1">
        <v>2052</v>
      </c>
      <c r="EY1">
        <v>2053</v>
      </c>
      <c r="EZ1">
        <v>2054</v>
      </c>
      <c r="FA1">
        <v>2055</v>
      </c>
      <c r="FB1">
        <v>2056</v>
      </c>
      <c r="FC1">
        <v>2057</v>
      </c>
      <c r="FD1">
        <v>2058</v>
      </c>
      <c r="FE1">
        <v>2059</v>
      </c>
      <c r="FF1">
        <v>2060</v>
      </c>
      <c r="FG1">
        <v>2061</v>
      </c>
      <c r="FH1">
        <v>2062</v>
      </c>
      <c r="FI1">
        <v>2063</v>
      </c>
      <c r="FJ1">
        <v>2064</v>
      </c>
      <c r="FK1">
        <v>2065</v>
      </c>
      <c r="FL1">
        <v>2066</v>
      </c>
      <c r="FM1">
        <v>2067</v>
      </c>
      <c r="FN1">
        <v>2068</v>
      </c>
      <c r="FO1">
        <v>2069</v>
      </c>
      <c r="FP1">
        <v>2070</v>
      </c>
      <c r="FQ1">
        <v>2071</v>
      </c>
      <c r="FR1">
        <v>2072</v>
      </c>
      <c r="FS1">
        <v>2073</v>
      </c>
      <c r="FT1">
        <v>2074</v>
      </c>
      <c r="FU1">
        <v>2075</v>
      </c>
      <c r="FV1">
        <v>2076</v>
      </c>
      <c r="FW1">
        <v>2077</v>
      </c>
      <c r="FX1">
        <v>2078</v>
      </c>
      <c r="FY1">
        <v>2079</v>
      </c>
      <c r="FZ1">
        <v>2080</v>
      </c>
      <c r="GA1">
        <v>2081</v>
      </c>
      <c r="GB1">
        <v>2082</v>
      </c>
      <c r="GC1">
        <v>2083</v>
      </c>
      <c r="GD1">
        <v>2084</v>
      </c>
      <c r="GE1">
        <v>2085</v>
      </c>
      <c r="GF1">
        <v>2086</v>
      </c>
      <c r="GG1">
        <v>2087</v>
      </c>
      <c r="GH1">
        <v>2088</v>
      </c>
      <c r="GI1">
        <v>2089</v>
      </c>
      <c r="GJ1">
        <v>2090</v>
      </c>
      <c r="GK1">
        <v>2091</v>
      </c>
      <c r="GL1">
        <v>2092</v>
      </c>
      <c r="GM1">
        <v>2093</v>
      </c>
      <c r="GN1">
        <v>2094</v>
      </c>
      <c r="GO1">
        <v>2095</v>
      </c>
      <c r="GP1">
        <v>2096</v>
      </c>
      <c r="GQ1">
        <v>2097</v>
      </c>
      <c r="GR1">
        <v>2098</v>
      </c>
      <c r="GS1">
        <v>2099</v>
      </c>
      <c r="GT1">
        <v>2100</v>
      </c>
    </row>
    <row r="2" spans="1:202">
      <c r="A2" t="s">
        <v>211</v>
      </c>
      <c r="B2">
        <v>0.81402600000000003</v>
      </c>
      <c r="C2">
        <v>0.81402600000000003</v>
      </c>
      <c r="D2">
        <v>0.81402600000000003</v>
      </c>
      <c r="E2">
        <v>0.81402600000000003</v>
      </c>
      <c r="F2">
        <v>0.81402600000000003</v>
      </c>
      <c r="G2">
        <v>0.81402600000000003</v>
      </c>
      <c r="H2">
        <v>0.81402600000000003</v>
      </c>
      <c r="I2">
        <v>0.81402600000000003</v>
      </c>
      <c r="J2">
        <v>0.81402600000000003</v>
      </c>
      <c r="K2">
        <v>0.81402600000000003</v>
      </c>
      <c r="L2">
        <v>0.81402600000000003</v>
      </c>
      <c r="M2">
        <v>0.81402600000000003</v>
      </c>
      <c r="N2">
        <v>0.81402600000000003</v>
      </c>
      <c r="O2">
        <v>0.81402600000000003</v>
      </c>
      <c r="P2">
        <v>0.81402600000000003</v>
      </c>
      <c r="Q2">
        <v>0.81402600000000003</v>
      </c>
      <c r="R2">
        <v>0.81402600000000003</v>
      </c>
      <c r="S2">
        <v>0.81402600000000003</v>
      </c>
      <c r="T2">
        <v>0.81402600000000003</v>
      </c>
      <c r="U2">
        <v>0.81402600000000003</v>
      </c>
      <c r="V2">
        <v>0.81402600000000003</v>
      </c>
      <c r="W2">
        <v>0.81402600000000003</v>
      </c>
      <c r="X2">
        <v>0.81402600000000003</v>
      </c>
      <c r="Y2">
        <v>0.81402600000000003</v>
      </c>
      <c r="Z2">
        <v>0.81402600000000003</v>
      </c>
      <c r="AA2">
        <v>0.81402600000000003</v>
      </c>
      <c r="AB2">
        <v>0.81402600000000003</v>
      </c>
      <c r="AC2">
        <v>0.81402600000000003</v>
      </c>
      <c r="AD2">
        <v>0.81402600000000003</v>
      </c>
      <c r="AE2">
        <v>0.81402600000000003</v>
      </c>
      <c r="AF2">
        <v>0.81402600000000003</v>
      </c>
      <c r="AG2">
        <v>0.81402600000000003</v>
      </c>
      <c r="AH2">
        <v>0.81402600000000003</v>
      </c>
      <c r="AI2">
        <v>0.81402600000000003</v>
      </c>
      <c r="AJ2">
        <v>0.81402600000000003</v>
      </c>
      <c r="AK2">
        <v>0.81402600000000003</v>
      </c>
      <c r="AL2">
        <v>0.81402600000000003</v>
      </c>
      <c r="AM2">
        <v>0.81402600000000003</v>
      </c>
      <c r="AN2">
        <v>0.81402600000000003</v>
      </c>
      <c r="AO2">
        <v>0.81402600000000003</v>
      </c>
      <c r="AP2">
        <v>0.81402600000000003</v>
      </c>
      <c r="AQ2">
        <v>0.81402600000000003</v>
      </c>
      <c r="AR2">
        <v>0.81402600000000003</v>
      </c>
      <c r="AS2">
        <v>0.81402600000000003</v>
      </c>
      <c r="AT2">
        <v>0.81402600000000003</v>
      </c>
      <c r="AU2">
        <v>0.81402600000000003</v>
      </c>
      <c r="AV2">
        <v>0.81402600000000003</v>
      </c>
      <c r="AW2">
        <v>0.81402600000000003</v>
      </c>
      <c r="AX2">
        <v>0.81402600000000003</v>
      </c>
      <c r="AY2">
        <v>0.81402600000000003</v>
      </c>
      <c r="AZ2">
        <v>0.81402600000000003</v>
      </c>
      <c r="BA2">
        <v>0.81402600000000003</v>
      </c>
      <c r="BB2">
        <v>0.81402600000000003</v>
      </c>
      <c r="BC2">
        <v>0.81402600000000003</v>
      </c>
      <c r="BD2">
        <v>0.81402600000000003</v>
      </c>
      <c r="BE2">
        <v>0.81402600000000003</v>
      </c>
      <c r="BF2">
        <v>0.81402600000000003</v>
      </c>
      <c r="BG2">
        <v>0.81402600000000003</v>
      </c>
      <c r="BH2">
        <v>0.81402600000000003</v>
      </c>
      <c r="BI2">
        <v>0.81402600000000003</v>
      </c>
      <c r="BJ2">
        <v>0.81402600000000003</v>
      </c>
      <c r="BK2">
        <v>0.81402600000000003</v>
      </c>
      <c r="BL2">
        <v>0.81402600000000003</v>
      </c>
      <c r="BM2">
        <v>0.81402600000000003</v>
      </c>
      <c r="BN2">
        <v>0.81402600000000003</v>
      </c>
      <c r="BO2">
        <v>0.81402600000000003</v>
      </c>
      <c r="BP2">
        <v>0.81402600000000003</v>
      </c>
      <c r="BQ2">
        <v>0.81402600000000003</v>
      </c>
      <c r="BR2">
        <v>0.81402600000000003</v>
      </c>
      <c r="BS2">
        <v>0.81402600000000003</v>
      </c>
      <c r="BT2">
        <v>0.81402600000000003</v>
      </c>
      <c r="BU2">
        <v>0.81402600000000003</v>
      </c>
      <c r="BV2">
        <v>0.81402600000000003</v>
      </c>
      <c r="BW2">
        <v>0.81402600000000003</v>
      </c>
      <c r="BX2">
        <v>0.81402600000000003</v>
      </c>
      <c r="BY2">
        <v>0.81402600000000003</v>
      </c>
      <c r="BZ2">
        <v>0.81402699999999995</v>
      </c>
      <c r="CA2">
        <v>0.81402699999999995</v>
      </c>
      <c r="CB2">
        <v>0.81402699999999995</v>
      </c>
      <c r="CC2">
        <v>0.81402699999999995</v>
      </c>
      <c r="CD2">
        <v>0.81402699999999995</v>
      </c>
      <c r="CE2">
        <v>0.81402699999999995</v>
      </c>
      <c r="CF2">
        <v>0.81402699999999995</v>
      </c>
      <c r="CG2">
        <v>0.81402699999999995</v>
      </c>
      <c r="CH2">
        <v>0.81402699999999995</v>
      </c>
      <c r="CI2">
        <v>0.81402699999999995</v>
      </c>
      <c r="CJ2">
        <v>0.81402699999999995</v>
      </c>
      <c r="CK2">
        <v>0.81402699999999995</v>
      </c>
      <c r="CL2">
        <v>0.81402799999999997</v>
      </c>
      <c r="CM2">
        <v>0.81402799999999997</v>
      </c>
      <c r="CN2">
        <v>0.81402799999999997</v>
      </c>
      <c r="CO2">
        <v>0.81402799999999997</v>
      </c>
      <c r="CP2">
        <v>0.814029</v>
      </c>
      <c r="CQ2">
        <v>0.814029</v>
      </c>
      <c r="CR2">
        <v>0.81402799999999997</v>
      </c>
      <c r="CS2">
        <v>0.81402799999999997</v>
      </c>
      <c r="CT2">
        <v>0.81402799999999997</v>
      </c>
      <c r="CU2">
        <v>0.814029</v>
      </c>
      <c r="CV2">
        <v>0.814029</v>
      </c>
      <c r="CW2">
        <v>0.81403000000000003</v>
      </c>
      <c r="CX2">
        <v>0.81403000000000003</v>
      </c>
      <c r="CY2">
        <v>0.81403000000000003</v>
      </c>
      <c r="CZ2">
        <v>0.81403000000000003</v>
      </c>
      <c r="DA2">
        <v>0.81403099999999995</v>
      </c>
      <c r="DB2">
        <v>0.81403099999999995</v>
      </c>
      <c r="DC2">
        <v>0.81403199999999998</v>
      </c>
      <c r="DD2">
        <v>0.81403300000000001</v>
      </c>
      <c r="DE2">
        <v>0.81403300000000001</v>
      </c>
      <c r="DF2">
        <v>0.81403300000000001</v>
      </c>
      <c r="DG2">
        <v>0.81403300000000001</v>
      </c>
      <c r="DH2">
        <v>0.81403400000000004</v>
      </c>
      <c r="DI2">
        <v>0.81403599999999998</v>
      </c>
      <c r="DJ2">
        <v>0.81403700000000001</v>
      </c>
      <c r="DK2">
        <v>0.81403800000000004</v>
      </c>
      <c r="DL2">
        <v>0.81403999999999999</v>
      </c>
      <c r="DM2">
        <v>0.81404100000000001</v>
      </c>
      <c r="DN2">
        <v>0.81404299999999996</v>
      </c>
      <c r="DO2">
        <v>0.81404299999999996</v>
      </c>
      <c r="DP2">
        <v>0.81404500000000002</v>
      </c>
      <c r="DQ2">
        <v>0.81404699999999997</v>
      </c>
      <c r="DR2">
        <v>0.81404900000000002</v>
      </c>
      <c r="DS2">
        <v>0.814052</v>
      </c>
      <c r="DT2">
        <v>0.81405499999999997</v>
      </c>
      <c r="DU2">
        <v>0.81405700000000003</v>
      </c>
      <c r="DV2">
        <v>0.81405700000000003</v>
      </c>
      <c r="DW2">
        <v>0.81405899999999998</v>
      </c>
      <c r="DX2">
        <v>0.81406199999999995</v>
      </c>
      <c r="DY2">
        <v>0.81406500000000004</v>
      </c>
      <c r="DZ2">
        <v>0.81406800000000001</v>
      </c>
      <c r="EA2">
        <v>0.81407200000000002</v>
      </c>
      <c r="EB2">
        <v>0.81407600000000002</v>
      </c>
      <c r="EC2">
        <v>0.81408000000000003</v>
      </c>
      <c r="ED2">
        <v>0.81408499999999995</v>
      </c>
      <c r="EE2">
        <v>0.81408999999999998</v>
      </c>
      <c r="EF2">
        <v>0.81409600000000004</v>
      </c>
      <c r="EG2">
        <v>0.81410199999999999</v>
      </c>
      <c r="EH2">
        <v>0.81410899999999997</v>
      </c>
      <c r="EI2">
        <v>0.81411599999999995</v>
      </c>
      <c r="EJ2">
        <v>0.81412399999999996</v>
      </c>
      <c r="EK2">
        <v>0.814133</v>
      </c>
      <c r="EL2">
        <v>0.81414200000000003</v>
      </c>
      <c r="EM2">
        <v>0.81415300000000002</v>
      </c>
      <c r="EN2">
        <v>0.814164</v>
      </c>
      <c r="EO2">
        <v>0.81417600000000001</v>
      </c>
      <c r="EP2">
        <v>0.81418900000000005</v>
      </c>
      <c r="EQ2">
        <v>0.81420400000000004</v>
      </c>
      <c r="ER2">
        <v>0.81421900000000003</v>
      </c>
      <c r="ES2">
        <v>0.81423500000000004</v>
      </c>
      <c r="ET2">
        <v>0.81425199999999998</v>
      </c>
      <c r="EU2">
        <v>0.81426900000000002</v>
      </c>
      <c r="EV2">
        <v>0.81428800000000001</v>
      </c>
      <c r="EW2">
        <v>0.81430800000000003</v>
      </c>
      <c r="EX2">
        <v>0.81432899999999997</v>
      </c>
      <c r="EY2">
        <v>0.81435000000000002</v>
      </c>
      <c r="EZ2">
        <v>0.81437300000000001</v>
      </c>
      <c r="FA2">
        <v>0.81439700000000004</v>
      </c>
      <c r="FB2">
        <v>0.81442199999999998</v>
      </c>
      <c r="FC2">
        <v>0.81444799999999995</v>
      </c>
      <c r="FD2">
        <v>0.81447499999999995</v>
      </c>
      <c r="FE2">
        <v>0.81450400000000001</v>
      </c>
      <c r="FF2">
        <v>0.81453299999999995</v>
      </c>
      <c r="FG2">
        <v>0.81456399999999995</v>
      </c>
      <c r="FH2">
        <v>0.81459599999999999</v>
      </c>
      <c r="FI2">
        <v>0.81462900000000005</v>
      </c>
      <c r="FJ2">
        <v>0.81466300000000003</v>
      </c>
      <c r="FK2">
        <v>0.81469800000000003</v>
      </c>
      <c r="FL2">
        <v>0.81473300000000004</v>
      </c>
      <c r="FM2">
        <v>0.81476899999999997</v>
      </c>
      <c r="FN2">
        <v>0.81480600000000003</v>
      </c>
      <c r="FO2">
        <v>0.81484400000000001</v>
      </c>
      <c r="FP2">
        <v>0.814882</v>
      </c>
      <c r="FQ2">
        <v>0.81491999999999998</v>
      </c>
      <c r="FR2">
        <v>0.81496000000000002</v>
      </c>
      <c r="FS2">
        <v>0.81499999999999995</v>
      </c>
      <c r="FT2">
        <v>0.81503999999999999</v>
      </c>
      <c r="FU2">
        <v>0.81508199999999997</v>
      </c>
      <c r="FV2">
        <v>0.81512399999999996</v>
      </c>
      <c r="FW2">
        <v>0.81516599999999995</v>
      </c>
      <c r="FX2">
        <v>0.81520899999999996</v>
      </c>
      <c r="FY2">
        <v>0.81525300000000001</v>
      </c>
      <c r="FZ2">
        <v>0.81529600000000002</v>
      </c>
      <c r="GA2">
        <v>0.81533999999999995</v>
      </c>
      <c r="GB2">
        <v>0.815384</v>
      </c>
      <c r="GC2">
        <v>0.81542899999999996</v>
      </c>
      <c r="GD2">
        <v>0.81547400000000003</v>
      </c>
      <c r="GE2">
        <v>0.81551899999999999</v>
      </c>
      <c r="GF2">
        <v>0.81556499999999998</v>
      </c>
      <c r="GG2">
        <v>0.81561099999999997</v>
      </c>
      <c r="GH2">
        <v>0.81565799999999999</v>
      </c>
      <c r="GI2">
        <v>0.81570699999999996</v>
      </c>
      <c r="GJ2">
        <v>0.81575600000000004</v>
      </c>
      <c r="GK2">
        <v>0.815805</v>
      </c>
      <c r="GL2">
        <v>0.81585300000000005</v>
      </c>
      <c r="GM2">
        <v>0.81590099999999999</v>
      </c>
      <c r="GN2">
        <v>0.81594900000000004</v>
      </c>
      <c r="GO2">
        <v>0.81599600000000005</v>
      </c>
      <c r="GP2">
        <v>0.81604299999999996</v>
      </c>
      <c r="GQ2">
        <v>0.81609100000000001</v>
      </c>
      <c r="GR2">
        <v>0.81613899999999995</v>
      </c>
      <c r="GS2">
        <v>0.816187</v>
      </c>
      <c r="GT2">
        <v>0.81623599999999996</v>
      </c>
    </row>
    <row r="3" spans="1:202">
      <c r="A3" t="s">
        <v>212</v>
      </c>
      <c r="B3">
        <v>0.96472599999999997</v>
      </c>
      <c r="C3">
        <v>0.96472599999999997</v>
      </c>
      <c r="D3">
        <v>0.96472599999999997</v>
      </c>
      <c r="E3">
        <v>0.96472599999999997</v>
      </c>
      <c r="F3">
        <v>0.96472599999999997</v>
      </c>
      <c r="G3">
        <v>0.96472599999999997</v>
      </c>
      <c r="H3">
        <v>0.96472599999999997</v>
      </c>
      <c r="I3">
        <v>0.96472599999999997</v>
      </c>
      <c r="J3">
        <v>0.96472599999999997</v>
      </c>
      <c r="K3">
        <v>0.96472599999999997</v>
      </c>
      <c r="L3">
        <v>0.96472599999999997</v>
      </c>
      <c r="M3">
        <v>0.96472599999999997</v>
      </c>
      <c r="N3">
        <v>0.96472599999999997</v>
      </c>
      <c r="O3">
        <v>0.96472599999999997</v>
      </c>
      <c r="P3">
        <v>0.96472599999999997</v>
      </c>
      <c r="Q3">
        <v>0.96472599999999997</v>
      </c>
      <c r="R3">
        <v>0.96472599999999997</v>
      </c>
      <c r="S3">
        <v>0.96472599999999997</v>
      </c>
      <c r="T3">
        <v>0.96472599999999997</v>
      </c>
      <c r="U3">
        <v>0.96472599999999997</v>
      </c>
      <c r="V3">
        <v>0.96472599999999997</v>
      </c>
      <c r="W3">
        <v>0.96472599999999997</v>
      </c>
      <c r="X3">
        <v>0.96472599999999997</v>
      </c>
      <c r="Y3">
        <v>0.96472599999999997</v>
      </c>
      <c r="Z3">
        <v>0.96472599999999997</v>
      </c>
      <c r="AA3">
        <v>0.96472599999999997</v>
      </c>
      <c r="AB3">
        <v>0.96472599999999997</v>
      </c>
      <c r="AC3">
        <v>0.96472599999999997</v>
      </c>
      <c r="AD3">
        <v>0.96472599999999997</v>
      </c>
      <c r="AE3">
        <v>0.96472599999999997</v>
      </c>
      <c r="AF3">
        <v>0.96472599999999997</v>
      </c>
      <c r="AG3">
        <v>0.96472599999999997</v>
      </c>
      <c r="AH3">
        <v>0.96472599999999997</v>
      </c>
      <c r="AI3">
        <v>0.96472599999999997</v>
      </c>
      <c r="AJ3">
        <v>0.96472599999999997</v>
      </c>
      <c r="AK3">
        <v>0.96472599999999997</v>
      </c>
      <c r="AL3">
        <v>0.96472599999999997</v>
      </c>
      <c r="AM3">
        <v>0.96472599999999997</v>
      </c>
      <c r="AN3">
        <v>0.96472599999999997</v>
      </c>
      <c r="AO3">
        <v>0.96472599999999997</v>
      </c>
      <c r="AP3">
        <v>0.96472599999999997</v>
      </c>
      <c r="AQ3">
        <v>0.96472599999999997</v>
      </c>
      <c r="AR3">
        <v>0.96472599999999997</v>
      </c>
      <c r="AS3">
        <v>0.96472599999999997</v>
      </c>
      <c r="AT3">
        <v>0.96472599999999997</v>
      </c>
      <c r="AU3">
        <v>0.96472599999999997</v>
      </c>
      <c r="AV3">
        <v>0.96472599999999997</v>
      </c>
      <c r="AW3">
        <v>0.96472599999999997</v>
      </c>
      <c r="AX3">
        <v>0.96472599999999997</v>
      </c>
      <c r="AY3">
        <v>0.96472599999999997</v>
      </c>
      <c r="AZ3">
        <v>0.96472599999999997</v>
      </c>
      <c r="BA3">
        <v>0.96472599999999997</v>
      </c>
      <c r="BB3">
        <v>0.96472599999999997</v>
      </c>
      <c r="BC3">
        <v>0.96472599999999997</v>
      </c>
      <c r="BD3">
        <v>0.96472599999999997</v>
      </c>
      <c r="BE3">
        <v>0.96472599999999997</v>
      </c>
      <c r="BF3">
        <v>0.96472599999999997</v>
      </c>
      <c r="BG3">
        <v>0.96472599999999997</v>
      </c>
      <c r="BH3">
        <v>0.96472599999999997</v>
      </c>
      <c r="BI3">
        <v>0.96472599999999997</v>
      </c>
      <c r="BJ3">
        <v>0.96472599999999997</v>
      </c>
      <c r="BK3">
        <v>0.96472599999999997</v>
      </c>
      <c r="BL3">
        <v>0.96472599999999997</v>
      </c>
      <c r="BM3">
        <v>0.96472599999999997</v>
      </c>
      <c r="BN3">
        <v>0.96472599999999997</v>
      </c>
      <c r="BO3">
        <v>0.96472599999999997</v>
      </c>
      <c r="BP3">
        <v>0.96472599999999997</v>
      </c>
      <c r="BQ3">
        <v>0.96472599999999997</v>
      </c>
      <c r="BR3">
        <v>0.96472599999999997</v>
      </c>
      <c r="BS3">
        <v>0.96472599999999997</v>
      </c>
      <c r="BT3">
        <v>0.96472599999999997</v>
      </c>
      <c r="BU3">
        <v>0.96472599999999997</v>
      </c>
      <c r="BV3">
        <v>0.96472599999999997</v>
      </c>
      <c r="BW3">
        <v>0.96472599999999997</v>
      </c>
      <c r="BX3">
        <v>0.96472599999999997</v>
      </c>
      <c r="BY3">
        <v>0.96472599999999997</v>
      </c>
      <c r="BZ3">
        <v>0.96472599999999997</v>
      </c>
      <c r="CA3">
        <v>0.96472599999999997</v>
      </c>
      <c r="CB3">
        <v>0.96472599999999997</v>
      </c>
      <c r="CC3">
        <v>0.96472599999999997</v>
      </c>
      <c r="CD3">
        <v>0.96472599999999997</v>
      </c>
      <c r="CE3">
        <v>0.96472599999999997</v>
      </c>
      <c r="CF3">
        <v>0.96472599999999997</v>
      </c>
      <c r="CG3">
        <v>0.96472599999999997</v>
      </c>
      <c r="CH3">
        <v>0.96472599999999997</v>
      </c>
      <c r="CI3">
        <v>0.96472599999999997</v>
      </c>
      <c r="CJ3">
        <v>0.96472599999999997</v>
      </c>
      <c r="CK3">
        <v>0.96472599999999997</v>
      </c>
      <c r="CL3">
        <v>0.96472599999999997</v>
      </c>
      <c r="CM3">
        <v>0.96472599999999997</v>
      </c>
      <c r="CN3">
        <v>0.96472599999999997</v>
      </c>
      <c r="CO3">
        <v>0.96472599999999997</v>
      </c>
      <c r="CP3">
        <v>0.96472599999999997</v>
      </c>
      <c r="CQ3">
        <v>0.96472599999999997</v>
      </c>
      <c r="CR3">
        <v>0.96472599999999997</v>
      </c>
      <c r="CS3">
        <v>0.96472599999999997</v>
      </c>
      <c r="CT3">
        <v>0.96472599999999997</v>
      </c>
      <c r="CU3">
        <v>0.96472599999999997</v>
      </c>
      <c r="CV3">
        <v>0.96472599999999997</v>
      </c>
      <c r="CW3">
        <v>0.96472599999999997</v>
      </c>
      <c r="CX3">
        <v>0.96472599999999997</v>
      </c>
      <c r="CY3">
        <v>0.96472599999999997</v>
      </c>
      <c r="CZ3">
        <v>0.964727</v>
      </c>
      <c r="DA3">
        <v>0.964727</v>
      </c>
      <c r="DB3">
        <v>0.964727</v>
      </c>
      <c r="DC3">
        <v>0.964727</v>
      </c>
      <c r="DD3">
        <v>0.964727</v>
      </c>
      <c r="DE3">
        <v>0.964727</v>
      </c>
      <c r="DF3">
        <v>0.964727</v>
      </c>
      <c r="DG3">
        <v>0.964727</v>
      </c>
      <c r="DH3">
        <v>0.964727</v>
      </c>
      <c r="DI3">
        <v>0.964727</v>
      </c>
      <c r="DJ3">
        <v>0.964727</v>
      </c>
      <c r="DK3">
        <v>0.964727</v>
      </c>
      <c r="DL3">
        <v>0.964727</v>
      </c>
      <c r="DM3">
        <v>0.964727</v>
      </c>
      <c r="DN3">
        <v>0.964727</v>
      </c>
      <c r="DO3">
        <v>0.964727</v>
      </c>
      <c r="DP3">
        <v>0.964727</v>
      </c>
      <c r="DQ3">
        <v>0.964727</v>
      </c>
      <c r="DR3">
        <v>0.964727</v>
      </c>
      <c r="DS3">
        <v>0.964727</v>
      </c>
      <c r="DT3">
        <v>0.964727</v>
      </c>
      <c r="DU3">
        <v>0.964727</v>
      </c>
      <c r="DV3">
        <v>0.964727</v>
      </c>
      <c r="DW3">
        <v>0.964727</v>
      </c>
      <c r="DX3">
        <v>0.964727</v>
      </c>
      <c r="DY3">
        <v>0.964727</v>
      </c>
      <c r="DZ3">
        <v>0.964727</v>
      </c>
      <c r="EA3">
        <v>0.964727</v>
      </c>
      <c r="EB3">
        <v>0.96472800000000003</v>
      </c>
      <c r="EC3">
        <v>0.96472800000000003</v>
      </c>
      <c r="ED3">
        <v>0.96472800000000003</v>
      </c>
      <c r="EE3">
        <v>0.96472800000000003</v>
      </c>
      <c r="EF3">
        <v>0.96472800000000003</v>
      </c>
      <c r="EG3">
        <v>0.96472800000000003</v>
      </c>
      <c r="EH3">
        <v>0.96472800000000003</v>
      </c>
      <c r="EI3">
        <v>0.96472899999999995</v>
      </c>
      <c r="EJ3">
        <v>0.96472899999999995</v>
      </c>
      <c r="EK3">
        <v>0.96472899999999995</v>
      </c>
      <c r="EL3">
        <v>0.96472899999999995</v>
      </c>
      <c r="EM3">
        <v>0.96472999999999998</v>
      </c>
      <c r="EN3">
        <v>0.96472999999999998</v>
      </c>
      <c r="EO3">
        <v>0.96472999999999998</v>
      </c>
      <c r="EP3">
        <v>0.96473100000000001</v>
      </c>
      <c r="EQ3">
        <v>0.96473100000000001</v>
      </c>
      <c r="ER3">
        <v>0.96473100000000001</v>
      </c>
      <c r="ES3">
        <v>0.96473200000000003</v>
      </c>
      <c r="ET3">
        <v>0.96473200000000003</v>
      </c>
      <c r="EU3">
        <v>0.96473299999999995</v>
      </c>
      <c r="EV3">
        <v>0.96473399999999998</v>
      </c>
      <c r="EW3">
        <v>0.96473399999999998</v>
      </c>
      <c r="EX3">
        <v>0.96473500000000001</v>
      </c>
      <c r="EY3">
        <v>0.96473500000000001</v>
      </c>
      <c r="EZ3">
        <v>0.96473600000000004</v>
      </c>
      <c r="FA3">
        <v>0.96473699999999996</v>
      </c>
      <c r="FB3">
        <v>0.96473799999999998</v>
      </c>
      <c r="FC3">
        <v>0.96473799999999998</v>
      </c>
      <c r="FD3">
        <v>0.96473900000000001</v>
      </c>
      <c r="FE3">
        <v>0.96474000000000004</v>
      </c>
      <c r="FF3">
        <v>0.96474099999999996</v>
      </c>
      <c r="FG3">
        <v>0.96474199999999999</v>
      </c>
      <c r="FH3">
        <v>0.96474300000000002</v>
      </c>
      <c r="FI3">
        <v>0.96474400000000005</v>
      </c>
      <c r="FJ3">
        <v>0.96474499999999996</v>
      </c>
      <c r="FK3">
        <v>0.96474599999999999</v>
      </c>
      <c r="FL3">
        <v>0.96474700000000002</v>
      </c>
      <c r="FM3">
        <v>0.96474899999999997</v>
      </c>
      <c r="FN3">
        <v>0.96475</v>
      </c>
      <c r="FO3">
        <v>0.96475100000000003</v>
      </c>
      <c r="FP3">
        <v>0.96475200000000005</v>
      </c>
      <c r="FQ3">
        <v>0.96475299999999997</v>
      </c>
      <c r="FR3">
        <v>0.96475500000000003</v>
      </c>
      <c r="FS3">
        <v>0.96475599999999995</v>
      </c>
      <c r="FT3">
        <v>0.96475699999999998</v>
      </c>
      <c r="FU3">
        <v>0.96475900000000003</v>
      </c>
      <c r="FV3">
        <v>0.96475999999999995</v>
      </c>
      <c r="FW3">
        <v>0.96476200000000001</v>
      </c>
      <c r="FX3">
        <v>0.96476300000000004</v>
      </c>
      <c r="FY3">
        <v>0.96476399999999995</v>
      </c>
      <c r="FZ3">
        <v>0.96476600000000001</v>
      </c>
      <c r="GA3">
        <v>0.96476700000000004</v>
      </c>
      <c r="GB3">
        <v>0.96476899999999999</v>
      </c>
      <c r="GC3">
        <v>0.96477000000000002</v>
      </c>
      <c r="GD3">
        <v>0.96477199999999996</v>
      </c>
      <c r="GE3">
        <v>0.96477299999999999</v>
      </c>
      <c r="GF3">
        <v>0.96477500000000005</v>
      </c>
      <c r="GG3">
        <v>0.96477599999999997</v>
      </c>
      <c r="GH3">
        <v>0.96477800000000002</v>
      </c>
      <c r="GI3">
        <v>0.96477900000000005</v>
      </c>
      <c r="GJ3">
        <v>0.964781</v>
      </c>
      <c r="GK3">
        <v>0.96478200000000003</v>
      </c>
      <c r="GL3">
        <v>0.96478399999999997</v>
      </c>
      <c r="GM3">
        <v>0.964785</v>
      </c>
      <c r="GN3">
        <v>0.96478699999999995</v>
      </c>
      <c r="GO3">
        <v>0.96478799999999998</v>
      </c>
      <c r="GP3">
        <v>0.96479000000000004</v>
      </c>
      <c r="GQ3">
        <v>0.96479099999999995</v>
      </c>
      <c r="GR3">
        <v>0.96479300000000001</v>
      </c>
      <c r="GS3">
        <v>0.96479400000000004</v>
      </c>
      <c r="GT3">
        <v>0.96479599999999999</v>
      </c>
    </row>
    <row r="4" spans="1:202">
      <c r="A4" t="s">
        <v>213</v>
      </c>
      <c r="B4">
        <v>1.0808</v>
      </c>
      <c r="C4">
        <v>1.08066</v>
      </c>
      <c r="D4">
        <v>1.09517</v>
      </c>
      <c r="E4">
        <v>1.09935</v>
      </c>
      <c r="F4">
        <v>1.1002700000000001</v>
      </c>
      <c r="G4">
        <v>1.1000099999999999</v>
      </c>
      <c r="H4">
        <v>1.0992999999999999</v>
      </c>
      <c r="I4">
        <v>1.09842</v>
      </c>
      <c r="J4">
        <v>1.0974699999999999</v>
      </c>
      <c r="K4">
        <v>1.0965</v>
      </c>
      <c r="L4">
        <v>1.09551</v>
      </c>
      <c r="M4">
        <v>1.0945199999999999</v>
      </c>
      <c r="N4">
        <v>1.09352</v>
      </c>
      <c r="O4">
        <v>1.0925400000000001</v>
      </c>
      <c r="P4">
        <v>1.0915600000000001</v>
      </c>
      <c r="Q4">
        <v>1.0906</v>
      </c>
      <c r="R4">
        <v>1.0896600000000001</v>
      </c>
      <c r="S4">
        <v>1.08874</v>
      </c>
      <c r="T4">
        <v>1.0878300000000001</v>
      </c>
      <c r="U4">
        <v>1.0865899999999999</v>
      </c>
      <c r="V4">
        <v>1.0853299999999999</v>
      </c>
      <c r="W4">
        <v>1.0841000000000001</v>
      </c>
      <c r="X4">
        <v>1.0829</v>
      </c>
      <c r="Y4">
        <v>1.0817399999999999</v>
      </c>
      <c r="Z4">
        <v>1.0806</v>
      </c>
      <c r="AA4">
        <v>1.0794999999999999</v>
      </c>
      <c r="AB4">
        <v>1.0784199999999999</v>
      </c>
      <c r="AC4">
        <v>1.07738</v>
      </c>
      <c r="AD4">
        <v>1.07637</v>
      </c>
      <c r="AE4">
        <v>1.0753900000000001</v>
      </c>
      <c r="AF4">
        <v>1.0744400000000001</v>
      </c>
      <c r="AG4">
        <v>1.0735399999999999</v>
      </c>
      <c r="AH4">
        <v>1.0726599999999999</v>
      </c>
      <c r="AI4">
        <v>1.0718300000000001</v>
      </c>
      <c r="AJ4">
        <v>1.07104</v>
      </c>
      <c r="AK4">
        <v>1.0702799999999999</v>
      </c>
      <c r="AL4">
        <v>1.0695600000000001</v>
      </c>
      <c r="AM4">
        <v>1.06887</v>
      </c>
      <c r="AN4">
        <v>1.0682199999999999</v>
      </c>
      <c r="AO4">
        <v>1.0676000000000001</v>
      </c>
      <c r="AP4">
        <v>1.06701</v>
      </c>
      <c r="AQ4">
        <v>1.0664499999999999</v>
      </c>
      <c r="AR4">
        <v>1.06592</v>
      </c>
      <c r="AS4">
        <v>1.06541</v>
      </c>
      <c r="AT4">
        <v>1.0650900000000001</v>
      </c>
      <c r="AU4">
        <v>1.06507</v>
      </c>
      <c r="AV4">
        <v>1.0650500000000001</v>
      </c>
      <c r="AW4">
        <v>1.06504</v>
      </c>
      <c r="AX4">
        <v>1.0650299999999999</v>
      </c>
      <c r="AY4">
        <v>1.0650200000000001</v>
      </c>
      <c r="AZ4">
        <v>1.0650200000000001</v>
      </c>
      <c r="BA4">
        <v>1.0650200000000001</v>
      </c>
      <c r="BB4">
        <v>1.0650200000000001</v>
      </c>
      <c r="BC4">
        <v>1.0650200000000001</v>
      </c>
      <c r="BD4">
        <v>1.0650299999999999</v>
      </c>
      <c r="BE4">
        <v>1.06504</v>
      </c>
      <c r="BF4">
        <v>1.0650599999999999</v>
      </c>
      <c r="BG4">
        <v>1.06507</v>
      </c>
      <c r="BH4">
        <v>1.0650999999999999</v>
      </c>
      <c r="BI4">
        <v>1.06514</v>
      </c>
      <c r="BJ4">
        <v>1.06518</v>
      </c>
      <c r="BK4">
        <v>1.0652200000000001</v>
      </c>
      <c r="BL4">
        <v>1.0652299999999999</v>
      </c>
      <c r="BM4">
        <v>1.06518</v>
      </c>
      <c r="BN4">
        <v>1.0650999999999999</v>
      </c>
      <c r="BO4">
        <v>1.0651299999999999</v>
      </c>
      <c r="BP4">
        <v>1.06514</v>
      </c>
      <c r="BQ4">
        <v>1.06518</v>
      </c>
      <c r="BR4">
        <v>1.06517</v>
      </c>
      <c r="BS4">
        <v>1.0650500000000001</v>
      </c>
      <c r="BT4">
        <v>1.06497</v>
      </c>
      <c r="BU4">
        <v>1.0649999999999999</v>
      </c>
      <c r="BV4">
        <v>1.06504</v>
      </c>
      <c r="BW4">
        <v>1.0650599999999999</v>
      </c>
      <c r="BX4">
        <v>1.06511</v>
      </c>
      <c r="BY4">
        <v>1.0651900000000001</v>
      </c>
      <c r="BZ4">
        <v>1.0651200000000001</v>
      </c>
      <c r="CA4">
        <v>1.06514</v>
      </c>
      <c r="CB4">
        <v>1.0651299999999999</v>
      </c>
      <c r="CC4">
        <v>1.0650299999999999</v>
      </c>
      <c r="CD4">
        <v>1.06511</v>
      </c>
      <c r="CE4">
        <v>1.0651200000000001</v>
      </c>
      <c r="CF4">
        <v>1.06504</v>
      </c>
      <c r="CG4">
        <v>1.0650200000000001</v>
      </c>
      <c r="CH4">
        <v>1.06504</v>
      </c>
      <c r="CI4">
        <v>1.0650500000000001</v>
      </c>
      <c r="CJ4">
        <v>1.06494</v>
      </c>
      <c r="CK4">
        <v>1.0649599999999999</v>
      </c>
      <c r="CL4">
        <v>1.0649999999999999</v>
      </c>
      <c r="CM4">
        <v>1.06507</v>
      </c>
      <c r="CN4">
        <v>1.0651200000000001</v>
      </c>
      <c r="CO4">
        <v>1.0650599999999999</v>
      </c>
      <c r="CP4">
        <v>1.06497</v>
      </c>
      <c r="CQ4">
        <v>1.06501</v>
      </c>
      <c r="CR4">
        <v>1.0648599999999999</v>
      </c>
      <c r="CS4">
        <v>1.0649999999999999</v>
      </c>
      <c r="CT4">
        <v>1.0649500000000001</v>
      </c>
      <c r="CU4">
        <v>1.06491</v>
      </c>
      <c r="CV4">
        <v>1.0649999999999999</v>
      </c>
      <c r="CW4">
        <v>1.0651600000000001</v>
      </c>
      <c r="CX4">
        <v>1.0651900000000001</v>
      </c>
      <c r="CY4">
        <v>1.06535</v>
      </c>
      <c r="CZ4">
        <v>1.0654999999999999</v>
      </c>
      <c r="DA4">
        <v>1.0656000000000001</v>
      </c>
      <c r="DB4">
        <v>1.06555</v>
      </c>
      <c r="DC4">
        <v>1.0657399999999999</v>
      </c>
      <c r="DD4">
        <v>1.0658399999999999</v>
      </c>
      <c r="DE4">
        <v>1.06602</v>
      </c>
      <c r="DF4">
        <v>1.0660700000000001</v>
      </c>
      <c r="DG4">
        <v>1.06609</v>
      </c>
      <c r="DH4">
        <v>1.0660000000000001</v>
      </c>
      <c r="DI4">
        <v>1.0660400000000001</v>
      </c>
      <c r="DJ4">
        <v>1.06606</v>
      </c>
      <c r="DK4">
        <v>1.06595</v>
      </c>
      <c r="DL4">
        <v>1.06599</v>
      </c>
      <c r="DM4">
        <v>1.0661</v>
      </c>
      <c r="DN4">
        <v>1.06623</v>
      </c>
      <c r="DO4">
        <v>1.0662799999999999</v>
      </c>
      <c r="DP4">
        <v>1.06633</v>
      </c>
      <c r="DQ4">
        <v>1.0663899999999999</v>
      </c>
      <c r="DR4">
        <v>1.06654</v>
      </c>
      <c r="DS4">
        <v>1.0665899999999999</v>
      </c>
      <c r="DT4">
        <v>1.0666599999999999</v>
      </c>
      <c r="DU4">
        <v>1.0668299999999999</v>
      </c>
      <c r="DV4">
        <v>1.0669999999999999</v>
      </c>
      <c r="DW4">
        <v>1.0672200000000001</v>
      </c>
      <c r="DX4">
        <v>1.0674300000000001</v>
      </c>
      <c r="DY4">
        <v>1.0676399999999999</v>
      </c>
      <c r="DZ4">
        <v>1.06785</v>
      </c>
      <c r="EA4">
        <v>1.0680700000000001</v>
      </c>
      <c r="EB4">
        <v>1.06829</v>
      </c>
      <c r="EC4">
        <v>1.0685100000000001</v>
      </c>
      <c r="ED4">
        <v>1.06874</v>
      </c>
      <c r="EE4">
        <v>1.0689599999999999</v>
      </c>
      <c r="EF4">
        <v>1.0691900000000001</v>
      </c>
      <c r="EG4">
        <v>1.06942</v>
      </c>
      <c r="EH4">
        <v>1.0696600000000001</v>
      </c>
      <c r="EI4">
        <v>1.06989</v>
      </c>
      <c r="EJ4">
        <v>1.07013</v>
      </c>
      <c r="EK4">
        <v>1.07036</v>
      </c>
      <c r="EL4">
        <v>1.0706</v>
      </c>
      <c r="EM4">
        <v>1.0708299999999999</v>
      </c>
      <c r="EN4">
        <v>1.07107</v>
      </c>
      <c r="EO4">
        <v>1.0712999999999999</v>
      </c>
      <c r="EP4">
        <v>1.0715300000000001</v>
      </c>
      <c r="EQ4">
        <v>1.07175</v>
      </c>
      <c r="ER4">
        <v>1.0719700000000001</v>
      </c>
      <c r="ES4">
        <v>1.0721799999999999</v>
      </c>
      <c r="ET4">
        <v>1.07239</v>
      </c>
      <c r="EU4">
        <v>1.0725899999999999</v>
      </c>
      <c r="EV4">
        <v>1.0727899999999999</v>
      </c>
      <c r="EW4">
        <v>1.07298</v>
      </c>
      <c r="EX4">
        <v>1.07318</v>
      </c>
      <c r="EY4">
        <v>1.0733699999999999</v>
      </c>
      <c r="EZ4">
        <v>1.07355</v>
      </c>
      <c r="FA4">
        <v>1.0737399999999999</v>
      </c>
      <c r="FB4">
        <v>1.07392</v>
      </c>
      <c r="FC4">
        <v>1.0741000000000001</v>
      </c>
      <c r="FD4">
        <v>1.0742799999999999</v>
      </c>
      <c r="FE4">
        <v>1.0744499999999999</v>
      </c>
      <c r="FF4">
        <v>1.0746199999999999</v>
      </c>
      <c r="FG4">
        <v>1.0747899999999999</v>
      </c>
      <c r="FH4">
        <v>1.0749599999999999</v>
      </c>
      <c r="FI4">
        <v>1.0751200000000001</v>
      </c>
      <c r="FJ4">
        <v>1.07528</v>
      </c>
      <c r="FK4">
        <v>1.0754300000000001</v>
      </c>
      <c r="FL4">
        <v>1.0755699999999999</v>
      </c>
      <c r="FM4">
        <v>1.0757099999999999</v>
      </c>
      <c r="FN4">
        <v>1.0758300000000001</v>
      </c>
      <c r="FO4">
        <v>1.07596</v>
      </c>
      <c r="FP4">
        <v>1.0760799999999999</v>
      </c>
      <c r="FQ4">
        <v>1.07619</v>
      </c>
      <c r="FR4">
        <v>1.07629</v>
      </c>
      <c r="FS4">
        <v>1.0764</v>
      </c>
      <c r="FT4">
        <v>1.0765</v>
      </c>
      <c r="FU4">
        <v>1.0765899999999999</v>
      </c>
      <c r="FV4">
        <v>1.0766800000000001</v>
      </c>
      <c r="FW4">
        <v>1.07677</v>
      </c>
      <c r="FX4">
        <v>1.0768500000000001</v>
      </c>
      <c r="FY4">
        <v>1.0769200000000001</v>
      </c>
      <c r="FZ4">
        <v>1.0769899999999999</v>
      </c>
      <c r="GA4">
        <v>1.0770599999999999</v>
      </c>
      <c r="GB4">
        <v>1.0771200000000001</v>
      </c>
      <c r="GC4">
        <v>1.07718</v>
      </c>
      <c r="GD4">
        <v>1.07724</v>
      </c>
      <c r="GE4">
        <v>1.0772900000000001</v>
      </c>
      <c r="GF4">
        <v>1.07734</v>
      </c>
      <c r="GG4">
        <v>1.07738</v>
      </c>
      <c r="GH4">
        <v>1.07742</v>
      </c>
      <c r="GI4">
        <v>1.0774600000000001</v>
      </c>
      <c r="GJ4">
        <v>1.0774900000000001</v>
      </c>
      <c r="GK4">
        <v>1.0775300000000001</v>
      </c>
      <c r="GL4">
        <v>1.0775600000000001</v>
      </c>
      <c r="GM4">
        <v>1.07759</v>
      </c>
      <c r="GN4">
        <v>1.07762</v>
      </c>
      <c r="GO4">
        <v>1.07765</v>
      </c>
      <c r="GP4">
        <v>1.07768</v>
      </c>
      <c r="GQ4">
        <v>1.0777099999999999</v>
      </c>
      <c r="GR4">
        <v>1.07775</v>
      </c>
      <c r="GS4">
        <v>1.07778</v>
      </c>
      <c r="GT4">
        <v>1.07782</v>
      </c>
    </row>
    <row r="5" spans="1:202">
      <c r="A5" t="s">
        <v>214</v>
      </c>
      <c r="B5">
        <v>1.0911200000000001</v>
      </c>
      <c r="C5">
        <v>1.0911200000000001</v>
      </c>
      <c r="D5">
        <v>1.0911200000000001</v>
      </c>
      <c r="E5">
        <v>1.0911200000000001</v>
      </c>
      <c r="F5">
        <v>1.0911200000000001</v>
      </c>
      <c r="G5">
        <v>1.0911200000000001</v>
      </c>
      <c r="H5">
        <v>1.0911200000000001</v>
      </c>
      <c r="I5">
        <v>1.0911200000000001</v>
      </c>
      <c r="J5">
        <v>1.0911200000000001</v>
      </c>
      <c r="K5">
        <v>1.0911200000000001</v>
      </c>
      <c r="L5">
        <v>1.0911200000000001</v>
      </c>
      <c r="M5">
        <v>1.0911200000000001</v>
      </c>
      <c r="N5">
        <v>1.0911200000000001</v>
      </c>
      <c r="O5">
        <v>1.0911200000000001</v>
      </c>
      <c r="P5">
        <v>1.0911200000000001</v>
      </c>
      <c r="Q5">
        <v>1.0911200000000001</v>
      </c>
      <c r="R5">
        <v>1.0911200000000001</v>
      </c>
      <c r="S5">
        <v>1.0911200000000001</v>
      </c>
      <c r="T5">
        <v>1.0911200000000001</v>
      </c>
      <c r="U5">
        <v>1.0911200000000001</v>
      </c>
      <c r="V5">
        <v>1.0911200000000001</v>
      </c>
      <c r="W5">
        <v>1.0911200000000001</v>
      </c>
      <c r="X5">
        <v>1.0911200000000001</v>
      </c>
      <c r="Y5">
        <v>1.0911200000000001</v>
      </c>
      <c r="Z5">
        <v>1.0911200000000001</v>
      </c>
      <c r="AA5">
        <v>1.0911200000000001</v>
      </c>
      <c r="AB5">
        <v>1.0911200000000001</v>
      </c>
      <c r="AC5">
        <v>1.0911200000000001</v>
      </c>
      <c r="AD5">
        <v>1.0911200000000001</v>
      </c>
      <c r="AE5">
        <v>1.0911200000000001</v>
      </c>
      <c r="AF5">
        <v>1.0911200000000001</v>
      </c>
      <c r="AG5">
        <v>1.0911200000000001</v>
      </c>
      <c r="AH5">
        <v>1.0911200000000001</v>
      </c>
      <c r="AI5">
        <v>1.0911200000000001</v>
      </c>
      <c r="AJ5">
        <v>1.0911200000000001</v>
      </c>
      <c r="AK5">
        <v>1.0911200000000001</v>
      </c>
      <c r="AL5">
        <v>1.0911200000000001</v>
      </c>
      <c r="AM5">
        <v>1.0911200000000001</v>
      </c>
      <c r="AN5">
        <v>1.0911200000000001</v>
      </c>
      <c r="AO5">
        <v>1.0911200000000001</v>
      </c>
      <c r="AP5">
        <v>1.0911200000000001</v>
      </c>
      <c r="AQ5">
        <v>1.0911200000000001</v>
      </c>
      <c r="AR5">
        <v>1.0911200000000001</v>
      </c>
      <c r="AS5">
        <v>1.0911200000000001</v>
      </c>
      <c r="AT5">
        <v>1.0911200000000001</v>
      </c>
      <c r="AU5">
        <v>1.0911200000000001</v>
      </c>
      <c r="AV5">
        <v>1.0911200000000001</v>
      </c>
      <c r="AW5">
        <v>1.0911200000000001</v>
      </c>
      <c r="AX5">
        <v>1.0911200000000001</v>
      </c>
      <c r="AY5">
        <v>1.0911200000000001</v>
      </c>
      <c r="AZ5">
        <v>1.0911200000000001</v>
      </c>
      <c r="BA5">
        <v>1.0911200000000001</v>
      </c>
      <c r="BB5">
        <v>1.0911200000000001</v>
      </c>
      <c r="BC5">
        <v>1.0911200000000001</v>
      </c>
      <c r="BD5">
        <v>1.0911200000000001</v>
      </c>
      <c r="BE5">
        <v>1.0911200000000001</v>
      </c>
      <c r="BF5">
        <v>1.0911200000000001</v>
      </c>
      <c r="BG5">
        <v>1.0911200000000001</v>
      </c>
      <c r="BH5">
        <v>1.0911200000000001</v>
      </c>
      <c r="BI5">
        <v>1.0911200000000001</v>
      </c>
      <c r="BJ5">
        <v>1.0911200000000001</v>
      </c>
      <c r="BK5">
        <v>1.0911200000000001</v>
      </c>
      <c r="BL5">
        <v>1.0911200000000001</v>
      </c>
      <c r="BM5">
        <v>1.0911200000000001</v>
      </c>
      <c r="BN5">
        <v>1.0911200000000001</v>
      </c>
      <c r="BO5">
        <v>1.0911200000000001</v>
      </c>
      <c r="BP5">
        <v>1.0911200000000001</v>
      </c>
      <c r="BQ5">
        <v>1.0911200000000001</v>
      </c>
      <c r="BR5">
        <v>1.0911200000000001</v>
      </c>
      <c r="BS5">
        <v>1.0911200000000001</v>
      </c>
      <c r="BT5">
        <v>1.0911200000000001</v>
      </c>
      <c r="BU5">
        <v>1.0911200000000001</v>
      </c>
      <c r="BV5">
        <v>1.0911200000000001</v>
      </c>
      <c r="BW5">
        <v>1.0911200000000001</v>
      </c>
      <c r="BX5">
        <v>1.0911200000000001</v>
      </c>
      <c r="BY5">
        <v>1.0911200000000001</v>
      </c>
      <c r="BZ5">
        <v>1.0911200000000001</v>
      </c>
      <c r="CA5">
        <v>1.0911200000000001</v>
      </c>
      <c r="CB5">
        <v>1.0911200000000001</v>
      </c>
      <c r="CC5">
        <v>1.0911200000000001</v>
      </c>
      <c r="CD5">
        <v>1.0911200000000001</v>
      </c>
      <c r="CE5">
        <v>1.0911200000000001</v>
      </c>
      <c r="CF5">
        <v>1.0911200000000001</v>
      </c>
      <c r="CG5">
        <v>1.0911200000000001</v>
      </c>
      <c r="CH5">
        <v>1.0911200000000001</v>
      </c>
      <c r="CI5">
        <v>1.0911200000000001</v>
      </c>
      <c r="CJ5">
        <v>1.0911200000000001</v>
      </c>
      <c r="CK5">
        <v>1.0911200000000001</v>
      </c>
      <c r="CL5">
        <v>1.0911200000000001</v>
      </c>
      <c r="CM5">
        <v>1.0911200000000001</v>
      </c>
      <c r="CN5">
        <v>1.0911200000000001</v>
      </c>
      <c r="CO5">
        <v>1.0911200000000001</v>
      </c>
      <c r="CP5">
        <v>1.0911200000000001</v>
      </c>
      <c r="CQ5">
        <v>1.0911200000000001</v>
      </c>
      <c r="CR5">
        <v>1.0911200000000001</v>
      </c>
      <c r="CS5">
        <v>1.0911200000000001</v>
      </c>
      <c r="CT5">
        <v>1.0911200000000001</v>
      </c>
      <c r="CU5">
        <v>1.0911200000000001</v>
      </c>
      <c r="CV5">
        <v>1.0911200000000001</v>
      </c>
      <c r="CW5">
        <v>1.0911200000000001</v>
      </c>
      <c r="CX5">
        <v>1.0911200000000001</v>
      </c>
      <c r="CY5">
        <v>1.0911200000000001</v>
      </c>
      <c r="CZ5">
        <v>1.0911200000000001</v>
      </c>
      <c r="DA5">
        <v>1.0911200000000001</v>
      </c>
      <c r="DB5">
        <v>1.0911200000000001</v>
      </c>
      <c r="DC5">
        <v>1.0911200000000001</v>
      </c>
      <c r="DD5">
        <v>1.0911200000000001</v>
      </c>
      <c r="DE5">
        <v>1.0911200000000001</v>
      </c>
      <c r="DF5">
        <v>1.0911200000000001</v>
      </c>
      <c r="DG5">
        <v>1.0911200000000001</v>
      </c>
      <c r="DH5">
        <v>1.0911200000000001</v>
      </c>
      <c r="DI5">
        <v>1.0911200000000001</v>
      </c>
      <c r="DJ5">
        <v>1.0911200000000001</v>
      </c>
      <c r="DK5">
        <v>1.0911200000000001</v>
      </c>
      <c r="DL5">
        <v>1.0911200000000001</v>
      </c>
      <c r="DM5">
        <v>1.0911200000000001</v>
      </c>
      <c r="DN5">
        <v>1.0911200000000001</v>
      </c>
      <c r="DO5">
        <v>1.0911200000000001</v>
      </c>
      <c r="DP5">
        <v>1.0911200000000001</v>
      </c>
      <c r="DQ5">
        <v>1.0911200000000001</v>
      </c>
      <c r="DR5">
        <v>1.0911200000000001</v>
      </c>
      <c r="DS5">
        <v>1.0911200000000001</v>
      </c>
      <c r="DT5">
        <v>1.0911200000000001</v>
      </c>
      <c r="DU5">
        <v>1.0911200000000001</v>
      </c>
      <c r="DV5">
        <v>1.0911200000000001</v>
      </c>
      <c r="DW5">
        <v>1.0911200000000001</v>
      </c>
      <c r="DX5">
        <v>1.0911200000000001</v>
      </c>
      <c r="DY5">
        <v>1.0911200000000001</v>
      </c>
      <c r="DZ5">
        <v>1.0911200000000001</v>
      </c>
      <c r="EA5">
        <v>1.0911200000000001</v>
      </c>
      <c r="EB5">
        <v>1.0911200000000001</v>
      </c>
      <c r="EC5">
        <v>1.0911200000000001</v>
      </c>
      <c r="ED5">
        <v>1.0911200000000001</v>
      </c>
      <c r="EE5">
        <v>1.0911200000000001</v>
      </c>
      <c r="EF5">
        <v>1.0911200000000001</v>
      </c>
      <c r="EG5">
        <v>1.0911200000000001</v>
      </c>
      <c r="EH5">
        <v>1.0911200000000001</v>
      </c>
      <c r="EI5">
        <v>1.0911200000000001</v>
      </c>
      <c r="EJ5">
        <v>1.0911200000000001</v>
      </c>
      <c r="EK5">
        <v>1.0911200000000001</v>
      </c>
      <c r="EL5">
        <v>1.0911200000000001</v>
      </c>
      <c r="EM5">
        <v>1.0911200000000001</v>
      </c>
      <c r="EN5">
        <v>1.0911200000000001</v>
      </c>
      <c r="EO5">
        <v>1.0911200000000001</v>
      </c>
      <c r="EP5">
        <v>1.0911299999999999</v>
      </c>
      <c r="EQ5">
        <v>1.0911299999999999</v>
      </c>
      <c r="ER5">
        <v>1.0911299999999999</v>
      </c>
      <c r="ES5">
        <v>1.0911299999999999</v>
      </c>
      <c r="ET5">
        <v>1.0911299999999999</v>
      </c>
      <c r="EU5">
        <v>1.0911299999999999</v>
      </c>
      <c r="EV5">
        <v>1.0911299999999999</v>
      </c>
      <c r="EW5">
        <v>1.0911299999999999</v>
      </c>
      <c r="EX5">
        <v>1.0911299999999999</v>
      </c>
      <c r="EY5">
        <v>1.0911299999999999</v>
      </c>
      <c r="EZ5">
        <v>1.0911299999999999</v>
      </c>
      <c r="FA5">
        <v>1.0911299999999999</v>
      </c>
      <c r="FB5">
        <v>1.0911299999999999</v>
      </c>
      <c r="FC5">
        <v>1.0911299999999999</v>
      </c>
      <c r="FD5">
        <v>1.0911299999999999</v>
      </c>
      <c r="FE5">
        <v>1.0911299999999999</v>
      </c>
      <c r="FF5">
        <v>1.0911299999999999</v>
      </c>
      <c r="FG5">
        <v>1.0911299999999999</v>
      </c>
      <c r="FH5">
        <v>1.0911299999999999</v>
      </c>
      <c r="FI5">
        <v>1.0911299999999999</v>
      </c>
      <c r="FJ5">
        <v>1.09114</v>
      </c>
      <c r="FK5">
        <v>1.09114</v>
      </c>
      <c r="FL5">
        <v>1.09114</v>
      </c>
      <c r="FM5">
        <v>1.09114</v>
      </c>
      <c r="FN5">
        <v>1.09114</v>
      </c>
      <c r="FO5">
        <v>1.09114</v>
      </c>
      <c r="FP5">
        <v>1.09114</v>
      </c>
      <c r="FQ5">
        <v>1.09114</v>
      </c>
      <c r="FR5">
        <v>1.09114</v>
      </c>
      <c r="FS5">
        <v>1.09114</v>
      </c>
      <c r="FT5">
        <v>1.09114</v>
      </c>
      <c r="FU5">
        <v>1.0911500000000001</v>
      </c>
      <c r="FV5">
        <v>1.0911500000000001</v>
      </c>
      <c r="FW5">
        <v>1.0911500000000001</v>
      </c>
      <c r="FX5">
        <v>1.0911500000000001</v>
      </c>
      <c r="FY5">
        <v>1.0911500000000001</v>
      </c>
      <c r="FZ5">
        <v>1.0911500000000001</v>
      </c>
      <c r="GA5">
        <v>1.0911500000000001</v>
      </c>
      <c r="GB5">
        <v>1.0911500000000001</v>
      </c>
      <c r="GC5">
        <v>1.0911500000000001</v>
      </c>
      <c r="GD5">
        <v>1.0911599999999999</v>
      </c>
      <c r="GE5">
        <v>1.0911599999999999</v>
      </c>
      <c r="GF5">
        <v>1.0911599999999999</v>
      </c>
      <c r="GG5">
        <v>1.0911599999999999</v>
      </c>
      <c r="GH5">
        <v>1.0911599999999999</v>
      </c>
      <c r="GI5">
        <v>1.0911599999999999</v>
      </c>
      <c r="GJ5">
        <v>1.0911599999999999</v>
      </c>
      <c r="GK5">
        <v>1.0911599999999999</v>
      </c>
      <c r="GL5">
        <v>1.0911599999999999</v>
      </c>
      <c r="GM5">
        <v>1.09117</v>
      </c>
      <c r="GN5">
        <v>1.09117</v>
      </c>
      <c r="GO5">
        <v>1.09117</v>
      </c>
      <c r="GP5">
        <v>1.09117</v>
      </c>
      <c r="GQ5">
        <v>1.09117</v>
      </c>
      <c r="GR5">
        <v>1.09117</v>
      </c>
      <c r="GS5">
        <v>1.09117</v>
      </c>
      <c r="GT5">
        <v>1.09117</v>
      </c>
    </row>
    <row r="6" spans="1:202">
      <c r="A6" t="s">
        <v>215</v>
      </c>
      <c r="B6">
        <v>1.4164000000000001</v>
      </c>
      <c r="C6">
        <v>1.4164000000000001</v>
      </c>
      <c r="D6">
        <v>1.4164000000000001</v>
      </c>
      <c r="E6">
        <v>1.4164000000000001</v>
      </c>
      <c r="F6">
        <v>1.4164000000000001</v>
      </c>
      <c r="G6">
        <v>1.4164000000000001</v>
      </c>
      <c r="H6">
        <v>1.4164000000000001</v>
      </c>
      <c r="I6">
        <v>1.4164000000000001</v>
      </c>
      <c r="J6">
        <v>1.4164000000000001</v>
      </c>
      <c r="K6">
        <v>1.4164000000000001</v>
      </c>
      <c r="L6">
        <v>1.4164000000000001</v>
      </c>
      <c r="M6">
        <v>1.4164000000000001</v>
      </c>
      <c r="N6">
        <v>1.4164000000000001</v>
      </c>
      <c r="O6">
        <v>1.4164000000000001</v>
      </c>
      <c r="P6">
        <v>1.4164000000000001</v>
      </c>
      <c r="Q6">
        <v>1.4164000000000001</v>
      </c>
      <c r="R6">
        <v>1.4164000000000001</v>
      </c>
      <c r="S6">
        <v>1.4164000000000001</v>
      </c>
      <c r="T6">
        <v>1.4164000000000001</v>
      </c>
      <c r="U6">
        <v>1.4164000000000001</v>
      </c>
      <c r="V6">
        <v>1.4164000000000001</v>
      </c>
      <c r="W6">
        <v>1.4164000000000001</v>
      </c>
      <c r="X6">
        <v>1.4164000000000001</v>
      </c>
      <c r="Y6">
        <v>1.4164000000000001</v>
      </c>
      <c r="Z6">
        <v>1.4164000000000001</v>
      </c>
      <c r="AA6">
        <v>1.4164000000000001</v>
      </c>
      <c r="AB6">
        <v>1.4164000000000001</v>
      </c>
      <c r="AC6">
        <v>1.4164000000000001</v>
      </c>
      <c r="AD6">
        <v>1.4164000000000001</v>
      </c>
      <c r="AE6">
        <v>1.4164000000000001</v>
      </c>
      <c r="AF6">
        <v>1.4164000000000001</v>
      </c>
      <c r="AG6">
        <v>1.4164000000000001</v>
      </c>
      <c r="AH6">
        <v>1.4164000000000001</v>
      </c>
      <c r="AI6">
        <v>1.4164000000000001</v>
      </c>
      <c r="AJ6">
        <v>1.4164000000000001</v>
      </c>
      <c r="AK6">
        <v>1.4164000000000001</v>
      </c>
      <c r="AL6">
        <v>1.4164000000000001</v>
      </c>
      <c r="AM6">
        <v>1.4164000000000001</v>
      </c>
      <c r="AN6">
        <v>1.4164000000000001</v>
      </c>
      <c r="AO6">
        <v>1.4164000000000001</v>
      </c>
      <c r="AP6">
        <v>1.4164000000000001</v>
      </c>
      <c r="AQ6">
        <v>1.4164000000000001</v>
      </c>
      <c r="AR6">
        <v>1.4164000000000001</v>
      </c>
      <c r="AS6">
        <v>1.4164000000000001</v>
      </c>
      <c r="AT6">
        <v>1.4164000000000001</v>
      </c>
      <c r="AU6">
        <v>1.4164000000000001</v>
      </c>
      <c r="AV6">
        <v>1.4164000000000001</v>
      </c>
      <c r="AW6">
        <v>1.4164000000000001</v>
      </c>
      <c r="AX6">
        <v>1.4164000000000001</v>
      </c>
      <c r="AY6">
        <v>1.4164000000000001</v>
      </c>
      <c r="AZ6">
        <v>1.4164000000000001</v>
      </c>
      <c r="BA6">
        <v>1.4164000000000001</v>
      </c>
      <c r="BB6">
        <v>1.4164000000000001</v>
      </c>
      <c r="BC6">
        <v>1.4164000000000001</v>
      </c>
      <c r="BD6">
        <v>1.4164000000000001</v>
      </c>
      <c r="BE6">
        <v>1.4164000000000001</v>
      </c>
      <c r="BF6">
        <v>1.4164000000000001</v>
      </c>
      <c r="BG6">
        <v>1.4164000000000001</v>
      </c>
      <c r="BH6">
        <v>1.4164000000000001</v>
      </c>
      <c r="BI6">
        <v>1.4164000000000001</v>
      </c>
      <c r="BJ6">
        <v>1.4164000000000001</v>
      </c>
      <c r="BK6">
        <v>1.4164000000000001</v>
      </c>
      <c r="BL6">
        <v>1.4164000000000001</v>
      </c>
      <c r="BM6">
        <v>1.4164000000000001</v>
      </c>
      <c r="BN6">
        <v>1.4164000000000001</v>
      </c>
      <c r="BO6">
        <v>1.4164000000000001</v>
      </c>
      <c r="BP6">
        <v>1.4164000000000001</v>
      </c>
      <c r="BQ6">
        <v>1.4164000000000001</v>
      </c>
      <c r="BR6">
        <v>1.4164000000000001</v>
      </c>
      <c r="BS6">
        <v>1.4164000000000001</v>
      </c>
      <c r="BT6">
        <v>1.4164000000000001</v>
      </c>
      <c r="BU6">
        <v>1.4164000000000001</v>
      </c>
      <c r="BV6">
        <v>1.4164000000000001</v>
      </c>
      <c r="BW6">
        <v>1.4164000000000001</v>
      </c>
      <c r="BX6">
        <v>1.4164000000000001</v>
      </c>
      <c r="BY6">
        <v>1.4164000000000001</v>
      </c>
      <c r="BZ6">
        <v>1.4164000000000001</v>
      </c>
      <c r="CA6">
        <v>1.4164000000000001</v>
      </c>
      <c r="CB6">
        <v>1.4164000000000001</v>
      </c>
      <c r="CC6">
        <v>1.4164000000000001</v>
      </c>
      <c r="CD6">
        <v>1.4164000000000001</v>
      </c>
      <c r="CE6">
        <v>1.4164000000000001</v>
      </c>
      <c r="CF6">
        <v>1.4164000000000001</v>
      </c>
      <c r="CG6">
        <v>1.4164000000000001</v>
      </c>
      <c r="CH6">
        <v>1.4164000000000001</v>
      </c>
      <c r="CI6">
        <v>1.4164000000000001</v>
      </c>
      <c r="CJ6">
        <v>1.4164000000000001</v>
      </c>
      <c r="CK6">
        <v>1.4164000000000001</v>
      </c>
      <c r="CL6">
        <v>1.4164000000000001</v>
      </c>
      <c r="CM6">
        <v>1.4164000000000001</v>
      </c>
      <c r="CN6">
        <v>1.4164000000000001</v>
      </c>
      <c r="CO6">
        <v>1.4164000000000001</v>
      </c>
      <c r="CP6">
        <v>1.4164000000000001</v>
      </c>
      <c r="CQ6">
        <v>1.4164000000000001</v>
      </c>
      <c r="CR6">
        <v>1.4164000000000001</v>
      </c>
      <c r="CS6">
        <v>1.4164000000000001</v>
      </c>
      <c r="CT6">
        <v>1.4164000000000001</v>
      </c>
      <c r="CU6">
        <v>1.4164000000000001</v>
      </c>
      <c r="CV6">
        <v>1.4164000000000001</v>
      </c>
      <c r="CW6">
        <v>1.4164099999999999</v>
      </c>
      <c r="CX6">
        <v>1.4164099999999999</v>
      </c>
      <c r="CY6">
        <v>1.4164099999999999</v>
      </c>
      <c r="CZ6">
        <v>1.4164099999999999</v>
      </c>
      <c r="DA6">
        <v>1.4164099999999999</v>
      </c>
      <c r="DB6">
        <v>1.4164099999999999</v>
      </c>
      <c r="DC6">
        <v>1.4164099999999999</v>
      </c>
      <c r="DD6">
        <v>1.4164099999999999</v>
      </c>
      <c r="DE6">
        <v>1.4164099999999999</v>
      </c>
      <c r="DF6">
        <v>1.4164099999999999</v>
      </c>
      <c r="DG6">
        <v>1.4164099999999999</v>
      </c>
      <c r="DH6">
        <v>1.4164099999999999</v>
      </c>
      <c r="DI6">
        <v>1.4164099999999999</v>
      </c>
      <c r="DJ6">
        <v>1.4164099999999999</v>
      </c>
      <c r="DK6">
        <v>1.4164099999999999</v>
      </c>
      <c r="DL6">
        <v>1.4164099999999999</v>
      </c>
      <c r="DM6">
        <v>1.4164099999999999</v>
      </c>
      <c r="DN6">
        <v>1.4164099999999999</v>
      </c>
      <c r="DO6">
        <v>1.4164099999999999</v>
      </c>
      <c r="DP6">
        <v>1.4164099999999999</v>
      </c>
      <c r="DQ6">
        <v>1.4164099999999999</v>
      </c>
      <c r="DR6">
        <v>1.41642</v>
      </c>
      <c r="DS6">
        <v>1.41642</v>
      </c>
      <c r="DT6">
        <v>1.41642</v>
      </c>
      <c r="DU6">
        <v>1.41642</v>
      </c>
      <c r="DV6">
        <v>1.41642</v>
      </c>
      <c r="DW6">
        <v>1.41642</v>
      </c>
      <c r="DX6">
        <v>1.41642</v>
      </c>
      <c r="DY6">
        <v>1.41642</v>
      </c>
      <c r="DZ6">
        <v>1.4164300000000001</v>
      </c>
      <c r="EA6">
        <v>1.4164300000000001</v>
      </c>
      <c r="EB6">
        <v>1.4164300000000001</v>
      </c>
      <c r="EC6">
        <v>1.4164399999999999</v>
      </c>
      <c r="ED6">
        <v>1.4164399999999999</v>
      </c>
      <c r="EE6">
        <v>1.4164399999999999</v>
      </c>
      <c r="EF6">
        <v>1.41645</v>
      </c>
      <c r="EG6">
        <v>1.41645</v>
      </c>
      <c r="EH6">
        <v>1.41645</v>
      </c>
      <c r="EI6">
        <v>1.4164600000000001</v>
      </c>
      <c r="EJ6">
        <v>1.4164699999999999</v>
      </c>
      <c r="EK6">
        <v>1.4164699999999999</v>
      </c>
      <c r="EL6">
        <v>1.41648</v>
      </c>
      <c r="EM6">
        <v>1.41649</v>
      </c>
      <c r="EN6">
        <v>1.41649</v>
      </c>
      <c r="EO6">
        <v>1.4165000000000001</v>
      </c>
      <c r="EP6">
        <v>1.4165099999999999</v>
      </c>
      <c r="EQ6">
        <v>1.41652</v>
      </c>
      <c r="ER6">
        <v>1.4165300000000001</v>
      </c>
      <c r="ES6">
        <v>1.41655</v>
      </c>
      <c r="ET6">
        <v>1.41656</v>
      </c>
      <c r="EU6">
        <v>1.4165700000000001</v>
      </c>
      <c r="EV6">
        <v>1.41659</v>
      </c>
      <c r="EW6">
        <v>1.4166000000000001</v>
      </c>
      <c r="EX6">
        <v>1.41662</v>
      </c>
      <c r="EY6">
        <v>1.4166300000000001</v>
      </c>
      <c r="EZ6">
        <v>1.41665</v>
      </c>
      <c r="FA6">
        <v>1.4166700000000001</v>
      </c>
      <c r="FB6">
        <v>1.41669</v>
      </c>
      <c r="FC6">
        <v>1.4167099999999999</v>
      </c>
      <c r="FD6">
        <v>1.41673</v>
      </c>
      <c r="FE6">
        <v>1.41675</v>
      </c>
      <c r="FF6">
        <v>1.4167799999999999</v>
      </c>
      <c r="FG6">
        <v>1.4168000000000001</v>
      </c>
      <c r="FH6">
        <v>1.41683</v>
      </c>
      <c r="FI6">
        <v>1.4168499999999999</v>
      </c>
      <c r="FJ6">
        <v>1.4168799999999999</v>
      </c>
      <c r="FK6">
        <v>1.4169099999999999</v>
      </c>
      <c r="FL6">
        <v>1.4169400000000001</v>
      </c>
      <c r="FM6">
        <v>1.4169700000000001</v>
      </c>
      <c r="FN6">
        <v>1.417</v>
      </c>
      <c r="FO6">
        <v>1.41703</v>
      </c>
      <c r="FP6">
        <v>1.41706</v>
      </c>
      <c r="FQ6">
        <v>1.41709</v>
      </c>
      <c r="FR6">
        <v>1.41713</v>
      </c>
      <c r="FS6">
        <v>1.41716</v>
      </c>
      <c r="FT6">
        <v>1.4171899999999999</v>
      </c>
      <c r="FU6">
        <v>1.41723</v>
      </c>
      <c r="FV6">
        <v>1.41726</v>
      </c>
      <c r="FW6">
        <v>1.4173</v>
      </c>
      <c r="FX6">
        <v>1.41734</v>
      </c>
      <c r="FY6">
        <v>1.41737</v>
      </c>
      <c r="FZ6">
        <v>1.4174100000000001</v>
      </c>
      <c r="GA6">
        <v>1.4174500000000001</v>
      </c>
      <c r="GB6">
        <v>1.4174800000000001</v>
      </c>
      <c r="GC6">
        <v>1.4175199999999999</v>
      </c>
      <c r="GD6">
        <v>1.4175599999999999</v>
      </c>
      <c r="GE6">
        <v>1.4175899999999999</v>
      </c>
      <c r="GF6">
        <v>1.4176299999999999</v>
      </c>
      <c r="GG6">
        <v>1.41767</v>
      </c>
      <c r="GH6">
        <v>1.41771</v>
      </c>
      <c r="GI6">
        <v>1.4177500000000001</v>
      </c>
      <c r="GJ6">
        <v>1.41778</v>
      </c>
      <c r="GK6">
        <v>1.4178200000000001</v>
      </c>
      <c r="GL6">
        <v>1.4178599999999999</v>
      </c>
      <c r="GM6">
        <v>1.4178900000000001</v>
      </c>
      <c r="GN6">
        <v>1.4179299999999999</v>
      </c>
      <c r="GO6">
        <v>1.4179600000000001</v>
      </c>
      <c r="GP6">
        <v>1.4179999999999999</v>
      </c>
      <c r="GQ6">
        <v>1.41804</v>
      </c>
      <c r="GR6">
        <v>1.4180699999999999</v>
      </c>
      <c r="GS6">
        <v>1.41811</v>
      </c>
      <c r="GT6">
        <v>1.41814</v>
      </c>
    </row>
    <row r="7" spans="1:202">
      <c r="A7" t="s">
        <v>216</v>
      </c>
      <c r="B7">
        <v>0.52827900000000005</v>
      </c>
      <c r="C7">
        <v>0.52828600000000003</v>
      </c>
      <c r="D7">
        <v>0.52829899999999996</v>
      </c>
      <c r="E7">
        <v>0.52831399999999995</v>
      </c>
      <c r="F7">
        <v>0.52832999999999997</v>
      </c>
      <c r="G7">
        <v>0.52834599999999998</v>
      </c>
      <c r="H7">
        <v>0.52836099999999997</v>
      </c>
      <c r="I7">
        <v>0.52837599999999996</v>
      </c>
      <c r="J7">
        <v>0.52839100000000006</v>
      </c>
      <c r="K7">
        <v>0.52840399999999998</v>
      </c>
      <c r="L7">
        <v>0.52841700000000003</v>
      </c>
      <c r="M7">
        <v>0.52842900000000004</v>
      </c>
      <c r="N7">
        <v>0.52844100000000005</v>
      </c>
      <c r="O7">
        <v>0.52845200000000003</v>
      </c>
      <c r="P7">
        <v>0.52846400000000004</v>
      </c>
      <c r="Q7">
        <v>0.52847500000000003</v>
      </c>
      <c r="R7">
        <v>0.52848700000000004</v>
      </c>
      <c r="S7">
        <v>0.52849999999999997</v>
      </c>
      <c r="T7">
        <v>0.52851300000000001</v>
      </c>
      <c r="U7">
        <v>0.52852600000000005</v>
      </c>
      <c r="V7">
        <v>0.52854000000000001</v>
      </c>
      <c r="W7">
        <v>0.52855399999999997</v>
      </c>
      <c r="X7">
        <v>0.52856899999999996</v>
      </c>
      <c r="Y7">
        <v>0.52858499999999997</v>
      </c>
      <c r="Z7">
        <v>0.52860300000000005</v>
      </c>
      <c r="AA7">
        <v>0.52862200000000004</v>
      </c>
      <c r="AB7">
        <v>0.52864199999999995</v>
      </c>
      <c r="AC7">
        <v>0.52866400000000002</v>
      </c>
      <c r="AD7">
        <v>0.52868800000000005</v>
      </c>
      <c r="AE7">
        <v>0.52871299999999999</v>
      </c>
      <c r="AF7">
        <v>0.52873999999999999</v>
      </c>
      <c r="AG7">
        <v>0.52876800000000002</v>
      </c>
      <c r="AH7">
        <v>0.52879799999999999</v>
      </c>
      <c r="AI7">
        <v>0.52883100000000005</v>
      </c>
      <c r="AJ7">
        <v>0.52886500000000003</v>
      </c>
      <c r="AK7">
        <v>0.52890099999999995</v>
      </c>
      <c r="AL7">
        <v>0.52893900000000005</v>
      </c>
      <c r="AM7">
        <v>0.52897899999999998</v>
      </c>
      <c r="AN7">
        <v>0.52902199999999999</v>
      </c>
      <c r="AO7">
        <v>0.52906699999999995</v>
      </c>
      <c r="AP7">
        <v>0.52911399999999997</v>
      </c>
      <c r="AQ7">
        <v>0.52916399999999997</v>
      </c>
      <c r="AR7">
        <v>0.52921600000000002</v>
      </c>
      <c r="AS7">
        <v>0.52927100000000005</v>
      </c>
      <c r="AT7">
        <v>0.52932999999999997</v>
      </c>
      <c r="AU7">
        <v>0.52939099999999994</v>
      </c>
      <c r="AV7">
        <v>0.52945600000000004</v>
      </c>
      <c r="AW7">
        <v>0.52952500000000002</v>
      </c>
      <c r="AX7">
        <v>0.52959800000000001</v>
      </c>
      <c r="AY7">
        <v>0.52967600000000004</v>
      </c>
      <c r="AZ7">
        <v>0.52976299999999998</v>
      </c>
      <c r="BA7">
        <v>0.52985700000000002</v>
      </c>
      <c r="BB7">
        <v>0.52996100000000002</v>
      </c>
      <c r="BC7">
        <v>0.53007499999999996</v>
      </c>
      <c r="BD7">
        <v>0.53041499999999997</v>
      </c>
      <c r="BE7">
        <v>0.531165</v>
      </c>
      <c r="BF7">
        <v>0.53114700000000004</v>
      </c>
      <c r="BG7">
        <v>0.53060799999999997</v>
      </c>
      <c r="BH7">
        <v>0.53060700000000005</v>
      </c>
      <c r="BI7">
        <v>0.53084399999999998</v>
      </c>
      <c r="BJ7">
        <v>0.53120199999999995</v>
      </c>
      <c r="BK7">
        <v>0.53113699999999997</v>
      </c>
      <c r="BL7">
        <v>0.53151099999999996</v>
      </c>
      <c r="BM7">
        <v>0.53196900000000003</v>
      </c>
      <c r="BN7">
        <v>0.53213699999999997</v>
      </c>
      <c r="BO7">
        <v>0.53314700000000004</v>
      </c>
      <c r="BP7">
        <v>0.53334000000000004</v>
      </c>
      <c r="BQ7">
        <v>0.533196</v>
      </c>
      <c r="BR7">
        <v>0.53415900000000005</v>
      </c>
      <c r="BS7">
        <v>0.535273</v>
      </c>
      <c r="BT7">
        <v>0.53579399999999999</v>
      </c>
      <c r="BU7">
        <v>0.53613699999999997</v>
      </c>
      <c r="BV7">
        <v>0.53663099999999997</v>
      </c>
      <c r="BW7">
        <v>0.53750799999999999</v>
      </c>
      <c r="BX7">
        <v>0.53816900000000001</v>
      </c>
      <c r="BY7">
        <v>0.53892499999999999</v>
      </c>
      <c r="BZ7">
        <v>0.53973300000000002</v>
      </c>
      <c r="CA7">
        <v>0.54011699999999996</v>
      </c>
      <c r="CB7">
        <v>0.54150399999999999</v>
      </c>
      <c r="CC7">
        <v>0.54335100000000003</v>
      </c>
      <c r="CD7">
        <v>0.54482900000000001</v>
      </c>
      <c r="CE7">
        <v>0.54551899999999998</v>
      </c>
      <c r="CF7">
        <v>0.550508</v>
      </c>
      <c r="CG7">
        <v>0.55469800000000002</v>
      </c>
      <c r="CH7">
        <v>0.55367299999999997</v>
      </c>
      <c r="CI7">
        <v>0.55482200000000004</v>
      </c>
      <c r="CJ7">
        <v>0.55616500000000002</v>
      </c>
      <c r="CK7">
        <v>0.56343600000000005</v>
      </c>
      <c r="CL7">
        <v>0.57359899999999997</v>
      </c>
      <c r="CM7">
        <v>0.58690500000000001</v>
      </c>
      <c r="CN7">
        <v>0.61138499999999996</v>
      </c>
      <c r="CO7">
        <v>0.61958999999999997</v>
      </c>
      <c r="CP7">
        <v>0.62037900000000001</v>
      </c>
      <c r="CQ7">
        <v>0.63512500000000005</v>
      </c>
      <c r="CR7">
        <v>0.64693299999999998</v>
      </c>
      <c r="CS7">
        <v>0.66225500000000004</v>
      </c>
      <c r="CT7">
        <v>0.70370900000000003</v>
      </c>
      <c r="CU7">
        <v>0.75358899999999995</v>
      </c>
      <c r="CV7">
        <v>0.79728600000000005</v>
      </c>
      <c r="CW7">
        <v>0.85329900000000003</v>
      </c>
      <c r="CX7">
        <v>0.91395700000000002</v>
      </c>
      <c r="CY7">
        <v>0.95804900000000004</v>
      </c>
      <c r="CZ7">
        <v>0.99570599999999998</v>
      </c>
      <c r="DA7">
        <v>1.05033</v>
      </c>
      <c r="DB7">
        <v>1.11381</v>
      </c>
      <c r="DC7">
        <v>1.16581</v>
      </c>
      <c r="DD7">
        <v>1.2132000000000001</v>
      </c>
      <c r="DE7">
        <v>1.2704800000000001</v>
      </c>
      <c r="DF7">
        <v>1.3266800000000001</v>
      </c>
      <c r="DG7">
        <v>1.3781300000000001</v>
      </c>
      <c r="DH7">
        <v>1.42717</v>
      </c>
      <c r="DI7">
        <v>1.4723599999999999</v>
      </c>
      <c r="DJ7">
        <v>1.5129999999999999</v>
      </c>
      <c r="DK7">
        <v>1.5537700000000001</v>
      </c>
      <c r="DL7">
        <v>1.5920799999999999</v>
      </c>
      <c r="DM7">
        <v>1.6266799999999999</v>
      </c>
      <c r="DN7">
        <v>1.65924</v>
      </c>
      <c r="DO7">
        <v>1.6896899999999999</v>
      </c>
      <c r="DP7">
        <v>1.7171400000000001</v>
      </c>
      <c r="DQ7">
        <v>1.742</v>
      </c>
      <c r="DR7">
        <v>1.7640499999999999</v>
      </c>
      <c r="DS7">
        <v>1.78362</v>
      </c>
      <c r="DT7">
        <v>1.80124</v>
      </c>
      <c r="DU7">
        <v>1.8170500000000001</v>
      </c>
      <c r="DV7">
        <v>1.8314600000000001</v>
      </c>
      <c r="DW7">
        <v>1.84467</v>
      </c>
      <c r="DX7">
        <v>1.8567</v>
      </c>
      <c r="DY7">
        <v>1.8675999999999999</v>
      </c>
      <c r="DZ7">
        <v>1.8774299999999999</v>
      </c>
      <c r="EA7">
        <v>1.88628</v>
      </c>
      <c r="EB7">
        <v>1.8943399999999999</v>
      </c>
      <c r="EC7">
        <v>1.9017500000000001</v>
      </c>
      <c r="ED7">
        <v>1.9085700000000001</v>
      </c>
      <c r="EE7">
        <v>1.9148400000000001</v>
      </c>
      <c r="EF7">
        <v>1.9206099999999999</v>
      </c>
      <c r="EG7">
        <v>1.92591</v>
      </c>
      <c r="EH7">
        <v>1.9307700000000001</v>
      </c>
      <c r="EI7">
        <v>1.9352199999999999</v>
      </c>
      <c r="EJ7">
        <v>1.9393199999999999</v>
      </c>
      <c r="EK7">
        <v>1.9431</v>
      </c>
      <c r="EL7">
        <v>1.9465600000000001</v>
      </c>
      <c r="EM7">
        <v>1.9497</v>
      </c>
      <c r="EN7">
        <v>1.9525600000000001</v>
      </c>
      <c r="EO7">
        <v>1.9553400000000001</v>
      </c>
      <c r="EP7">
        <v>1.95818</v>
      </c>
      <c r="EQ7">
        <v>1.96105</v>
      </c>
      <c r="ER7">
        <v>1.96397</v>
      </c>
      <c r="ES7">
        <v>1.9669300000000001</v>
      </c>
      <c r="ET7">
        <v>1.9699500000000001</v>
      </c>
      <c r="EU7">
        <v>1.97302</v>
      </c>
      <c r="EV7">
        <v>1.97611</v>
      </c>
      <c r="EW7">
        <v>1.9792000000000001</v>
      </c>
      <c r="EX7">
        <v>1.9822900000000001</v>
      </c>
      <c r="EY7">
        <v>1.9853799999999999</v>
      </c>
      <c r="EZ7">
        <v>1.98844</v>
      </c>
      <c r="FA7">
        <v>1.9914499999999999</v>
      </c>
      <c r="FB7">
        <v>1.9944</v>
      </c>
      <c r="FC7">
        <v>1.9972700000000001</v>
      </c>
      <c r="FD7">
        <v>2.0001000000000002</v>
      </c>
      <c r="FE7">
        <v>2.0028999999999999</v>
      </c>
      <c r="FF7">
        <v>2.0056799999999999</v>
      </c>
      <c r="FG7">
        <v>2.0084599999999999</v>
      </c>
      <c r="FH7">
        <v>2.0112399999999999</v>
      </c>
      <c r="FI7">
        <v>2.0140099999999999</v>
      </c>
      <c r="FJ7">
        <v>2.01681</v>
      </c>
      <c r="FK7">
        <v>2.01979</v>
      </c>
      <c r="FL7">
        <v>2.02291</v>
      </c>
      <c r="FM7">
        <v>2.0261300000000002</v>
      </c>
      <c r="FN7">
        <v>2.0294500000000002</v>
      </c>
      <c r="FO7">
        <v>2.0328200000000001</v>
      </c>
      <c r="FP7">
        <v>2.03626</v>
      </c>
      <c r="FQ7">
        <v>2.0397500000000002</v>
      </c>
      <c r="FR7">
        <v>2.0432999999999999</v>
      </c>
      <c r="FS7">
        <v>2.0468999999999999</v>
      </c>
      <c r="FT7">
        <v>2.0505399999999998</v>
      </c>
      <c r="FU7">
        <v>2.0542199999999999</v>
      </c>
      <c r="FV7">
        <v>2.0579999999999998</v>
      </c>
      <c r="FW7">
        <v>2.0619100000000001</v>
      </c>
      <c r="FX7">
        <v>2.0659900000000002</v>
      </c>
      <c r="FY7">
        <v>2.0702799999999999</v>
      </c>
      <c r="FZ7">
        <v>2.0747800000000001</v>
      </c>
      <c r="GA7">
        <v>2.07944</v>
      </c>
      <c r="GB7">
        <v>2.08426</v>
      </c>
      <c r="GC7">
        <v>2.0892400000000002</v>
      </c>
      <c r="GD7">
        <v>2.0943800000000001</v>
      </c>
      <c r="GE7">
        <v>2.0996700000000001</v>
      </c>
      <c r="GF7">
        <v>2.1051199999999999</v>
      </c>
      <c r="GG7">
        <v>2.1107300000000002</v>
      </c>
      <c r="GH7">
        <v>2.1164999999999998</v>
      </c>
      <c r="GI7">
        <v>2.1224099999999999</v>
      </c>
      <c r="GJ7">
        <v>2.1284800000000001</v>
      </c>
      <c r="GK7">
        <v>2.1347399999999999</v>
      </c>
      <c r="GL7">
        <v>2.1412100000000001</v>
      </c>
      <c r="GM7">
        <v>2.1478700000000002</v>
      </c>
      <c r="GN7">
        <v>2.1547000000000001</v>
      </c>
      <c r="GO7">
        <v>2.1616499999999998</v>
      </c>
      <c r="GP7">
        <v>2.1686999999999999</v>
      </c>
      <c r="GQ7">
        <v>2.1758099999999998</v>
      </c>
      <c r="GR7">
        <v>2.1829200000000002</v>
      </c>
      <c r="GS7">
        <v>2.1900499999999998</v>
      </c>
      <c r="GT7">
        <v>2.1972200000000002</v>
      </c>
    </row>
    <row r="8" spans="1:202">
      <c r="A8" t="s">
        <v>217</v>
      </c>
      <c r="B8">
        <v>0.98443800000000004</v>
      </c>
      <c r="C8">
        <v>0.98662099999999997</v>
      </c>
      <c r="D8">
        <v>0.98679700000000004</v>
      </c>
      <c r="E8">
        <v>0.98653299999999999</v>
      </c>
      <c r="F8">
        <v>0.98622600000000005</v>
      </c>
      <c r="G8">
        <v>0.98596600000000001</v>
      </c>
      <c r="H8">
        <v>0.98576299999999994</v>
      </c>
      <c r="I8">
        <v>0.98560800000000004</v>
      </c>
      <c r="J8">
        <v>0.98549399999999998</v>
      </c>
      <c r="K8">
        <v>0.98540799999999995</v>
      </c>
      <c r="L8">
        <v>0.98534600000000006</v>
      </c>
      <c r="M8">
        <v>0.98530499999999999</v>
      </c>
      <c r="N8">
        <v>0.98528000000000004</v>
      </c>
      <c r="O8">
        <v>0.98527100000000001</v>
      </c>
      <c r="P8">
        <v>0.98527500000000001</v>
      </c>
      <c r="Q8">
        <v>0.98529299999999997</v>
      </c>
      <c r="R8">
        <v>0.98532399999999998</v>
      </c>
      <c r="S8">
        <v>0.98536800000000002</v>
      </c>
      <c r="T8">
        <v>0.98536400000000002</v>
      </c>
      <c r="U8">
        <v>0.98536599999999996</v>
      </c>
      <c r="V8">
        <v>0.98538000000000003</v>
      </c>
      <c r="W8">
        <v>0.98540399999999995</v>
      </c>
      <c r="X8">
        <v>0.98543999999999998</v>
      </c>
      <c r="Y8">
        <v>0.985487</v>
      </c>
      <c r="Z8">
        <v>0.98554299999999995</v>
      </c>
      <c r="AA8">
        <v>0.98560999999999999</v>
      </c>
      <c r="AB8">
        <v>0.98568500000000003</v>
      </c>
      <c r="AC8">
        <v>0.98576799999999998</v>
      </c>
      <c r="AD8">
        <v>0.98585900000000004</v>
      </c>
      <c r="AE8">
        <v>0.985958</v>
      </c>
      <c r="AF8">
        <v>0.98622900000000002</v>
      </c>
      <c r="AG8">
        <v>0.98654500000000001</v>
      </c>
      <c r="AH8">
        <v>0.98688299999999995</v>
      </c>
      <c r="AI8">
        <v>0.98724400000000001</v>
      </c>
      <c r="AJ8">
        <v>0.98762799999999995</v>
      </c>
      <c r="AK8">
        <v>0.98803600000000003</v>
      </c>
      <c r="AL8">
        <v>0.98846900000000004</v>
      </c>
      <c r="AM8">
        <v>0.98892899999999995</v>
      </c>
      <c r="AN8">
        <v>0.98941500000000004</v>
      </c>
      <c r="AO8">
        <v>0.98992999999999998</v>
      </c>
      <c r="AP8">
        <v>0.99047300000000005</v>
      </c>
      <c r="AQ8">
        <v>0.99104700000000001</v>
      </c>
      <c r="AR8">
        <v>0.99165300000000001</v>
      </c>
      <c r="AS8">
        <v>0.99229199999999995</v>
      </c>
      <c r="AT8">
        <v>0.99296499999999999</v>
      </c>
      <c r="AU8">
        <v>0.99367399999999995</v>
      </c>
      <c r="AV8">
        <v>0.99442200000000003</v>
      </c>
      <c r="AW8">
        <v>0.99521099999999996</v>
      </c>
      <c r="AX8">
        <v>0.99604400000000004</v>
      </c>
      <c r="AY8">
        <v>0.99692199999999997</v>
      </c>
      <c r="AZ8">
        <v>0.99784300000000004</v>
      </c>
      <c r="BA8">
        <v>0.99880999999999998</v>
      </c>
      <c r="BB8">
        <v>0.99982700000000002</v>
      </c>
      <c r="BC8">
        <v>1.0008999999999999</v>
      </c>
      <c r="BD8">
        <v>1.00342</v>
      </c>
      <c r="BE8">
        <v>1.0082199999999999</v>
      </c>
      <c r="BF8">
        <v>1.0084200000000001</v>
      </c>
      <c r="BG8">
        <v>1.00545</v>
      </c>
      <c r="BH8">
        <v>1.0057700000000001</v>
      </c>
      <c r="BI8">
        <v>1.00762</v>
      </c>
      <c r="BJ8">
        <v>1.0101899999999999</v>
      </c>
      <c r="BK8">
        <v>1.0102</v>
      </c>
      <c r="BL8">
        <v>1.01234</v>
      </c>
      <c r="BM8">
        <v>1.0141199999999999</v>
      </c>
      <c r="BN8">
        <v>1.0143800000000001</v>
      </c>
      <c r="BO8">
        <v>1.01884</v>
      </c>
      <c r="BP8">
        <v>1.01925</v>
      </c>
      <c r="BQ8">
        <v>1.01891</v>
      </c>
      <c r="BR8">
        <v>1.0239100000000001</v>
      </c>
      <c r="BS8">
        <v>1.02884</v>
      </c>
      <c r="BT8">
        <v>1.0308299999999999</v>
      </c>
      <c r="BU8">
        <v>1.0324800000000001</v>
      </c>
      <c r="BV8">
        <v>1.03565</v>
      </c>
      <c r="BW8">
        <v>1.0409900000000001</v>
      </c>
      <c r="BX8">
        <v>1.04372</v>
      </c>
      <c r="BY8">
        <v>1.04535</v>
      </c>
      <c r="BZ8">
        <v>1.0481799999999999</v>
      </c>
      <c r="CA8">
        <v>1.0509999999999999</v>
      </c>
      <c r="CB8">
        <v>1.05826</v>
      </c>
      <c r="CC8">
        <v>1.0660000000000001</v>
      </c>
      <c r="CD8">
        <v>1.0725100000000001</v>
      </c>
      <c r="CE8">
        <v>1.0775999999999999</v>
      </c>
      <c r="CF8">
        <v>1.0955699999999999</v>
      </c>
      <c r="CG8">
        <v>1.1091899999999999</v>
      </c>
      <c r="CH8">
        <v>1.1079699999999999</v>
      </c>
      <c r="CI8">
        <v>1.1129500000000001</v>
      </c>
      <c r="CJ8">
        <v>1.1178399999999999</v>
      </c>
      <c r="CK8">
        <v>1.1372800000000001</v>
      </c>
      <c r="CL8">
        <v>1.1607700000000001</v>
      </c>
      <c r="CM8">
        <v>1.1859200000000001</v>
      </c>
      <c r="CN8">
        <v>1.2052499999999999</v>
      </c>
      <c r="CO8">
        <v>1.20452</v>
      </c>
      <c r="CP8">
        <v>1.20461</v>
      </c>
      <c r="CQ8">
        <v>1.2031400000000001</v>
      </c>
      <c r="CR8">
        <v>1.20191</v>
      </c>
      <c r="CS8">
        <v>1.2002900000000001</v>
      </c>
      <c r="CT8">
        <v>1.1962600000000001</v>
      </c>
      <c r="CU8">
        <v>1.19171</v>
      </c>
      <c r="CV8">
        <v>1.1881200000000001</v>
      </c>
      <c r="CW8">
        <v>1.1841900000000001</v>
      </c>
      <c r="CX8">
        <v>1.1804399999999999</v>
      </c>
      <c r="CY8">
        <v>1.17839</v>
      </c>
      <c r="CZ8">
        <v>1.1774199999999999</v>
      </c>
      <c r="DA8">
        <v>1.1755899999999999</v>
      </c>
      <c r="DB8">
        <v>1.17418</v>
      </c>
      <c r="DC8">
        <v>1.1735800000000001</v>
      </c>
      <c r="DD8">
        <v>1.17388</v>
      </c>
      <c r="DE8">
        <v>1.1731799999999999</v>
      </c>
      <c r="DF8">
        <v>1.1722399999999999</v>
      </c>
      <c r="DG8">
        <v>1.1711199999999999</v>
      </c>
      <c r="DH8">
        <v>1.17031</v>
      </c>
      <c r="DI8">
        <v>1.1699600000000001</v>
      </c>
      <c r="DJ8">
        <v>1.17073</v>
      </c>
      <c r="DK8">
        <v>1.17201</v>
      </c>
      <c r="DL8">
        <v>1.17364</v>
      </c>
      <c r="DM8">
        <v>1.17381</v>
      </c>
      <c r="DN8">
        <v>1.1730400000000001</v>
      </c>
      <c r="DO8">
        <v>1.1722900000000001</v>
      </c>
      <c r="DP8">
        <v>1.1715800000000001</v>
      </c>
      <c r="DQ8">
        <v>1.1711800000000001</v>
      </c>
      <c r="DR8">
        <v>1.17083</v>
      </c>
      <c r="DS8">
        <v>1.17066</v>
      </c>
      <c r="DT8">
        <v>1.17058</v>
      </c>
      <c r="DU8">
        <v>1.17073</v>
      </c>
      <c r="DV8">
        <v>1.1710400000000001</v>
      </c>
      <c r="DW8">
        <v>1.17119</v>
      </c>
      <c r="DX8">
        <v>1.1713100000000001</v>
      </c>
      <c r="DY8">
        <v>1.1714199999999999</v>
      </c>
      <c r="DZ8">
        <v>1.1715</v>
      </c>
      <c r="EA8">
        <v>1.1715800000000001</v>
      </c>
      <c r="EB8">
        <v>1.17164</v>
      </c>
      <c r="EC8">
        <v>1.1716899999999999</v>
      </c>
      <c r="ED8">
        <v>1.17174</v>
      </c>
      <c r="EE8">
        <v>1.17178</v>
      </c>
      <c r="EF8">
        <v>1.17181</v>
      </c>
      <c r="EG8">
        <v>1.17184</v>
      </c>
      <c r="EH8">
        <v>1.17187</v>
      </c>
      <c r="EI8">
        <v>1.1718900000000001</v>
      </c>
      <c r="EJ8">
        <v>1.17191</v>
      </c>
      <c r="EK8">
        <v>1.1719299999999999</v>
      </c>
      <c r="EL8">
        <v>1.17195</v>
      </c>
      <c r="EM8">
        <v>1.1719599999999999</v>
      </c>
      <c r="EN8">
        <v>1.17197</v>
      </c>
      <c r="EO8">
        <v>1.17198</v>
      </c>
      <c r="EP8">
        <v>1.1719900000000001</v>
      </c>
      <c r="EQ8">
        <v>1.17201</v>
      </c>
      <c r="ER8">
        <v>1.1720200000000001</v>
      </c>
      <c r="ES8">
        <v>1.1720299999999999</v>
      </c>
      <c r="ET8">
        <v>1.17204</v>
      </c>
      <c r="EU8">
        <v>1.1720600000000001</v>
      </c>
      <c r="EV8">
        <v>1.1720699999999999</v>
      </c>
      <c r="EW8">
        <v>1.17208</v>
      </c>
      <c r="EX8">
        <v>1.1720900000000001</v>
      </c>
      <c r="EY8">
        <v>1.1720999999999999</v>
      </c>
      <c r="EZ8">
        <v>1.17211</v>
      </c>
      <c r="FA8">
        <v>1.1721200000000001</v>
      </c>
      <c r="FB8">
        <v>1.1721200000000001</v>
      </c>
      <c r="FC8">
        <v>1.1721299999999999</v>
      </c>
      <c r="FD8">
        <v>1.1721299999999999</v>
      </c>
      <c r="FE8">
        <v>1.17214</v>
      </c>
      <c r="FF8">
        <v>1.17214</v>
      </c>
      <c r="FG8">
        <v>1.17215</v>
      </c>
      <c r="FH8">
        <v>1.17215</v>
      </c>
      <c r="FI8">
        <v>1.17215</v>
      </c>
      <c r="FJ8">
        <v>1.1721600000000001</v>
      </c>
      <c r="FK8">
        <v>1.1721600000000001</v>
      </c>
      <c r="FL8">
        <v>1.1721699999999999</v>
      </c>
      <c r="FM8">
        <v>1.1721699999999999</v>
      </c>
      <c r="FN8">
        <v>1.1721699999999999</v>
      </c>
      <c r="FO8">
        <v>1.17218</v>
      </c>
      <c r="FP8">
        <v>1.17218</v>
      </c>
      <c r="FQ8">
        <v>1.17218</v>
      </c>
      <c r="FR8">
        <v>1.17218</v>
      </c>
      <c r="FS8">
        <v>1.1721900000000001</v>
      </c>
      <c r="FT8">
        <v>1.1721900000000001</v>
      </c>
      <c r="FU8">
        <v>1.1721900000000001</v>
      </c>
      <c r="FV8">
        <v>1.1721900000000001</v>
      </c>
      <c r="FW8">
        <v>1.1721900000000001</v>
      </c>
      <c r="FX8">
        <v>1.1721900000000001</v>
      </c>
      <c r="FY8">
        <v>1.1721900000000001</v>
      </c>
      <c r="FZ8">
        <v>1.1721999999999999</v>
      </c>
      <c r="GA8">
        <v>1.1721999999999999</v>
      </c>
      <c r="GB8">
        <v>1.1721999999999999</v>
      </c>
      <c r="GC8">
        <v>1.1721999999999999</v>
      </c>
      <c r="GD8">
        <v>1.17221</v>
      </c>
      <c r="GE8">
        <v>1.17221</v>
      </c>
      <c r="GF8">
        <v>1.17221</v>
      </c>
      <c r="GG8">
        <v>1.17222</v>
      </c>
      <c r="GH8">
        <v>1.17222</v>
      </c>
      <c r="GI8">
        <v>1.1722300000000001</v>
      </c>
      <c r="GJ8">
        <v>1.1722300000000001</v>
      </c>
      <c r="GK8">
        <v>1.1722399999999999</v>
      </c>
      <c r="GL8">
        <v>1.17225</v>
      </c>
      <c r="GM8">
        <v>1.17225</v>
      </c>
      <c r="GN8">
        <v>1.1722600000000001</v>
      </c>
      <c r="GO8">
        <v>1.1722699999999999</v>
      </c>
      <c r="GP8">
        <v>1.17228</v>
      </c>
      <c r="GQ8">
        <v>1.1722900000000001</v>
      </c>
      <c r="GR8">
        <v>1.1722999999999999</v>
      </c>
      <c r="GS8">
        <v>1.17231</v>
      </c>
      <c r="GT8">
        <v>1.1723300000000001</v>
      </c>
    </row>
    <row r="9" spans="1:202">
      <c r="A9" t="s">
        <v>218</v>
      </c>
      <c r="B9">
        <v>1.34344</v>
      </c>
      <c r="C9">
        <v>1.34345</v>
      </c>
      <c r="D9">
        <v>1.3441000000000001</v>
      </c>
      <c r="E9">
        <v>1.3443799999999999</v>
      </c>
      <c r="F9">
        <v>1.34453</v>
      </c>
      <c r="G9">
        <v>1.3446400000000001</v>
      </c>
      <c r="H9">
        <v>1.34473</v>
      </c>
      <c r="I9">
        <v>1.3448100000000001</v>
      </c>
      <c r="J9">
        <v>1.3448800000000001</v>
      </c>
      <c r="K9">
        <v>1.3449500000000001</v>
      </c>
      <c r="L9">
        <v>1.3450299999999999</v>
      </c>
      <c r="M9">
        <v>1.3451</v>
      </c>
      <c r="N9">
        <v>1.34517</v>
      </c>
      <c r="O9">
        <v>1.3452500000000001</v>
      </c>
      <c r="P9">
        <v>1.3453200000000001</v>
      </c>
      <c r="Q9">
        <v>1.34541</v>
      </c>
      <c r="R9">
        <v>1.3454999999999999</v>
      </c>
      <c r="S9">
        <v>1.3455999999999999</v>
      </c>
      <c r="T9">
        <v>1.34571</v>
      </c>
      <c r="U9">
        <v>1.34579</v>
      </c>
      <c r="V9">
        <v>1.34588</v>
      </c>
      <c r="W9">
        <v>1.34598</v>
      </c>
      <c r="X9">
        <v>1.34609</v>
      </c>
      <c r="Y9">
        <v>1.3462099999999999</v>
      </c>
      <c r="Z9">
        <v>1.3463499999999999</v>
      </c>
      <c r="AA9">
        <v>1.3465</v>
      </c>
      <c r="AB9">
        <v>1.34667</v>
      </c>
      <c r="AC9">
        <v>1.34684</v>
      </c>
      <c r="AD9">
        <v>1.34704</v>
      </c>
      <c r="AE9">
        <v>1.3472500000000001</v>
      </c>
      <c r="AF9">
        <v>1.3474699999999999</v>
      </c>
      <c r="AG9">
        <v>1.34785</v>
      </c>
      <c r="AH9">
        <v>1.3483000000000001</v>
      </c>
      <c r="AI9">
        <v>1.3487800000000001</v>
      </c>
      <c r="AJ9">
        <v>1.3492999999999999</v>
      </c>
      <c r="AK9">
        <v>1.34988</v>
      </c>
      <c r="AL9">
        <v>1.3505</v>
      </c>
      <c r="AM9">
        <v>1.35118</v>
      </c>
      <c r="AN9">
        <v>1.3519099999999999</v>
      </c>
      <c r="AO9">
        <v>1.3527100000000001</v>
      </c>
      <c r="AP9">
        <v>1.35358</v>
      </c>
      <c r="AQ9">
        <v>1.3545199999999999</v>
      </c>
      <c r="AR9">
        <v>1.35554</v>
      </c>
      <c r="AS9">
        <v>1.3566400000000001</v>
      </c>
      <c r="AT9">
        <v>1.3578300000000001</v>
      </c>
      <c r="AU9">
        <v>1.3591200000000001</v>
      </c>
      <c r="AV9">
        <v>1.36052</v>
      </c>
      <c r="AW9">
        <v>1.3620300000000001</v>
      </c>
      <c r="AX9">
        <v>1.36368</v>
      </c>
      <c r="AY9">
        <v>1.3654599999999999</v>
      </c>
      <c r="AZ9">
        <v>1.3673900000000001</v>
      </c>
      <c r="BA9">
        <v>1.3694900000000001</v>
      </c>
      <c r="BB9">
        <v>1.3717699999999999</v>
      </c>
      <c r="BC9">
        <v>1.37426</v>
      </c>
      <c r="BD9">
        <v>1.3807</v>
      </c>
      <c r="BE9">
        <v>1.39452</v>
      </c>
      <c r="BF9">
        <v>1.3950100000000001</v>
      </c>
      <c r="BG9">
        <v>1.3860300000000001</v>
      </c>
      <c r="BH9">
        <v>1.3867400000000001</v>
      </c>
      <c r="BI9">
        <v>1.3919699999999999</v>
      </c>
      <c r="BJ9">
        <v>1.39971</v>
      </c>
      <c r="BK9">
        <v>1.3995</v>
      </c>
      <c r="BL9">
        <v>1.4079699999999999</v>
      </c>
      <c r="BM9">
        <v>1.4185000000000001</v>
      </c>
      <c r="BN9">
        <v>1.4234</v>
      </c>
      <c r="BO9">
        <v>1.44665</v>
      </c>
      <c r="BP9">
        <v>1.4532400000000001</v>
      </c>
      <c r="BQ9">
        <v>1.4522999999999999</v>
      </c>
      <c r="BR9">
        <v>1.47638</v>
      </c>
      <c r="BS9">
        <v>1.5045500000000001</v>
      </c>
      <c r="BT9">
        <v>1.5195399999999999</v>
      </c>
      <c r="BU9">
        <v>1.53129</v>
      </c>
      <c r="BV9">
        <v>1.54741</v>
      </c>
      <c r="BW9">
        <v>1.57385</v>
      </c>
      <c r="BX9">
        <v>1.5954699999999999</v>
      </c>
      <c r="BY9">
        <v>1.6207100000000001</v>
      </c>
      <c r="BZ9">
        <v>1.6485300000000001</v>
      </c>
      <c r="CA9">
        <v>1.6656</v>
      </c>
      <c r="CB9">
        <v>1.7128000000000001</v>
      </c>
      <c r="CC9">
        <v>1.77633</v>
      </c>
      <c r="CD9">
        <v>1.8310599999999999</v>
      </c>
      <c r="CE9">
        <v>1.86189</v>
      </c>
      <c r="CF9">
        <v>2.0383599999999999</v>
      </c>
      <c r="CG9">
        <v>2.19651</v>
      </c>
      <c r="CH9">
        <v>2.17395</v>
      </c>
      <c r="CI9">
        <v>2.2337600000000002</v>
      </c>
      <c r="CJ9">
        <v>2.2637200000000002</v>
      </c>
      <c r="CK9">
        <v>2.2743600000000002</v>
      </c>
      <c r="CL9">
        <v>2.2875899999999998</v>
      </c>
      <c r="CM9">
        <v>2.3028</v>
      </c>
      <c r="CN9">
        <v>2.3263600000000002</v>
      </c>
      <c r="CO9">
        <v>2.3343799999999999</v>
      </c>
      <c r="CP9">
        <v>2.3363200000000002</v>
      </c>
      <c r="CQ9">
        <v>2.3504900000000002</v>
      </c>
      <c r="CR9">
        <v>2.36273</v>
      </c>
      <c r="CS9">
        <v>2.3761399999999999</v>
      </c>
      <c r="CT9">
        <v>2.4070800000000001</v>
      </c>
      <c r="CU9">
        <v>2.4411999999999998</v>
      </c>
      <c r="CV9">
        <v>2.4671400000000001</v>
      </c>
      <c r="CW9">
        <v>2.4982199999999999</v>
      </c>
      <c r="CX9">
        <v>2.52989</v>
      </c>
      <c r="CY9">
        <v>2.5483699999999998</v>
      </c>
      <c r="CZ9">
        <v>2.56318</v>
      </c>
      <c r="DA9">
        <v>2.5839400000000001</v>
      </c>
      <c r="DB9">
        <v>2.6134400000000002</v>
      </c>
      <c r="DC9">
        <v>2.6288100000000001</v>
      </c>
      <c r="DD9">
        <v>2.64384</v>
      </c>
      <c r="DE9">
        <v>2.66635</v>
      </c>
      <c r="DF9">
        <v>2.6906400000000001</v>
      </c>
      <c r="DG9">
        <v>2.7103199999999998</v>
      </c>
      <c r="DH9">
        <v>2.73027</v>
      </c>
      <c r="DI9">
        <v>2.7437100000000001</v>
      </c>
      <c r="DJ9">
        <v>2.7536200000000002</v>
      </c>
      <c r="DK9">
        <v>2.7655400000000001</v>
      </c>
      <c r="DL9">
        <v>2.7761900000000002</v>
      </c>
      <c r="DM9">
        <v>2.78193</v>
      </c>
      <c r="DN9">
        <v>2.78607</v>
      </c>
      <c r="DO9">
        <v>2.78979</v>
      </c>
      <c r="DP9">
        <v>2.79243</v>
      </c>
      <c r="DQ9">
        <v>2.7968000000000002</v>
      </c>
      <c r="DR9">
        <v>2.7981199999999999</v>
      </c>
      <c r="DS9">
        <v>2.8005300000000002</v>
      </c>
      <c r="DT9">
        <v>2.8033299999999999</v>
      </c>
      <c r="DU9">
        <v>2.80287</v>
      </c>
      <c r="DV9">
        <v>2.8037899999999998</v>
      </c>
      <c r="DW9">
        <v>2.8043100000000001</v>
      </c>
      <c r="DX9">
        <v>2.8045800000000001</v>
      </c>
      <c r="DY9">
        <v>2.8046700000000002</v>
      </c>
      <c r="DZ9">
        <v>2.8046500000000001</v>
      </c>
      <c r="EA9">
        <v>2.8045399999999998</v>
      </c>
      <c r="EB9">
        <v>2.80437</v>
      </c>
      <c r="EC9">
        <v>2.8041499999999999</v>
      </c>
      <c r="ED9">
        <v>2.80389</v>
      </c>
      <c r="EE9">
        <v>2.80362</v>
      </c>
      <c r="EF9">
        <v>2.8033299999999999</v>
      </c>
      <c r="EG9">
        <v>2.8030400000000002</v>
      </c>
      <c r="EH9">
        <v>2.8027500000000001</v>
      </c>
      <c r="EI9">
        <v>2.80247</v>
      </c>
      <c r="EJ9">
        <v>2.8022</v>
      </c>
      <c r="EK9">
        <v>2.8019500000000002</v>
      </c>
      <c r="EL9">
        <v>2.8017099999999999</v>
      </c>
      <c r="EM9">
        <v>2.8014999999999999</v>
      </c>
      <c r="EN9">
        <v>2.8012999999999999</v>
      </c>
      <c r="EO9">
        <v>2.80111</v>
      </c>
      <c r="EP9">
        <v>2.8008999999999999</v>
      </c>
      <c r="EQ9">
        <v>2.8006899999999999</v>
      </c>
      <c r="ER9">
        <v>2.8004799999999999</v>
      </c>
      <c r="ES9">
        <v>2.8002699999999998</v>
      </c>
      <c r="ET9">
        <v>2.8000600000000002</v>
      </c>
      <c r="EU9">
        <v>2.7998500000000002</v>
      </c>
      <c r="EV9">
        <v>2.7996599999999998</v>
      </c>
      <c r="EW9">
        <v>2.7994699999999999</v>
      </c>
      <c r="EX9">
        <v>2.7993000000000001</v>
      </c>
      <c r="EY9">
        <v>2.79914</v>
      </c>
      <c r="EZ9">
        <v>2.7989799999999998</v>
      </c>
      <c r="FA9">
        <v>2.7988499999999998</v>
      </c>
      <c r="FB9">
        <v>2.7987199999999999</v>
      </c>
      <c r="FC9">
        <v>2.79861</v>
      </c>
      <c r="FD9">
        <v>2.7985199999999999</v>
      </c>
      <c r="FE9">
        <v>2.7984399999999998</v>
      </c>
      <c r="FF9">
        <v>2.7983799999999999</v>
      </c>
      <c r="FG9">
        <v>2.7983500000000001</v>
      </c>
      <c r="FH9">
        <v>2.79833</v>
      </c>
      <c r="FI9">
        <v>2.79833</v>
      </c>
      <c r="FJ9">
        <v>2.79834</v>
      </c>
      <c r="FK9">
        <v>2.79834</v>
      </c>
      <c r="FL9">
        <v>2.79833</v>
      </c>
      <c r="FM9">
        <v>2.79833</v>
      </c>
      <c r="FN9">
        <v>2.7983099999999999</v>
      </c>
      <c r="FO9">
        <v>2.7982999999999998</v>
      </c>
      <c r="FP9">
        <v>2.7982900000000002</v>
      </c>
      <c r="FQ9">
        <v>2.7982800000000001</v>
      </c>
      <c r="FR9">
        <v>2.79827</v>
      </c>
      <c r="FS9">
        <v>2.79827</v>
      </c>
      <c r="FT9">
        <v>2.7982800000000001</v>
      </c>
      <c r="FU9">
        <v>2.7982900000000002</v>
      </c>
      <c r="FV9">
        <v>2.7983199999999999</v>
      </c>
      <c r="FW9">
        <v>2.7983500000000001</v>
      </c>
      <c r="FX9">
        <v>2.7984</v>
      </c>
      <c r="FY9">
        <v>2.79847</v>
      </c>
      <c r="FZ9">
        <v>2.79854</v>
      </c>
      <c r="GA9">
        <v>2.7986300000000002</v>
      </c>
      <c r="GB9">
        <v>2.7987199999999999</v>
      </c>
      <c r="GC9">
        <v>2.7988300000000002</v>
      </c>
      <c r="GD9">
        <v>2.79894</v>
      </c>
      <c r="GE9">
        <v>2.7990499999999998</v>
      </c>
      <c r="GF9">
        <v>2.7991799999999998</v>
      </c>
      <c r="GG9">
        <v>2.7993000000000001</v>
      </c>
      <c r="GH9">
        <v>2.7994400000000002</v>
      </c>
      <c r="GI9">
        <v>2.7995800000000002</v>
      </c>
      <c r="GJ9">
        <v>2.7997200000000002</v>
      </c>
      <c r="GK9">
        <v>2.7998599999999998</v>
      </c>
      <c r="GL9">
        <v>2.8000099999999999</v>
      </c>
      <c r="GM9">
        <v>2.80016</v>
      </c>
      <c r="GN9">
        <v>2.8003200000000001</v>
      </c>
      <c r="GO9">
        <v>2.8004699999999998</v>
      </c>
      <c r="GP9">
        <v>2.8006199999999999</v>
      </c>
      <c r="GQ9">
        <v>2.80077</v>
      </c>
      <c r="GR9">
        <v>2.80091</v>
      </c>
      <c r="GS9">
        <v>2.80104</v>
      </c>
      <c r="GT9">
        <v>2.8011699999999999</v>
      </c>
    </row>
    <row r="10" spans="1:202">
      <c r="A10" t="s">
        <v>219</v>
      </c>
      <c r="B10">
        <v>0.929512</v>
      </c>
      <c r="C10">
        <v>0.93908499999999995</v>
      </c>
      <c r="D10">
        <v>0.93990700000000005</v>
      </c>
      <c r="E10">
        <v>0.938801</v>
      </c>
      <c r="F10">
        <v>0.937496</v>
      </c>
      <c r="G10">
        <v>0.93637800000000004</v>
      </c>
      <c r="H10">
        <v>0.93549899999999997</v>
      </c>
      <c r="I10">
        <v>0.93483000000000005</v>
      </c>
      <c r="J10">
        <v>0.93433100000000002</v>
      </c>
      <c r="K10">
        <v>0.93395700000000004</v>
      </c>
      <c r="L10">
        <v>0.93368799999999996</v>
      </c>
      <c r="M10">
        <v>0.93350599999999995</v>
      </c>
      <c r="N10">
        <v>0.93339799999999995</v>
      </c>
      <c r="O10">
        <v>0.93335800000000002</v>
      </c>
      <c r="P10">
        <v>0.93338100000000002</v>
      </c>
      <c r="Q10">
        <v>0.93346300000000004</v>
      </c>
      <c r="R10">
        <v>0.93360299999999996</v>
      </c>
      <c r="S10">
        <v>0.93379999999999996</v>
      </c>
      <c r="T10">
        <v>0.93378700000000003</v>
      </c>
      <c r="U10">
        <v>0.93379900000000005</v>
      </c>
      <c r="V10">
        <v>0.93386199999999997</v>
      </c>
      <c r="W10">
        <v>0.933975</v>
      </c>
      <c r="X10">
        <v>0.93413800000000002</v>
      </c>
      <c r="Y10">
        <v>0.93434799999999996</v>
      </c>
      <c r="Z10">
        <v>0.93460399999999999</v>
      </c>
      <c r="AA10">
        <v>0.93490200000000001</v>
      </c>
      <c r="AB10">
        <v>0.93523900000000004</v>
      </c>
      <c r="AC10">
        <v>0.93561399999999995</v>
      </c>
      <c r="AD10">
        <v>0.936025</v>
      </c>
      <c r="AE10">
        <v>0.936469</v>
      </c>
      <c r="AF10">
        <v>0.93767800000000001</v>
      </c>
      <c r="AG10">
        <v>0.93909200000000004</v>
      </c>
      <c r="AH10">
        <v>0.94060900000000003</v>
      </c>
      <c r="AI10">
        <v>0.94223100000000004</v>
      </c>
      <c r="AJ10">
        <v>0.94396400000000003</v>
      </c>
      <c r="AK10">
        <v>0.94581199999999999</v>
      </c>
      <c r="AL10">
        <v>0.94777900000000004</v>
      </c>
      <c r="AM10">
        <v>0.94987200000000005</v>
      </c>
      <c r="AN10">
        <v>0.95209600000000005</v>
      </c>
      <c r="AO10">
        <v>0.954457</v>
      </c>
      <c r="AP10">
        <v>0.95696099999999995</v>
      </c>
      <c r="AQ10">
        <v>0.959615</v>
      </c>
      <c r="AR10">
        <v>0.96242499999999997</v>
      </c>
      <c r="AS10">
        <v>0.96540000000000004</v>
      </c>
      <c r="AT10">
        <v>0.96854899999999999</v>
      </c>
      <c r="AU10">
        <v>0.97188399999999997</v>
      </c>
      <c r="AV10">
        <v>0.97541500000000003</v>
      </c>
      <c r="AW10">
        <v>0.97915799999999997</v>
      </c>
      <c r="AX10">
        <v>0.983128</v>
      </c>
      <c r="AY10">
        <v>0.98733599999999999</v>
      </c>
      <c r="AZ10">
        <v>0.99177700000000002</v>
      </c>
      <c r="BA10">
        <v>0.99646800000000002</v>
      </c>
      <c r="BB10">
        <v>1.00143</v>
      </c>
      <c r="BC10">
        <v>1.00668</v>
      </c>
      <c r="BD10">
        <v>1.01875</v>
      </c>
      <c r="BE10">
        <v>1.04173</v>
      </c>
      <c r="BF10">
        <v>1.0434399999999999</v>
      </c>
      <c r="BG10">
        <v>1.0301400000000001</v>
      </c>
      <c r="BH10">
        <v>1.0321100000000001</v>
      </c>
      <c r="BI10">
        <v>1.04135</v>
      </c>
      <c r="BJ10">
        <v>1.0541400000000001</v>
      </c>
      <c r="BK10">
        <v>1.0547500000000001</v>
      </c>
      <c r="BL10">
        <v>1.0688</v>
      </c>
      <c r="BM10">
        <v>1.08579</v>
      </c>
      <c r="BN10">
        <v>1.0936300000000001</v>
      </c>
      <c r="BO10">
        <v>1.1234900000000001</v>
      </c>
      <c r="BP10">
        <v>1.13245</v>
      </c>
      <c r="BQ10">
        <v>1.1327100000000001</v>
      </c>
      <c r="BR10">
        <v>1.1621699999999999</v>
      </c>
      <c r="BS10">
        <v>1.19482</v>
      </c>
      <c r="BT10">
        <v>1.21017</v>
      </c>
      <c r="BU10">
        <v>1.2196100000000001</v>
      </c>
      <c r="BV10">
        <v>1.23427</v>
      </c>
      <c r="BW10">
        <v>1.25881</v>
      </c>
      <c r="BX10">
        <v>1.2809200000000001</v>
      </c>
      <c r="BY10">
        <v>1.30583</v>
      </c>
      <c r="BZ10">
        <v>1.33049</v>
      </c>
      <c r="CA10">
        <v>1.3463400000000001</v>
      </c>
      <c r="CB10">
        <v>1.38131</v>
      </c>
      <c r="CC10">
        <v>1.42642</v>
      </c>
      <c r="CD10">
        <v>1.4658800000000001</v>
      </c>
      <c r="CE10">
        <v>1.4912099999999999</v>
      </c>
      <c r="CF10">
        <v>1.58196</v>
      </c>
      <c r="CG10">
        <v>1.6507099999999999</v>
      </c>
      <c r="CH10">
        <v>1.6508700000000001</v>
      </c>
      <c r="CI10">
        <v>1.6597599999999999</v>
      </c>
      <c r="CJ10">
        <v>1.6616500000000001</v>
      </c>
      <c r="CK10">
        <v>1.66892</v>
      </c>
      <c r="CL10">
        <v>1.67886</v>
      </c>
      <c r="CM10">
        <v>1.6913499999999999</v>
      </c>
      <c r="CN10">
        <v>1.7132700000000001</v>
      </c>
      <c r="CO10">
        <v>1.7201200000000001</v>
      </c>
      <c r="CP10">
        <v>1.7195199999999999</v>
      </c>
      <c r="CQ10">
        <v>1.7298</v>
      </c>
      <c r="CR10">
        <v>1.73776</v>
      </c>
      <c r="CS10">
        <v>1.7491099999999999</v>
      </c>
      <c r="CT10">
        <v>1.77922</v>
      </c>
      <c r="CU10">
        <v>1.8137799999999999</v>
      </c>
      <c r="CV10">
        <v>1.8421700000000001</v>
      </c>
      <c r="CW10">
        <v>1.8749100000000001</v>
      </c>
      <c r="CX10">
        <v>1.9075599999999999</v>
      </c>
      <c r="CY10">
        <v>1.92594</v>
      </c>
      <c r="CZ10">
        <v>1.9352400000000001</v>
      </c>
      <c r="DA10">
        <v>1.95092</v>
      </c>
      <c r="DB10">
        <v>1.9634100000000001</v>
      </c>
      <c r="DC10">
        <v>1.9699599999999999</v>
      </c>
      <c r="DD10">
        <v>1.9700500000000001</v>
      </c>
      <c r="DE10">
        <v>1.97864</v>
      </c>
      <c r="DF10">
        <v>1.9866999999999999</v>
      </c>
      <c r="DG10">
        <v>1.9945900000000001</v>
      </c>
      <c r="DH10">
        <v>2.0023300000000002</v>
      </c>
      <c r="DI10">
        <v>2.01315</v>
      </c>
      <c r="DJ10">
        <v>2.0215000000000001</v>
      </c>
      <c r="DK10">
        <v>2.0315799999999999</v>
      </c>
      <c r="DL10">
        <v>2.0409199999999998</v>
      </c>
      <c r="DM10">
        <v>2.0459700000000001</v>
      </c>
      <c r="DN10">
        <v>2.0484800000000001</v>
      </c>
      <c r="DO10">
        <v>2.0525799999999998</v>
      </c>
      <c r="DP10">
        <v>2.0569700000000002</v>
      </c>
      <c r="DQ10">
        <v>2.0605500000000001</v>
      </c>
      <c r="DR10">
        <v>2.0647600000000002</v>
      </c>
      <c r="DS10">
        <v>2.0694300000000001</v>
      </c>
      <c r="DT10">
        <v>2.07687</v>
      </c>
      <c r="DU10">
        <v>2.0817199999999998</v>
      </c>
      <c r="DV10">
        <v>2.0830799999999998</v>
      </c>
      <c r="DW10">
        <v>2.0854499999999998</v>
      </c>
      <c r="DX10">
        <v>2.08745</v>
      </c>
      <c r="DY10">
        <v>2.0891500000000001</v>
      </c>
      <c r="DZ10">
        <v>2.0905900000000002</v>
      </c>
      <c r="EA10">
        <v>2.0918000000000001</v>
      </c>
      <c r="EB10">
        <v>2.0928300000000002</v>
      </c>
      <c r="EC10">
        <v>2.09368</v>
      </c>
      <c r="ED10">
        <v>2.0943999999999998</v>
      </c>
      <c r="EE10">
        <v>2.0949900000000001</v>
      </c>
      <c r="EF10">
        <v>2.0954899999999999</v>
      </c>
      <c r="EG10">
        <v>2.0958999999999999</v>
      </c>
      <c r="EH10">
        <v>2.0962399999999999</v>
      </c>
      <c r="EI10">
        <v>2.0965199999999999</v>
      </c>
      <c r="EJ10">
        <v>2.09674</v>
      </c>
      <c r="EK10">
        <v>2.09693</v>
      </c>
      <c r="EL10">
        <v>2.0970800000000001</v>
      </c>
      <c r="EM10">
        <v>2.09721</v>
      </c>
      <c r="EN10">
        <v>2.0973099999999998</v>
      </c>
      <c r="EO10">
        <v>2.0973700000000002</v>
      </c>
      <c r="EP10">
        <v>2.09741</v>
      </c>
      <c r="EQ10">
        <v>2.0974200000000001</v>
      </c>
      <c r="ER10">
        <v>2.0973999999999999</v>
      </c>
      <c r="ES10">
        <v>2.0973700000000002</v>
      </c>
      <c r="ET10">
        <v>2.0973299999999999</v>
      </c>
      <c r="EU10">
        <v>2.09728</v>
      </c>
      <c r="EV10">
        <v>2.0972200000000001</v>
      </c>
      <c r="EW10">
        <v>2.0971600000000001</v>
      </c>
      <c r="EX10">
        <v>2.0971000000000002</v>
      </c>
      <c r="EY10">
        <v>2.0970399999999998</v>
      </c>
      <c r="EZ10">
        <v>2.0969799999999998</v>
      </c>
      <c r="FA10">
        <v>2.0969199999999999</v>
      </c>
      <c r="FB10">
        <v>2.09687</v>
      </c>
      <c r="FC10">
        <v>2.0968300000000002</v>
      </c>
      <c r="FD10">
        <v>2.0967899999999999</v>
      </c>
      <c r="FE10">
        <v>2.0967600000000002</v>
      </c>
      <c r="FF10">
        <v>2.09673</v>
      </c>
      <c r="FG10">
        <v>2.0967099999999999</v>
      </c>
      <c r="FH10">
        <v>2.0966999999999998</v>
      </c>
      <c r="FI10">
        <v>2.0966900000000002</v>
      </c>
      <c r="FJ10">
        <v>2.0966900000000002</v>
      </c>
      <c r="FK10">
        <v>2.0966800000000001</v>
      </c>
      <c r="FL10">
        <v>2.09666</v>
      </c>
      <c r="FM10">
        <v>2.0966499999999999</v>
      </c>
      <c r="FN10">
        <v>2.0966399999999998</v>
      </c>
      <c r="FO10">
        <v>2.0966300000000002</v>
      </c>
      <c r="FP10">
        <v>2.0966300000000002</v>
      </c>
      <c r="FQ10">
        <v>2.0966300000000002</v>
      </c>
      <c r="FR10">
        <v>2.0966300000000002</v>
      </c>
      <c r="FS10">
        <v>2.0966399999999998</v>
      </c>
      <c r="FT10">
        <v>2.0966499999999999</v>
      </c>
      <c r="FU10">
        <v>2.09667</v>
      </c>
      <c r="FV10">
        <v>2.0966999999999998</v>
      </c>
      <c r="FW10">
        <v>2.0967199999999999</v>
      </c>
      <c r="FX10">
        <v>2.0967500000000001</v>
      </c>
      <c r="FY10">
        <v>2.0967799999999999</v>
      </c>
      <c r="FZ10">
        <v>2.0968100000000001</v>
      </c>
      <c r="GA10">
        <v>2.0968399999999998</v>
      </c>
      <c r="GB10">
        <v>2.0968800000000001</v>
      </c>
      <c r="GC10">
        <v>2.0969099999999998</v>
      </c>
      <c r="GD10">
        <v>2.0969500000000001</v>
      </c>
      <c r="GE10">
        <v>2.0969899999999999</v>
      </c>
      <c r="GF10">
        <v>2.0970200000000001</v>
      </c>
      <c r="GG10">
        <v>2.0970599999999999</v>
      </c>
      <c r="GH10">
        <v>2.0971000000000002</v>
      </c>
      <c r="GI10">
        <v>2.0971299999999999</v>
      </c>
      <c r="GJ10">
        <v>2.0971700000000002</v>
      </c>
      <c r="GK10">
        <v>2.0972</v>
      </c>
      <c r="GL10">
        <v>2.0972200000000001</v>
      </c>
      <c r="GM10">
        <v>2.0972400000000002</v>
      </c>
      <c r="GN10">
        <v>2.0972599999999999</v>
      </c>
      <c r="GO10">
        <v>2.09727</v>
      </c>
      <c r="GP10">
        <v>2.09728</v>
      </c>
      <c r="GQ10">
        <v>2.0972900000000001</v>
      </c>
      <c r="GR10">
        <v>2.0973000000000002</v>
      </c>
      <c r="GS10">
        <v>2.0973000000000002</v>
      </c>
      <c r="GT10">
        <v>2.0972900000000001</v>
      </c>
    </row>
    <row r="11" spans="1:202">
      <c r="A11" t="s">
        <v>220</v>
      </c>
      <c r="B11">
        <v>1.4251100000000001</v>
      </c>
      <c r="C11">
        <v>1.44441</v>
      </c>
      <c r="D11">
        <v>1.44947</v>
      </c>
      <c r="E11">
        <v>1.4505699999999999</v>
      </c>
      <c r="F11">
        <v>1.4505399999999999</v>
      </c>
      <c r="G11">
        <v>1.45025</v>
      </c>
      <c r="H11">
        <v>1.4499500000000001</v>
      </c>
      <c r="I11">
        <v>1.44973</v>
      </c>
      <c r="J11">
        <v>1.4496</v>
      </c>
      <c r="K11">
        <v>1.4495400000000001</v>
      </c>
      <c r="L11">
        <v>1.4495499999999999</v>
      </c>
      <c r="M11">
        <v>1.44963</v>
      </c>
      <c r="N11">
        <v>1.4497899999999999</v>
      </c>
      <c r="O11">
        <v>1.4500299999999999</v>
      </c>
      <c r="P11">
        <v>1.4503699999999999</v>
      </c>
      <c r="Q11">
        <v>1.4508000000000001</v>
      </c>
      <c r="R11">
        <v>1.45133</v>
      </c>
      <c r="S11">
        <v>1.4519899999999999</v>
      </c>
      <c r="T11">
        <v>1.4520599999999999</v>
      </c>
      <c r="U11">
        <v>1.45218</v>
      </c>
      <c r="V11">
        <v>1.45241</v>
      </c>
      <c r="W11">
        <v>1.45275</v>
      </c>
      <c r="X11">
        <v>1.4532099999999999</v>
      </c>
      <c r="Y11">
        <v>1.4537899999999999</v>
      </c>
      <c r="Z11">
        <v>1.45448</v>
      </c>
      <c r="AA11">
        <v>1.4552799999999999</v>
      </c>
      <c r="AB11">
        <v>1.45618</v>
      </c>
      <c r="AC11">
        <v>1.4571700000000001</v>
      </c>
      <c r="AD11">
        <v>1.4582599999999999</v>
      </c>
      <c r="AE11">
        <v>1.45943</v>
      </c>
      <c r="AF11">
        <v>1.46261</v>
      </c>
      <c r="AG11">
        <v>1.46634</v>
      </c>
      <c r="AH11">
        <v>1.47034</v>
      </c>
      <c r="AI11">
        <v>1.4746300000000001</v>
      </c>
      <c r="AJ11">
        <v>1.47922</v>
      </c>
      <c r="AK11">
        <v>1.4841200000000001</v>
      </c>
      <c r="AL11">
        <v>1.48935</v>
      </c>
      <c r="AM11">
        <v>1.49492</v>
      </c>
      <c r="AN11">
        <v>1.5008600000000001</v>
      </c>
      <c r="AO11">
        <v>1.5071699999999999</v>
      </c>
      <c r="AP11">
        <v>1.51387</v>
      </c>
      <c r="AQ11">
        <v>1.5209999999999999</v>
      </c>
      <c r="AR11">
        <v>1.5285500000000001</v>
      </c>
      <c r="AS11">
        <v>1.53657</v>
      </c>
      <c r="AT11">
        <v>1.5450699999999999</v>
      </c>
      <c r="AU11">
        <v>1.55409</v>
      </c>
      <c r="AV11">
        <v>1.5636699999999999</v>
      </c>
      <c r="AW11">
        <v>1.5738399999999999</v>
      </c>
      <c r="AX11">
        <v>1.58464</v>
      </c>
      <c r="AY11">
        <v>1.5961099999999999</v>
      </c>
      <c r="AZ11">
        <v>1.60825</v>
      </c>
      <c r="BA11">
        <v>1.6210800000000001</v>
      </c>
      <c r="BB11">
        <v>1.6346799999999999</v>
      </c>
      <c r="BC11">
        <v>1.6491</v>
      </c>
      <c r="BD11">
        <v>1.6812</v>
      </c>
      <c r="BE11">
        <v>1.7410399999999999</v>
      </c>
      <c r="BF11">
        <v>1.7470699999999999</v>
      </c>
      <c r="BG11">
        <v>1.7147300000000001</v>
      </c>
      <c r="BH11">
        <v>1.72109</v>
      </c>
      <c r="BI11">
        <v>1.74604</v>
      </c>
      <c r="BJ11">
        <v>1.7799700000000001</v>
      </c>
      <c r="BK11">
        <v>1.78302</v>
      </c>
      <c r="BL11">
        <v>1.8195300000000001</v>
      </c>
      <c r="BM11">
        <v>1.8630599999999999</v>
      </c>
      <c r="BN11">
        <v>1.8848499999999999</v>
      </c>
      <c r="BO11">
        <v>1.9583900000000001</v>
      </c>
      <c r="BP11">
        <v>1.98123</v>
      </c>
      <c r="BQ11">
        <v>1.9847699999999999</v>
      </c>
      <c r="BR11">
        <v>2.0549599999999999</v>
      </c>
      <c r="BS11">
        <v>2.1285699999999999</v>
      </c>
      <c r="BT11">
        <v>2.17008</v>
      </c>
      <c r="BU11">
        <v>2.202</v>
      </c>
      <c r="BV11">
        <v>2.2345600000000001</v>
      </c>
      <c r="BW11">
        <v>2.2777699999999999</v>
      </c>
      <c r="BX11">
        <v>2.3138000000000001</v>
      </c>
      <c r="BY11">
        <v>2.3551799999999998</v>
      </c>
      <c r="BZ11">
        <v>2.39167</v>
      </c>
      <c r="CA11">
        <v>2.40835</v>
      </c>
      <c r="CB11">
        <v>2.4481899999999999</v>
      </c>
      <c r="CC11">
        <v>2.4933999999999998</v>
      </c>
      <c r="CD11">
        <v>2.5237099999999999</v>
      </c>
      <c r="CE11">
        <v>2.5362100000000001</v>
      </c>
      <c r="CF11">
        <v>2.6046999999999998</v>
      </c>
      <c r="CG11">
        <v>2.6418699999999999</v>
      </c>
      <c r="CH11">
        <v>2.6283400000000001</v>
      </c>
      <c r="CI11">
        <v>2.6345000000000001</v>
      </c>
      <c r="CJ11">
        <v>2.6422400000000001</v>
      </c>
      <c r="CK11">
        <v>2.6825899999999998</v>
      </c>
      <c r="CL11">
        <v>2.7168999999999999</v>
      </c>
      <c r="CM11">
        <v>2.74187</v>
      </c>
      <c r="CN11">
        <v>2.7617699999999998</v>
      </c>
      <c r="CO11">
        <v>2.7646899999999999</v>
      </c>
      <c r="CP11">
        <v>2.76451</v>
      </c>
      <c r="CQ11">
        <v>2.76878</v>
      </c>
      <c r="CR11">
        <v>2.7711700000000001</v>
      </c>
      <c r="CS11">
        <v>2.7728799999999998</v>
      </c>
      <c r="CT11">
        <v>2.7751000000000001</v>
      </c>
      <c r="CU11">
        <v>2.7759299999999998</v>
      </c>
      <c r="CV11">
        <v>2.77616</v>
      </c>
      <c r="CW11">
        <v>2.7762899999999999</v>
      </c>
      <c r="CX11">
        <v>2.7763300000000002</v>
      </c>
      <c r="CY11">
        <v>2.7763399999999998</v>
      </c>
      <c r="CZ11">
        <v>2.7763499999999999</v>
      </c>
      <c r="DA11">
        <v>2.7763499999999999</v>
      </c>
      <c r="DB11">
        <v>2.7763599999999999</v>
      </c>
      <c r="DC11">
        <v>2.7763599999999999</v>
      </c>
      <c r="DD11">
        <v>2.7763599999999999</v>
      </c>
      <c r="DE11">
        <v>2.7763599999999999</v>
      </c>
      <c r="DF11">
        <v>2.7763599999999999</v>
      </c>
      <c r="DG11">
        <v>2.7763599999999999</v>
      </c>
      <c r="DH11">
        <v>2.7763599999999999</v>
      </c>
      <c r="DI11">
        <v>2.7763599999999999</v>
      </c>
      <c r="DJ11">
        <v>2.7763599999999999</v>
      </c>
      <c r="DK11">
        <v>2.7763599999999999</v>
      </c>
      <c r="DL11">
        <v>2.7763599999999999</v>
      </c>
      <c r="DM11">
        <v>2.7763599999999999</v>
      </c>
      <c r="DN11">
        <v>2.7763599999999999</v>
      </c>
      <c r="DO11">
        <v>2.7763599999999999</v>
      </c>
      <c r="DP11">
        <v>2.7763599999999999</v>
      </c>
      <c r="DQ11">
        <v>2.7763599999999999</v>
      </c>
      <c r="DR11">
        <v>2.7763599999999999</v>
      </c>
      <c r="DS11">
        <v>2.7763599999999999</v>
      </c>
      <c r="DT11">
        <v>2.7763599999999999</v>
      </c>
      <c r="DU11">
        <v>2.7763599999999999</v>
      </c>
      <c r="DV11">
        <v>2.7763599999999999</v>
      </c>
      <c r="DW11">
        <v>2.7763599999999999</v>
      </c>
      <c r="DX11">
        <v>2.7763599999999999</v>
      </c>
      <c r="DY11">
        <v>2.7763599999999999</v>
      </c>
      <c r="DZ11">
        <v>2.7763599999999999</v>
      </c>
      <c r="EA11">
        <v>2.7763599999999999</v>
      </c>
      <c r="EB11">
        <v>2.7763599999999999</v>
      </c>
      <c r="EC11">
        <v>2.7763599999999999</v>
      </c>
      <c r="ED11">
        <v>2.7763599999999999</v>
      </c>
      <c r="EE11">
        <v>2.7763599999999999</v>
      </c>
      <c r="EF11">
        <v>2.7763599999999999</v>
      </c>
      <c r="EG11">
        <v>2.7763599999999999</v>
      </c>
      <c r="EH11">
        <v>2.7763599999999999</v>
      </c>
      <c r="EI11">
        <v>2.7763599999999999</v>
      </c>
      <c r="EJ11">
        <v>2.7763599999999999</v>
      </c>
      <c r="EK11">
        <v>2.7763599999999999</v>
      </c>
      <c r="EL11">
        <v>2.7763599999999999</v>
      </c>
      <c r="EM11">
        <v>2.7763599999999999</v>
      </c>
      <c r="EN11">
        <v>2.7763599999999999</v>
      </c>
      <c r="EO11">
        <v>2.7763599999999999</v>
      </c>
      <c r="EP11">
        <v>2.7763599999999999</v>
      </c>
      <c r="EQ11">
        <v>2.7763599999999999</v>
      </c>
      <c r="ER11">
        <v>2.7763599999999999</v>
      </c>
      <c r="ES11">
        <v>2.7763599999999999</v>
      </c>
      <c r="ET11">
        <v>2.7763599999999999</v>
      </c>
      <c r="EU11">
        <v>2.7763599999999999</v>
      </c>
      <c r="EV11">
        <v>2.7763599999999999</v>
      </c>
      <c r="EW11">
        <v>2.7763599999999999</v>
      </c>
      <c r="EX11">
        <v>2.7763599999999999</v>
      </c>
      <c r="EY11">
        <v>2.7763599999999999</v>
      </c>
      <c r="EZ11">
        <v>2.7763599999999999</v>
      </c>
      <c r="FA11">
        <v>2.7763599999999999</v>
      </c>
      <c r="FB11">
        <v>2.7763599999999999</v>
      </c>
      <c r="FC11">
        <v>2.7763599999999999</v>
      </c>
      <c r="FD11">
        <v>2.7763599999999999</v>
      </c>
      <c r="FE11">
        <v>2.7763599999999999</v>
      </c>
      <c r="FF11">
        <v>2.7763599999999999</v>
      </c>
      <c r="FG11">
        <v>2.7763599999999999</v>
      </c>
      <c r="FH11">
        <v>2.7763599999999999</v>
      </c>
      <c r="FI11">
        <v>2.7763599999999999</v>
      </c>
      <c r="FJ11">
        <v>2.7763599999999999</v>
      </c>
      <c r="FK11">
        <v>2.7763599999999999</v>
      </c>
      <c r="FL11">
        <v>2.7763599999999999</v>
      </c>
      <c r="FM11">
        <v>2.7763599999999999</v>
      </c>
      <c r="FN11">
        <v>2.7763599999999999</v>
      </c>
      <c r="FO11">
        <v>2.7763599999999999</v>
      </c>
      <c r="FP11">
        <v>2.7763599999999999</v>
      </c>
      <c r="FQ11">
        <v>2.7763599999999999</v>
      </c>
      <c r="FR11">
        <v>2.7763599999999999</v>
      </c>
      <c r="FS11">
        <v>2.7763599999999999</v>
      </c>
      <c r="FT11">
        <v>2.7763599999999999</v>
      </c>
      <c r="FU11">
        <v>2.7763599999999999</v>
      </c>
      <c r="FV11">
        <v>2.7763599999999999</v>
      </c>
      <c r="FW11">
        <v>2.7763599999999999</v>
      </c>
      <c r="FX11">
        <v>2.7763599999999999</v>
      </c>
      <c r="FY11">
        <v>2.7763599999999999</v>
      </c>
      <c r="FZ11">
        <v>2.7763599999999999</v>
      </c>
      <c r="GA11">
        <v>2.7763599999999999</v>
      </c>
      <c r="GB11">
        <v>2.7763599999999999</v>
      </c>
      <c r="GC11">
        <v>2.7763599999999999</v>
      </c>
      <c r="GD11">
        <v>2.7763599999999999</v>
      </c>
      <c r="GE11">
        <v>2.7763599999999999</v>
      </c>
      <c r="GF11">
        <v>2.7763599999999999</v>
      </c>
      <c r="GG11">
        <v>2.7763599999999999</v>
      </c>
      <c r="GH11">
        <v>2.7763599999999999</v>
      </c>
      <c r="GI11">
        <v>2.7763599999999999</v>
      </c>
      <c r="GJ11">
        <v>2.7763599999999999</v>
      </c>
      <c r="GK11">
        <v>2.7763599999999999</v>
      </c>
      <c r="GL11">
        <v>2.7763599999999999</v>
      </c>
      <c r="GM11">
        <v>2.7763599999999999</v>
      </c>
      <c r="GN11">
        <v>2.7763599999999999</v>
      </c>
      <c r="GO11">
        <v>2.7763599999999999</v>
      </c>
      <c r="GP11">
        <v>2.7763599999999999</v>
      </c>
      <c r="GQ11">
        <v>2.7763599999999999</v>
      </c>
      <c r="GR11">
        <v>2.7763599999999999</v>
      </c>
      <c r="GS11">
        <v>2.7763599999999999</v>
      </c>
      <c r="GT11">
        <v>2.7763599999999999</v>
      </c>
    </row>
    <row r="12" spans="1:202">
      <c r="A12" t="s">
        <v>221</v>
      </c>
      <c r="B12">
        <v>3.94929</v>
      </c>
      <c r="C12">
        <v>3.9492699999999998</v>
      </c>
      <c r="D12">
        <v>3.9491800000000001</v>
      </c>
      <c r="E12">
        <v>3.9491100000000001</v>
      </c>
      <c r="F12">
        <v>3.9490799999999999</v>
      </c>
      <c r="G12">
        <v>3.9491100000000001</v>
      </c>
      <c r="H12">
        <v>3.9491800000000001</v>
      </c>
      <c r="I12">
        <v>3.94929</v>
      </c>
      <c r="J12">
        <v>3.94943</v>
      </c>
      <c r="K12">
        <v>3.9496000000000002</v>
      </c>
      <c r="L12">
        <v>3.94977</v>
      </c>
      <c r="M12">
        <v>3.9499499999999999</v>
      </c>
      <c r="N12">
        <v>3.9501300000000001</v>
      </c>
      <c r="O12">
        <v>3.9502999999999999</v>
      </c>
      <c r="P12">
        <v>3.9504600000000001</v>
      </c>
      <c r="Q12">
        <v>3.9506199999999998</v>
      </c>
      <c r="R12">
        <v>3.9507500000000002</v>
      </c>
      <c r="S12">
        <v>3.9508800000000002</v>
      </c>
      <c r="T12">
        <v>3.95099</v>
      </c>
      <c r="U12">
        <v>3.9510999999999998</v>
      </c>
      <c r="V12">
        <v>3.9512100000000001</v>
      </c>
      <c r="W12">
        <v>3.9513199999999999</v>
      </c>
      <c r="X12">
        <v>3.9514300000000002</v>
      </c>
      <c r="Y12">
        <v>3.9515400000000001</v>
      </c>
      <c r="Z12">
        <v>3.95167</v>
      </c>
      <c r="AA12">
        <v>3.95181</v>
      </c>
      <c r="AB12">
        <v>3.9519700000000002</v>
      </c>
      <c r="AC12">
        <v>3.95214</v>
      </c>
      <c r="AD12">
        <v>3.9523299999999999</v>
      </c>
      <c r="AE12">
        <v>3.95255</v>
      </c>
      <c r="AF12">
        <v>3.9527899999999998</v>
      </c>
      <c r="AG12">
        <v>3.9530599999999998</v>
      </c>
      <c r="AH12">
        <v>3.9533700000000001</v>
      </c>
      <c r="AI12">
        <v>3.9537</v>
      </c>
      <c r="AJ12">
        <v>3.9540799999999998</v>
      </c>
      <c r="AK12">
        <v>3.9544899999999998</v>
      </c>
      <c r="AL12">
        <v>3.9549500000000002</v>
      </c>
      <c r="AM12">
        <v>3.9554499999999999</v>
      </c>
      <c r="AN12">
        <v>3.95601</v>
      </c>
      <c r="AO12">
        <v>3.95661</v>
      </c>
      <c r="AP12">
        <v>3.9572799999999999</v>
      </c>
      <c r="AQ12">
        <v>3.9580000000000002</v>
      </c>
      <c r="AR12">
        <v>3.95879</v>
      </c>
      <c r="AS12">
        <v>3.9596499999999999</v>
      </c>
      <c r="AT12">
        <v>3.9605800000000002</v>
      </c>
      <c r="AU12">
        <v>3.9615800000000001</v>
      </c>
      <c r="AV12">
        <v>3.96265</v>
      </c>
      <c r="AW12">
        <v>3.9638</v>
      </c>
      <c r="AX12">
        <v>3.96502</v>
      </c>
      <c r="AY12">
        <v>3.96631</v>
      </c>
      <c r="AZ12">
        <v>3.96759</v>
      </c>
      <c r="BA12">
        <v>3.96889</v>
      </c>
      <c r="BB12">
        <v>3.97018</v>
      </c>
      <c r="BC12">
        <v>3.9714499999999999</v>
      </c>
      <c r="BD12">
        <v>3.97268</v>
      </c>
      <c r="BE12">
        <v>3.9739</v>
      </c>
      <c r="BF12">
        <v>3.9750999999999999</v>
      </c>
      <c r="BG12">
        <v>3.9761799999999998</v>
      </c>
      <c r="BH12">
        <v>3.9770699999999999</v>
      </c>
      <c r="BI12">
        <v>3.9778699999999998</v>
      </c>
      <c r="BJ12">
        <v>3.97864</v>
      </c>
      <c r="BK12">
        <v>3.9794900000000002</v>
      </c>
      <c r="BL12">
        <v>3.9807299999999999</v>
      </c>
      <c r="BM12">
        <v>3.9824099999999998</v>
      </c>
      <c r="BN12">
        <v>3.9837199999999999</v>
      </c>
      <c r="BO12">
        <v>3.9845199999999998</v>
      </c>
      <c r="BP12">
        <v>3.9856699999999998</v>
      </c>
      <c r="BQ12">
        <v>3.98691</v>
      </c>
      <c r="BR12">
        <v>3.98821</v>
      </c>
      <c r="BS12">
        <v>3.9895800000000001</v>
      </c>
      <c r="BT12">
        <v>3.9909300000000001</v>
      </c>
      <c r="BU12">
        <v>3.99214</v>
      </c>
      <c r="BV12">
        <v>3.9926699999999999</v>
      </c>
      <c r="BW12">
        <v>3.9927100000000002</v>
      </c>
      <c r="BX12">
        <v>3.9931299999999998</v>
      </c>
      <c r="BY12">
        <v>3.9941900000000001</v>
      </c>
      <c r="BZ12">
        <v>3.9948600000000001</v>
      </c>
      <c r="CA12">
        <v>3.9947400000000002</v>
      </c>
      <c r="CB12">
        <v>3.9937800000000001</v>
      </c>
      <c r="CC12">
        <v>3.9931999999999999</v>
      </c>
      <c r="CD12">
        <v>3.9924599999999999</v>
      </c>
      <c r="CE12">
        <v>3.99153</v>
      </c>
      <c r="CF12">
        <v>3.99153</v>
      </c>
      <c r="CG12">
        <v>3.9919099999999998</v>
      </c>
      <c r="CH12">
        <v>3.9923600000000001</v>
      </c>
      <c r="CI12">
        <v>3.9931999999999999</v>
      </c>
      <c r="CJ12">
        <v>3.9942899999999999</v>
      </c>
      <c r="CK12">
        <v>3.9952100000000002</v>
      </c>
      <c r="CL12">
        <v>3.9961899999999999</v>
      </c>
      <c r="CM12">
        <v>4.00162</v>
      </c>
      <c r="CN12">
        <v>4.0034200000000002</v>
      </c>
      <c r="CO12">
        <v>4.00373</v>
      </c>
      <c r="CP12">
        <v>4.0073999999999996</v>
      </c>
      <c r="CQ12">
        <v>4.0074800000000002</v>
      </c>
      <c r="CR12">
        <v>4.0058600000000002</v>
      </c>
      <c r="CS12">
        <v>4.0038200000000002</v>
      </c>
      <c r="CT12">
        <v>4.0017100000000001</v>
      </c>
      <c r="CU12">
        <v>3.9989699999999999</v>
      </c>
      <c r="CV12">
        <v>3.9971700000000001</v>
      </c>
      <c r="CW12">
        <v>3.9973800000000002</v>
      </c>
      <c r="CX12">
        <v>3.9988700000000001</v>
      </c>
      <c r="CY12">
        <v>3.9999699999999998</v>
      </c>
      <c r="CZ12">
        <v>4.0008299999999997</v>
      </c>
      <c r="DA12">
        <v>4.0021199999999997</v>
      </c>
      <c r="DB12">
        <v>4.00387</v>
      </c>
      <c r="DC12">
        <v>4.0064700000000002</v>
      </c>
      <c r="DD12">
        <v>4.01004</v>
      </c>
      <c r="DE12">
        <v>4.0140700000000002</v>
      </c>
      <c r="DF12">
        <v>4.0180800000000003</v>
      </c>
      <c r="DG12">
        <v>4.0218400000000001</v>
      </c>
      <c r="DH12">
        <v>4.0259499999999999</v>
      </c>
      <c r="DI12">
        <v>4.0308999999999999</v>
      </c>
      <c r="DJ12">
        <v>4.0365500000000001</v>
      </c>
      <c r="DK12">
        <v>4.0424699999999998</v>
      </c>
      <c r="DL12">
        <v>4.0475099999999999</v>
      </c>
      <c r="DM12">
        <v>4.05199</v>
      </c>
      <c r="DN12">
        <v>4.0565199999999999</v>
      </c>
      <c r="DO12">
        <v>4.0603199999999999</v>
      </c>
      <c r="DP12">
        <v>4.06379</v>
      </c>
      <c r="DQ12">
        <v>4.0659700000000001</v>
      </c>
      <c r="DR12">
        <v>4.0654300000000001</v>
      </c>
      <c r="DS12">
        <v>4.0653600000000001</v>
      </c>
      <c r="DT12">
        <v>4.0659000000000001</v>
      </c>
      <c r="DU12">
        <v>4.0621</v>
      </c>
      <c r="DV12">
        <v>4.0567900000000003</v>
      </c>
      <c r="DW12">
        <v>4.0536399999999997</v>
      </c>
      <c r="DX12">
        <v>4.0512800000000002</v>
      </c>
      <c r="DY12">
        <v>4.0493100000000002</v>
      </c>
      <c r="DZ12">
        <v>4.0476000000000001</v>
      </c>
      <c r="EA12">
        <v>4.0460900000000004</v>
      </c>
      <c r="EB12">
        <v>4.0448000000000004</v>
      </c>
      <c r="EC12">
        <v>4.0437599999999998</v>
      </c>
      <c r="ED12">
        <v>4.04298</v>
      </c>
      <c r="EE12">
        <v>4.0424499999999997</v>
      </c>
      <c r="EF12">
        <v>4.0421399999999998</v>
      </c>
      <c r="EG12">
        <v>4.0420400000000001</v>
      </c>
      <c r="EH12">
        <v>4.0421300000000002</v>
      </c>
      <c r="EI12">
        <v>4.0423799999999996</v>
      </c>
      <c r="EJ12">
        <v>4.04277</v>
      </c>
      <c r="EK12">
        <v>4.0432699999999997</v>
      </c>
      <c r="EL12">
        <v>4.0438499999999999</v>
      </c>
      <c r="EM12">
        <v>4.0445000000000002</v>
      </c>
      <c r="EN12">
        <v>4.0451800000000002</v>
      </c>
      <c r="EO12">
        <v>4.0458699999999999</v>
      </c>
      <c r="EP12">
        <v>4.0465299999999997</v>
      </c>
      <c r="EQ12">
        <v>4.0471599999999999</v>
      </c>
      <c r="ER12">
        <v>4.0477299999999996</v>
      </c>
      <c r="ES12">
        <v>4.0482199999999997</v>
      </c>
      <c r="ET12">
        <v>4.0486300000000002</v>
      </c>
      <c r="EU12">
        <v>4.0489499999999996</v>
      </c>
      <c r="EV12">
        <v>4.0491799999999998</v>
      </c>
      <c r="EW12">
        <v>4.0493100000000002</v>
      </c>
      <c r="EX12">
        <v>4.0493600000000001</v>
      </c>
      <c r="EY12">
        <v>4.0493199999999998</v>
      </c>
      <c r="EZ12">
        <v>4.0492100000000004</v>
      </c>
      <c r="FA12">
        <v>4.0490199999999996</v>
      </c>
      <c r="FB12">
        <v>4.0487799999999998</v>
      </c>
      <c r="FC12">
        <v>4.0484999999999998</v>
      </c>
      <c r="FD12">
        <v>4.0481800000000003</v>
      </c>
      <c r="FE12">
        <v>4.0478300000000003</v>
      </c>
      <c r="FF12">
        <v>4.0474800000000002</v>
      </c>
      <c r="FG12">
        <v>4.04711</v>
      </c>
      <c r="FH12">
        <v>4.0467500000000003</v>
      </c>
      <c r="FI12">
        <v>4.0464000000000002</v>
      </c>
      <c r="FJ12">
        <v>4.0460500000000001</v>
      </c>
      <c r="FK12">
        <v>4.0457200000000002</v>
      </c>
      <c r="FL12">
        <v>4.0453900000000003</v>
      </c>
      <c r="FM12">
        <v>4.0450699999999999</v>
      </c>
      <c r="FN12">
        <v>4.0447600000000001</v>
      </c>
      <c r="FO12">
        <v>4.0444599999999999</v>
      </c>
      <c r="FP12">
        <v>4.0441700000000003</v>
      </c>
      <c r="FQ12">
        <v>4.0438799999999997</v>
      </c>
      <c r="FR12">
        <v>4.0436100000000001</v>
      </c>
      <c r="FS12">
        <v>4.0433500000000002</v>
      </c>
      <c r="FT12">
        <v>4.0430999999999999</v>
      </c>
      <c r="FU12">
        <v>4.0428699999999997</v>
      </c>
      <c r="FV12">
        <v>4.0426700000000002</v>
      </c>
      <c r="FW12">
        <v>4.0424800000000003</v>
      </c>
      <c r="FX12">
        <v>4.0423099999999996</v>
      </c>
      <c r="FY12">
        <v>4.04216</v>
      </c>
      <c r="FZ12">
        <v>4.0420299999999996</v>
      </c>
      <c r="GA12">
        <v>4.0419099999999997</v>
      </c>
      <c r="GB12">
        <v>4.0418000000000003</v>
      </c>
      <c r="GC12">
        <v>4.0416999999999996</v>
      </c>
      <c r="GD12">
        <v>4.0416100000000004</v>
      </c>
      <c r="GE12">
        <v>4.0415299999999998</v>
      </c>
      <c r="GF12">
        <v>4.0414599999999998</v>
      </c>
      <c r="GG12">
        <v>4.0414000000000003</v>
      </c>
      <c r="GH12">
        <v>4.0413399999999999</v>
      </c>
      <c r="GI12">
        <v>4.0412800000000004</v>
      </c>
      <c r="GJ12">
        <v>4.0412299999999997</v>
      </c>
      <c r="GK12">
        <v>4.0411799999999998</v>
      </c>
      <c r="GL12">
        <v>4.0411299999999999</v>
      </c>
      <c r="GM12">
        <v>4.0410899999999996</v>
      </c>
      <c r="GN12">
        <v>4.0410399999999997</v>
      </c>
      <c r="GO12">
        <v>4.0410000000000004</v>
      </c>
      <c r="GP12">
        <v>4.0409600000000001</v>
      </c>
      <c r="GQ12">
        <v>4.0409199999999998</v>
      </c>
      <c r="GR12">
        <v>4.04087</v>
      </c>
      <c r="GS12">
        <v>4.0408299999999997</v>
      </c>
      <c r="GT12">
        <v>4.0407799999999998</v>
      </c>
    </row>
    <row r="13" spans="1:202">
      <c r="A13" t="s">
        <v>222</v>
      </c>
      <c r="B13">
        <v>2.5307499999999998</v>
      </c>
      <c r="C13">
        <v>2.53071</v>
      </c>
      <c r="D13">
        <v>2.5307200000000001</v>
      </c>
      <c r="E13">
        <v>2.5307300000000001</v>
      </c>
      <c r="F13">
        <v>2.5307400000000002</v>
      </c>
      <c r="G13">
        <v>2.5307499999999998</v>
      </c>
      <c r="H13">
        <v>2.5307599999999999</v>
      </c>
      <c r="I13">
        <v>2.5307599999999999</v>
      </c>
      <c r="J13">
        <v>2.53077</v>
      </c>
      <c r="K13">
        <v>2.53077</v>
      </c>
      <c r="L13">
        <v>2.53078</v>
      </c>
      <c r="M13">
        <v>2.53078</v>
      </c>
      <c r="N13">
        <v>2.53078</v>
      </c>
      <c r="O13">
        <v>2.53078</v>
      </c>
      <c r="P13">
        <v>2.53078</v>
      </c>
      <c r="Q13">
        <v>2.53078</v>
      </c>
      <c r="R13">
        <v>2.53078</v>
      </c>
      <c r="S13">
        <v>2.53078</v>
      </c>
      <c r="T13">
        <v>2.53078</v>
      </c>
      <c r="U13">
        <v>2.53078</v>
      </c>
      <c r="V13">
        <v>2.5307900000000001</v>
      </c>
      <c r="W13">
        <v>2.5307900000000001</v>
      </c>
      <c r="X13">
        <v>2.5307900000000001</v>
      </c>
      <c r="Y13">
        <v>2.5307900000000001</v>
      </c>
      <c r="Z13">
        <v>2.5307900000000001</v>
      </c>
      <c r="AA13">
        <v>2.5307900000000001</v>
      </c>
      <c r="AB13">
        <v>2.53078</v>
      </c>
      <c r="AC13">
        <v>2.53078</v>
      </c>
      <c r="AD13">
        <v>2.53078</v>
      </c>
      <c r="AE13">
        <v>2.53078</v>
      </c>
      <c r="AF13">
        <v>2.53078</v>
      </c>
      <c r="AG13">
        <v>2.53078</v>
      </c>
      <c r="AH13">
        <v>2.53078</v>
      </c>
      <c r="AI13">
        <v>2.53078</v>
      </c>
      <c r="AJ13">
        <v>2.53078</v>
      </c>
      <c r="AK13">
        <v>2.53077</v>
      </c>
      <c r="AL13">
        <v>2.53077</v>
      </c>
      <c r="AM13">
        <v>2.53077</v>
      </c>
      <c r="AN13">
        <v>2.53077</v>
      </c>
      <c r="AO13">
        <v>2.53077</v>
      </c>
      <c r="AP13">
        <v>2.5307599999999999</v>
      </c>
      <c r="AQ13">
        <v>2.5307599999999999</v>
      </c>
      <c r="AR13">
        <v>2.5307599999999999</v>
      </c>
      <c r="AS13">
        <v>2.5307499999999998</v>
      </c>
      <c r="AT13">
        <v>2.5307499999999998</v>
      </c>
      <c r="AU13">
        <v>2.5307400000000002</v>
      </c>
      <c r="AV13">
        <v>2.5307400000000002</v>
      </c>
      <c r="AW13">
        <v>2.5307300000000001</v>
      </c>
      <c r="AX13">
        <v>2.5307300000000001</v>
      </c>
      <c r="AY13">
        <v>2.5307200000000001</v>
      </c>
      <c r="AZ13">
        <v>2.53071</v>
      </c>
      <c r="BA13">
        <v>2.5306999999999999</v>
      </c>
      <c r="BB13">
        <v>2.5306999999999999</v>
      </c>
      <c r="BC13">
        <v>2.5306899999999999</v>
      </c>
      <c r="BD13">
        <v>2.5306799999999998</v>
      </c>
      <c r="BE13">
        <v>2.5306700000000002</v>
      </c>
      <c r="BF13">
        <v>2.5306700000000002</v>
      </c>
      <c r="BG13">
        <v>2.5306600000000001</v>
      </c>
      <c r="BH13">
        <v>2.5306600000000001</v>
      </c>
      <c r="BI13">
        <v>2.5306500000000001</v>
      </c>
      <c r="BJ13">
        <v>2.5306500000000001</v>
      </c>
      <c r="BK13">
        <v>2.53064</v>
      </c>
      <c r="BL13">
        <v>2.5306500000000001</v>
      </c>
      <c r="BM13">
        <v>2.5306500000000001</v>
      </c>
      <c r="BN13">
        <v>2.5306299999999999</v>
      </c>
      <c r="BO13">
        <v>2.5306299999999999</v>
      </c>
      <c r="BP13">
        <v>2.5306299999999999</v>
      </c>
      <c r="BQ13">
        <v>2.5306299999999999</v>
      </c>
      <c r="BR13">
        <v>2.5306299999999999</v>
      </c>
      <c r="BS13">
        <v>2.5306199999999999</v>
      </c>
      <c r="BT13">
        <v>2.5306199999999999</v>
      </c>
      <c r="BU13">
        <v>2.5306000000000002</v>
      </c>
      <c r="BV13">
        <v>2.5305900000000001</v>
      </c>
      <c r="BW13">
        <v>2.53057</v>
      </c>
      <c r="BX13">
        <v>2.5305900000000001</v>
      </c>
      <c r="BY13">
        <v>2.5305800000000001</v>
      </c>
      <c r="BZ13">
        <v>2.53057</v>
      </c>
      <c r="CA13">
        <v>2.5305499999999999</v>
      </c>
      <c r="CB13">
        <v>2.5305499999999999</v>
      </c>
      <c r="CC13">
        <v>2.5305499999999999</v>
      </c>
      <c r="CD13">
        <v>2.5305499999999999</v>
      </c>
      <c r="CE13">
        <v>2.5305399999999998</v>
      </c>
      <c r="CF13">
        <v>2.5305399999999998</v>
      </c>
      <c r="CG13">
        <v>2.5305200000000001</v>
      </c>
      <c r="CH13">
        <v>2.53051</v>
      </c>
      <c r="CI13">
        <v>2.53051</v>
      </c>
      <c r="CJ13">
        <v>2.5304899999999999</v>
      </c>
      <c r="CK13">
        <v>2.5304700000000002</v>
      </c>
      <c r="CL13">
        <v>2.5304600000000002</v>
      </c>
      <c r="CM13">
        <v>2.53043</v>
      </c>
      <c r="CN13">
        <v>2.5304000000000002</v>
      </c>
      <c r="CO13">
        <v>2.5304099999999998</v>
      </c>
      <c r="CP13">
        <v>2.53037</v>
      </c>
      <c r="CQ13">
        <v>2.5303800000000001</v>
      </c>
      <c r="CR13">
        <v>2.5303900000000001</v>
      </c>
      <c r="CS13">
        <v>2.5304000000000002</v>
      </c>
      <c r="CT13">
        <v>2.5304199999999999</v>
      </c>
      <c r="CU13">
        <v>2.53044</v>
      </c>
      <c r="CV13">
        <v>2.5304700000000002</v>
      </c>
      <c r="CW13">
        <v>2.5304799999999998</v>
      </c>
      <c r="CX13">
        <v>2.5304700000000002</v>
      </c>
      <c r="CY13">
        <v>2.5304500000000001</v>
      </c>
      <c r="CZ13">
        <v>2.5304500000000001</v>
      </c>
      <c r="DA13">
        <v>2.5304500000000001</v>
      </c>
      <c r="DB13">
        <v>2.5304500000000001</v>
      </c>
      <c r="DC13">
        <v>2.5304500000000001</v>
      </c>
      <c r="DD13">
        <v>2.53044</v>
      </c>
      <c r="DE13">
        <v>2.5304000000000002</v>
      </c>
      <c r="DF13">
        <v>2.5303599999999999</v>
      </c>
      <c r="DG13">
        <v>2.5303200000000001</v>
      </c>
      <c r="DH13">
        <v>2.5303300000000002</v>
      </c>
      <c r="DI13">
        <v>2.5303100000000001</v>
      </c>
      <c r="DJ13">
        <v>2.5303100000000001</v>
      </c>
      <c r="DK13">
        <v>2.5302899999999999</v>
      </c>
      <c r="DL13">
        <v>2.5302500000000001</v>
      </c>
      <c r="DM13">
        <v>2.5302099999999998</v>
      </c>
      <c r="DN13">
        <v>2.5301800000000001</v>
      </c>
      <c r="DO13">
        <v>2.5301200000000001</v>
      </c>
      <c r="DP13">
        <v>2.5300799999999999</v>
      </c>
      <c r="DQ13">
        <v>2.5300400000000001</v>
      </c>
      <c r="DR13">
        <v>2.5300099999999999</v>
      </c>
      <c r="DS13">
        <v>2.5300099999999999</v>
      </c>
      <c r="DT13">
        <v>2.5300099999999999</v>
      </c>
      <c r="DU13">
        <v>2.53003</v>
      </c>
      <c r="DV13">
        <v>2.5300699999999998</v>
      </c>
      <c r="DW13">
        <v>2.53009</v>
      </c>
      <c r="DX13">
        <v>2.5301100000000001</v>
      </c>
      <c r="DY13">
        <v>2.5301300000000002</v>
      </c>
      <c r="DZ13">
        <v>2.5301499999999999</v>
      </c>
      <c r="EA13">
        <v>2.53016</v>
      </c>
      <c r="EB13">
        <v>2.5301800000000001</v>
      </c>
      <c r="EC13">
        <v>2.5301900000000002</v>
      </c>
      <c r="ED13">
        <v>2.5301999999999998</v>
      </c>
      <c r="EE13">
        <v>2.5302099999999998</v>
      </c>
      <c r="EF13">
        <v>2.5302099999999998</v>
      </c>
      <c r="EG13">
        <v>2.5302199999999999</v>
      </c>
      <c r="EH13">
        <v>2.5302199999999999</v>
      </c>
      <c r="EI13">
        <v>2.5302199999999999</v>
      </c>
      <c r="EJ13">
        <v>2.5302199999999999</v>
      </c>
      <c r="EK13">
        <v>2.5302199999999999</v>
      </c>
      <c r="EL13">
        <v>2.5302099999999998</v>
      </c>
      <c r="EM13">
        <v>2.5302099999999998</v>
      </c>
      <c r="EN13">
        <v>2.5302099999999998</v>
      </c>
      <c r="EO13">
        <v>2.5301999999999998</v>
      </c>
      <c r="EP13">
        <v>2.5301900000000002</v>
      </c>
      <c r="EQ13">
        <v>2.5301900000000002</v>
      </c>
      <c r="ER13">
        <v>2.5301800000000001</v>
      </c>
      <c r="ES13">
        <v>2.5301800000000001</v>
      </c>
      <c r="ET13">
        <v>2.53017</v>
      </c>
      <c r="EU13">
        <v>2.53017</v>
      </c>
      <c r="EV13">
        <v>2.53017</v>
      </c>
      <c r="EW13">
        <v>2.53016</v>
      </c>
      <c r="EX13">
        <v>2.53016</v>
      </c>
      <c r="EY13">
        <v>2.53016</v>
      </c>
      <c r="EZ13">
        <v>2.53016</v>
      </c>
      <c r="FA13">
        <v>2.53016</v>
      </c>
      <c r="FB13">
        <v>2.53016</v>
      </c>
      <c r="FC13">
        <v>2.53017</v>
      </c>
      <c r="FD13">
        <v>2.53017</v>
      </c>
      <c r="FE13">
        <v>2.53017</v>
      </c>
      <c r="FF13">
        <v>2.53017</v>
      </c>
      <c r="FG13">
        <v>2.5301800000000001</v>
      </c>
      <c r="FH13">
        <v>2.5301800000000001</v>
      </c>
      <c r="FI13">
        <v>2.5301800000000001</v>
      </c>
      <c r="FJ13">
        <v>2.5301900000000002</v>
      </c>
      <c r="FK13">
        <v>2.5301900000000002</v>
      </c>
      <c r="FL13">
        <v>2.5301900000000002</v>
      </c>
      <c r="FM13">
        <v>2.5301900000000002</v>
      </c>
      <c r="FN13">
        <v>2.5301999999999998</v>
      </c>
      <c r="FO13">
        <v>2.5301999999999998</v>
      </c>
      <c r="FP13">
        <v>2.5301999999999998</v>
      </c>
      <c r="FQ13">
        <v>2.5301999999999998</v>
      </c>
      <c r="FR13">
        <v>2.5302099999999998</v>
      </c>
      <c r="FS13">
        <v>2.5302099999999998</v>
      </c>
      <c r="FT13">
        <v>2.5302099999999998</v>
      </c>
      <c r="FU13">
        <v>2.5302099999999998</v>
      </c>
      <c r="FV13">
        <v>2.5302199999999999</v>
      </c>
      <c r="FW13">
        <v>2.5302199999999999</v>
      </c>
      <c r="FX13">
        <v>2.5302199999999999</v>
      </c>
      <c r="FY13">
        <v>2.5302199999999999</v>
      </c>
      <c r="FZ13">
        <v>2.5302199999999999</v>
      </c>
      <c r="GA13">
        <v>2.5302199999999999</v>
      </c>
      <c r="GB13">
        <v>2.53023</v>
      </c>
      <c r="GC13">
        <v>2.53023</v>
      </c>
      <c r="GD13">
        <v>2.53023</v>
      </c>
      <c r="GE13">
        <v>2.53023</v>
      </c>
      <c r="GF13">
        <v>2.53023</v>
      </c>
      <c r="GG13">
        <v>2.53023</v>
      </c>
      <c r="GH13">
        <v>2.53023</v>
      </c>
      <c r="GI13">
        <v>2.53024</v>
      </c>
      <c r="GJ13">
        <v>2.53024</v>
      </c>
      <c r="GK13">
        <v>2.53024</v>
      </c>
      <c r="GL13">
        <v>2.53024</v>
      </c>
      <c r="GM13">
        <v>2.53024</v>
      </c>
      <c r="GN13">
        <v>2.53024</v>
      </c>
      <c r="GO13">
        <v>2.53024</v>
      </c>
      <c r="GP13">
        <v>2.5302500000000001</v>
      </c>
      <c r="GQ13">
        <v>2.5302500000000001</v>
      </c>
      <c r="GR13">
        <v>2.5302500000000001</v>
      </c>
      <c r="GS13">
        <v>2.5302500000000001</v>
      </c>
      <c r="GT13">
        <v>2.5302500000000001</v>
      </c>
    </row>
    <row r="14" spans="1:202">
      <c r="A14" t="s">
        <v>223</v>
      </c>
      <c r="B14">
        <v>1.1625000000000001</v>
      </c>
      <c r="C14">
        <v>1.1332599999999999</v>
      </c>
      <c r="D14">
        <v>1.2225600000000001</v>
      </c>
      <c r="E14">
        <v>1.19974</v>
      </c>
      <c r="F14">
        <v>1.15988</v>
      </c>
      <c r="G14">
        <v>1.1224000000000001</v>
      </c>
      <c r="H14">
        <v>1.09277</v>
      </c>
      <c r="I14">
        <v>1.0706599999999999</v>
      </c>
      <c r="J14">
        <v>1.0543800000000001</v>
      </c>
      <c r="K14">
        <v>1.0423199999999999</v>
      </c>
      <c r="L14">
        <v>1.0332300000000001</v>
      </c>
      <c r="M14">
        <v>1.0262899999999999</v>
      </c>
      <c r="N14">
        <v>1.02091</v>
      </c>
      <c r="O14">
        <v>1.0166900000000001</v>
      </c>
      <c r="P14">
        <v>1.01336</v>
      </c>
      <c r="Q14">
        <v>1.0107299999999999</v>
      </c>
      <c r="R14">
        <v>1.00864</v>
      </c>
      <c r="S14">
        <v>1.0069900000000001</v>
      </c>
      <c r="T14">
        <v>1.0057700000000001</v>
      </c>
      <c r="U14">
        <v>1.0043800000000001</v>
      </c>
      <c r="V14">
        <v>1.0033300000000001</v>
      </c>
      <c r="W14">
        <v>1.0026200000000001</v>
      </c>
      <c r="X14">
        <v>1.0022</v>
      </c>
      <c r="Y14">
        <v>1.00207</v>
      </c>
      <c r="Z14">
        <v>1.0021899999999999</v>
      </c>
      <c r="AA14">
        <v>1.0025500000000001</v>
      </c>
      <c r="AB14">
        <v>1.00315</v>
      </c>
      <c r="AC14">
        <v>1.0039800000000001</v>
      </c>
      <c r="AD14">
        <v>1.00505</v>
      </c>
      <c r="AE14">
        <v>1.00637</v>
      </c>
      <c r="AF14">
        <v>1.0079400000000001</v>
      </c>
      <c r="AG14">
        <v>1.0098</v>
      </c>
      <c r="AH14">
        <v>1.0119400000000001</v>
      </c>
      <c r="AI14">
        <v>1.01441</v>
      </c>
      <c r="AJ14">
        <v>1.0172300000000001</v>
      </c>
      <c r="AK14">
        <v>1.02041</v>
      </c>
      <c r="AL14">
        <v>1.024</v>
      </c>
      <c r="AM14">
        <v>1.0280100000000001</v>
      </c>
      <c r="AN14">
        <v>1.0325</v>
      </c>
      <c r="AO14">
        <v>1.0375000000000001</v>
      </c>
      <c r="AP14">
        <v>1.04305</v>
      </c>
      <c r="AQ14">
        <v>1.04921</v>
      </c>
      <c r="AR14">
        <v>1.0560400000000001</v>
      </c>
      <c r="AS14">
        <v>1.06358</v>
      </c>
      <c r="AT14">
        <v>1.07192</v>
      </c>
      <c r="AU14">
        <v>1.0810900000000001</v>
      </c>
      <c r="AV14">
        <v>1.09118</v>
      </c>
      <c r="AW14">
        <v>1.10225</v>
      </c>
      <c r="AX14">
        <v>1.11436</v>
      </c>
      <c r="AY14">
        <v>1.12738</v>
      </c>
      <c r="AZ14">
        <v>1.1420600000000001</v>
      </c>
      <c r="BA14">
        <v>1.1578999999999999</v>
      </c>
      <c r="BB14">
        <v>1.17422</v>
      </c>
      <c r="BC14">
        <v>1.19085</v>
      </c>
      <c r="BD14">
        <v>1.20756</v>
      </c>
      <c r="BE14">
        <v>1.2241</v>
      </c>
      <c r="BF14">
        <v>1.24024</v>
      </c>
      <c r="BG14">
        <v>1.2560800000000001</v>
      </c>
      <c r="BH14">
        <v>1.2714700000000001</v>
      </c>
      <c r="BI14">
        <v>1.28525</v>
      </c>
      <c r="BJ14">
        <v>1.29792</v>
      </c>
      <c r="BK14">
        <v>1.3105500000000001</v>
      </c>
      <c r="BL14">
        <v>1.3279399999999999</v>
      </c>
      <c r="BM14">
        <v>1.3343499999999999</v>
      </c>
      <c r="BN14">
        <v>1.35053</v>
      </c>
      <c r="BO14">
        <v>1.39245</v>
      </c>
      <c r="BP14">
        <v>1.4113800000000001</v>
      </c>
      <c r="BQ14">
        <v>1.4284600000000001</v>
      </c>
      <c r="BR14">
        <v>1.4481299999999999</v>
      </c>
      <c r="BS14">
        <v>1.44276</v>
      </c>
      <c r="BT14">
        <v>1.47742</v>
      </c>
      <c r="BU14">
        <v>1.4767300000000001</v>
      </c>
      <c r="BV14">
        <v>1.5182500000000001</v>
      </c>
      <c r="BW14">
        <v>1.5403800000000001</v>
      </c>
      <c r="BX14">
        <v>1.57003</v>
      </c>
      <c r="BY14">
        <v>1.54009</v>
      </c>
      <c r="BZ14">
        <v>1.55915</v>
      </c>
      <c r="CA14">
        <v>1.58169</v>
      </c>
      <c r="CB14">
        <v>1.60554</v>
      </c>
      <c r="CC14">
        <v>1.59484</v>
      </c>
      <c r="CD14">
        <v>1.5786899999999999</v>
      </c>
      <c r="CE14">
        <v>1.56752</v>
      </c>
      <c r="CF14">
        <v>1.55749</v>
      </c>
      <c r="CG14">
        <v>1.5409999999999999</v>
      </c>
      <c r="CH14">
        <v>1.5510200000000001</v>
      </c>
      <c r="CI14">
        <v>1.5500100000000001</v>
      </c>
      <c r="CJ14">
        <v>1.5362899999999999</v>
      </c>
      <c r="CK14">
        <v>1.5490200000000001</v>
      </c>
      <c r="CL14">
        <v>1.5645199999999999</v>
      </c>
      <c r="CM14">
        <v>1.6025400000000001</v>
      </c>
      <c r="CN14">
        <v>1.60182</v>
      </c>
      <c r="CO14">
        <v>1.6500600000000001</v>
      </c>
      <c r="CP14">
        <v>1.6719299999999999</v>
      </c>
      <c r="CQ14">
        <v>1.7003600000000001</v>
      </c>
      <c r="CR14">
        <v>1.67801</v>
      </c>
      <c r="CS14">
        <v>1.67004</v>
      </c>
      <c r="CT14">
        <v>1.6566099999999999</v>
      </c>
      <c r="CU14">
        <v>1.6246400000000001</v>
      </c>
      <c r="CV14">
        <v>1.6129800000000001</v>
      </c>
      <c r="CW14">
        <v>1.5851</v>
      </c>
      <c r="CX14">
        <v>1.5726899999999999</v>
      </c>
      <c r="CY14">
        <v>1.5863100000000001</v>
      </c>
      <c r="CZ14">
        <v>1.6077699999999999</v>
      </c>
      <c r="DA14">
        <v>1.61267</v>
      </c>
      <c r="DB14">
        <v>1.6288800000000001</v>
      </c>
      <c r="DC14">
        <v>1.64378</v>
      </c>
      <c r="DD14">
        <v>1.6571800000000001</v>
      </c>
      <c r="DE14">
        <v>1.6807000000000001</v>
      </c>
      <c r="DF14">
        <v>1.76007</v>
      </c>
      <c r="DG14">
        <v>1.8231200000000001</v>
      </c>
      <c r="DH14">
        <v>1.8788800000000001</v>
      </c>
      <c r="DI14">
        <v>1.87222</v>
      </c>
      <c r="DJ14">
        <v>1.93204</v>
      </c>
      <c r="DK14">
        <v>1.9639500000000001</v>
      </c>
      <c r="DL14">
        <v>2.0450699999999999</v>
      </c>
      <c r="DM14">
        <v>2.1395</v>
      </c>
      <c r="DN14">
        <v>2.21672</v>
      </c>
      <c r="DO14">
        <v>2.2664</v>
      </c>
      <c r="DP14">
        <v>2.4012500000000001</v>
      </c>
      <c r="DQ14">
        <v>2.5058799999999999</v>
      </c>
      <c r="DR14">
        <v>2.5490900000000001</v>
      </c>
      <c r="DS14">
        <v>2.5490499999999998</v>
      </c>
      <c r="DT14">
        <v>2.54901</v>
      </c>
      <c r="DU14">
        <v>2.54901</v>
      </c>
      <c r="DV14">
        <v>2.5490400000000002</v>
      </c>
      <c r="DW14">
        <v>2.5490599999999999</v>
      </c>
      <c r="DX14">
        <v>2.54908</v>
      </c>
      <c r="DY14">
        <v>2.5490900000000001</v>
      </c>
      <c r="DZ14">
        <v>2.5491100000000002</v>
      </c>
      <c r="EA14">
        <v>2.53348</v>
      </c>
      <c r="EB14">
        <v>2.4979200000000001</v>
      </c>
      <c r="EC14">
        <v>2.4610500000000002</v>
      </c>
      <c r="ED14">
        <v>2.4245800000000002</v>
      </c>
      <c r="EE14">
        <v>2.3899400000000002</v>
      </c>
      <c r="EF14">
        <v>2.3579500000000002</v>
      </c>
      <c r="EG14">
        <v>2.3292999999999999</v>
      </c>
      <c r="EH14">
        <v>2.3043200000000001</v>
      </c>
      <c r="EI14">
        <v>2.2833100000000002</v>
      </c>
      <c r="EJ14">
        <v>2.2664499999999999</v>
      </c>
      <c r="EK14">
        <v>2.25359</v>
      </c>
      <c r="EL14">
        <v>2.2444799999999998</v>
      </c>
      <c r="EM14">
        <v>2.23889</v>
      </c>
      <c r="EN14">
        <v>2.2364999999999999</v>
      </c>
      <c r="EO14">
        <v>2.23706</v>
      </c>
      <c r="EP14">
        <v>2.2418999999999998</v>
      </c>
      <c r="EQ14">
        <v>2.2484099999999998</v>
      </c>
      <c r="ER14">
        <v>2.2565900000000001</v>
      </c>
      <c r="ES14">
        <v>2.2658800000000001</v>
      </c>
      <c r="ET14">
        <v>2.27597</v>
      </c>
      <c r="EU14">
        <v>2.2863699999999998</v>
      </c>
      <c r="EV14">
        <v>2.2966299999999999</v>
      </c>
      <c r="EW14">
        <v>2.3063799999999999</v>
      </c>
      <c r="EX14">
        <v>2.31535</v>
      </c>
      <c r="EY14">
        <v>2.32334</v>
      </c>
      <c r="EZ14">
        <v>2.3300299999999998</v>
      </c>
      <c r="FA14">
        <v>2.3353000000000002</v>
      </c>
      <c r="FB14">
        <v>2.339</v>
      </c>
      <c r="FC14">
        <v>2.34117</v>
      </c>
      <c r="FD14">
        <v>2.3418700000000001</v>
      </c>
      <c r="FE14">
        <v>2.3411900000000001</v>
      </c>
      <c r="FF14">
        <v>2.3391500000000001</v>
      </c>
      <c r="FG14">
        <v>2.3359100000000002</v>
      </c>
      <c r="FH14">
        <v>2.33162</v>
      </c>
      <c r="FI14">
        <v>2.32633</v>
      </c>
      <c r="FJ14">
        <v>2.3200599999999998</v>
      </c>
      <c r="FK14">
        <v>2.3143799999999999</v>
      </c>
      <c r="FL14">
        <v>2.3081100000000001</v>
      </c>
      <c r="FM14">
        <v>2.3012899999999998</v>
      </c>
      <c r="FN14">
        <v>2.294</v>
      </c>
      <c r="FO14">
        <v>2.2863000000000002</v>
      </c>
      <c r="FP14">
        <v>2.2781899999999999</v>
      </c>
      <c r="FQ14">
        <v>2.2696800000000001</v>
      </c>
      <c r="FR14">
        <v>2.2608199999999998</v>
      </c>
      <c r="FS14">
        <v>2.2517499999999999</v>
      </c>
      <c r="FT14">
        <v>2.2425000000000002</v>
      </c>
      <c r="FU14">
        <v>2.23319</v>
      </c>
      <c r="FV14">
        <v>2.2239900000000001</v>
      </c>
      <c r="FW14">
        <v>2.2149899999999998</v>
      </c>
      <c r="FX14">
        <v>2.2061999999999999</v>
      </c>
      <c r="FY14">
        <v>2.19773</v>
      </c>
      <c r="FZ14">
        <v>2.18954</v>
      </c>
      <c r="GA14">
        <v>2.18153</v>
      </c>
      <c r="GB14">
        <v>2.1737000000000002</v>
      </c>
      <c r="GC14">
        <v>2.1660499999999998</v>
      </c>
      <c r="GD14">
        <v>2.15862</v>
      </c>
      <c r="GE14">
        <v>2.1514799999999998</v>
      </c>
      <c r="GF14">
        <v>2.1445799999999999</v>
      </c>
      <c r="GG14">
        <v>2.13794</v>
      </c>
      <c r="GH14">
        <v>2.1315</v>
      </c>
      <c r="GI14">
        <v>2.1252</v>
      </c>
      <c r="GJ14">
        <v>2.1189800000000001</v>
      </c>
      <c r="GK14">
        <v>2.1129500000000001</v>
      </c>
      <c r="GL14">
        <v>2.1070600000000002</v>
      </c>
      <c r="GM14">
        <v>2.1012499999999998</v>
      </c>
      <c r="GN14">
        <v>2.09545</v>
      </c>
      <c r="GO14">
        <v>2.08961</v>
      </c>
      <c r="GP14">
        <v>2.0836999999999999</v>
      </c>
      <c r="GQ14">
        <v>2.0777199999999998</v>
      </c>
      <c r="GR14">
        <v>2.0716100000000002</v>
      </c>
      <c r="GS14">
        <v>2.0653999999999999</v>
      </c>
      <c r="GT14">
        <v>2.0592000000000001</v>
      </c>
    </row>
    <row r="15" spans="1:202">
      <c r="A15" t="s">
        <v>224</v>
      </c>
      <c r="B15">
        <v>1.7282299999999999</v>
      </c>
      <c r="C15">
        <v>1.73231</v>
      </c>
      <c r="D15">
        <v>1.71953</v>
      </c>
      <c r="E15">
        <v>1.7218500000000001</v>
      </c>
      <c r="F15">
        <v>1.7270799999999999</v>
      </c>
      <c r="G15">
        <v>1.73231</v>
      </c>
      <c r="H15">
        <v>1.7365200000000001</v>
      </c>
      <c r="I15">
        <v>1.73967</v>
      </c>
      <c r="J15">
        <v>1.7419800000000001</v>
      </c>
      <c r="K15">
        <v>1.7436799999999999</v>
      </c>
      <c r="L15">
        <v>1.74495</v>
      </c>
      <c r="M15">
        <v>1.74542</v>
      </c>
      <c r="N15">
        <v>1.74542</v>
      </c>
      <c r="O15">
        <v>1.74543</v>
      </c>
      <c r="P15">
        <v>1.74543</v>
      </c>
      <c r="Q15">
        <v>1.74543</v>
      </c>
      <c r="R15">
        <v>1.74543</v>
      </c>
      <c r="S15">
        <v>1.74543</v>
      </c>
      <c r="T15">
        <v>1.74543</v>
      </c>
      <c r="U15">
        <v>1.74543</v>
      </c>
      <c r="V15">
        <v>1.74543</v>
      </c>
      <c r="W15">
        <v>1.74543</v>
      </c>
      <c r="X15">
        <v>1.74543</v>
      </c>
      <c r="Y15">
        <v>1.74543</v>
      </c>
      <c r="Z15">
        <v>1.74543</v>
      </c>
      <c r="AA15">
        <v>1.74543</v>
      </c>
      <c r="AB15">
        <v>1.74543</v>
      </c>
      <c r="AC15">
        <v>1.74543</v>
      </c>
      <c r="AD15">
        <v>1.74543</v>
      </c>
      <c r="AE15">
        <v>1.74543</v>
      </c>
      <c r="AF15">
        <v>1.74543</v>
      </c>
      <c r="AG15">
        <v>1.74543</v>
      </c>
      <c r="AH15">
        <v>1.74543</v>
      </c>
      <c r="AI15">
        <v>1.74542</v>
      </c>
      <c r="AJ15">
        <v>1.74542</v>
      </c>
      <c r="AK15">
        <v>1.7452700000000001</v>
      </c>
      <c r="AL15">
        <v>1.7445600000000001</v>
      </c>
      <c r="AM15">
        <v>1.74376</v>
      </c>
      <c r="AN15">
        <v>1.7428900000000001</v>
      </c>
      <c r="AO15">
        <v>1.74193</v>
      </c>
      <c r="AP15">
        <v>1.7408699999999999</v>
      </c>
      <c r="AQ15">
        <v>1.7397100000000001</v>
      </c>
      <c r="AR15">
        <v>1.73844</v>
      </c>
      <c r="AS15">
        <v>1.73706</v>
      </c>
      <c r="AT15">
        <v>1.73556</v>
      </c>
      <c r="AU15">
        <v>1.73394</v>
      </c>
      <c r="AV15">
        <v>1.7322</v>
      </c>
      <c r="AW15">
        <v>1.7303200000000001</v>
      </c>
      <c r="AX15">
        <v>1.7283200000000001</v>
      </c>
      <c r="AY15">
        <v>1.7262200000000001</v>
      </c>
      <c r="AZ15">
        <v>1.7239199999999999</v>
      </c>
      <c r="BA15">
        <v>1.7215100000000001</v>
      </c>
      <c r="BB15">
        <v>1.71913</v>
      </c>
      <c r="BC15">
        <v>1.7168099999999999</v>
      </c>
      <c r="BD15">
        <v>1.71461</v>
      </c>
      <c r="BE15">
        <v>1.71255</v>
      </c>
      <c r="BF15">
        <v>1.7106600000000001</v>
      </c>
      <c r="BG15">
        <v>1.7089300000000001</v>
      </c>
      <c r="BH15">
        <v>1.7073400000000001</v>
      </c>
      <c r="BI15">
        <v>1.70607</v>
      </c>
      <c r="BJ15">
        <v>1.7050099999999999</v>
      </c>
      <c r="BK15">
        <v>1.7039899999999999</v>
      </c>
      <c r="BL15">
        <v>1.70235</v>
      </c>
      <c r="BM15">
        <v>1.7019899999999999</v>
      </c>
      <c r="BN15">
        <v>1.7002699999999999</v>
      </c>
      <c r="BO15">
        <v>1.6958500000000001</v>
      </c>
      <c r="BP15">
        <v>1.6947399999999999</v>
      </c>
      <c r="BQ15">
        <v>1.6937199999999999</v>
      </c>
      <c r="BR15">
        <v>1.69238</v>
      </c>
      <c r="BS15">
        <v>1.69364</v>
      </c>
      <c r="BT15">
        <v>1.69028</v>
      </c>
      <c r="BU15">
        <v>1.6918599999999999</v>
      </c>
      <c r="BV15">
        <v>1.6893400000000001</v>
      </c>
      <c r="BW15">
        <v>1.6882999999999999</v>
      </c>
      <c r="BX15">
        <v>1.6861200000000001</v>
      </c>
      <c r="BY15">
        <v>1.6895100000000001</v>
      </c>
      <c r="BZ15">
        <v>1.6879999999999999</v>
      </c>
      <c r="CA15">
        <v>1.6862900000000001</v>
      </c>
      <c r="CB15">
        <v>1.6843999999999999</v>
      </c>
      <c r="CC15">
        <v>1.6858599999999999</v>
      </c>
      <c r="CD15">
        <v>1.6873499999999999</v>
      </c>
      <c r="CE15">
        <v>1.68781</v>
      </c>
      <c r="CF15">
        <v>1.68791</v>
      </c>
      <c r="CG15">
        <v>1.6885300000000001</v>
      </c>
      <c r="CH15">
        <v>1.6862600000000001</v>
      </c>
      <c r="CI15">
        <v>1.6849400000000001</v>
      </c>
      <c r="CJ15">
        <v>1.68489</v>
      </c>
      <c r="CK15">
        <v>1.68201</v>
      </c>
      <c r="CL15">
        <v>1.6792800000000001</v>
      </c>
      <c r="CM15">
        <v>1.67493</v>
      </c>
      <c r="CN15">
        <v>1.6752800000000001</v>
      </c>
      <c r="CO15">
        <v>1.6710400000000001</v>
      </c>
      <c r="CP15">
        <v>1.6711</v>
      </c>
      <c r="CQ15">
        <v>1.6718</v>
      </c>
      <c r="CR15">
        <v>1.67733</v>
      </c>
      <c r="CS15">
        <v>1.6808399999999999</v>
      </c>
      <c r="CT15">
        <v>1.68415</v>
      </c>
      <c r="CU15">
        <v>1.6883999999999999</v>
      </c>
      <c r="CV15">
        <v>1.69034</v>
      </c>
      <c r="CW15">
        <v>1.6932199999999999</v>
      </c>
      <c r="CX15">
        <v>1.69442</v>
      </c>
      <c r="CY15">
        <v>1.6934800000000001</v>
      </c>
      <c r="CZ15">
        <v>1.6922999999999999</v>
      </c>
      <c r="DA15">
        <v>1.6931</v>
      </c>
      <c r="DB15">
        <v>1.69354</v>
      </c>
      <c r="DC15">
        <v>1.6942999999999999</v>
      </c>
      <c r="DD15">
        <v>1.69478</v>
      </c>
      <c r="DE15">
        <v>1.6939599999999999</v>
      </c>
      <c r="DF15">
        <v>1.6890400000000001</v>
      </c>
      <c r="DG15">
        <v>1.6852499999999999</v>
      </c>
      <c r="DH15">
        <v>1.6818</v>
      </c>
      <c r="DI15">
        <v>1.6819900000000001</v>
      </c>
      <c r="DJ15">
        <v>1.67781</v>
      </c>
      <c r="DK15">
        <v>1.67564</v>
      </c>
      <c r="DL15">
        <v>1.67056</v>
      </c>
      <c r="DM15">
        <v>1.66553</v>
      </c>
      <c r="DN15">
        <v>1.66239</v>
      </c>
      <c r="DO15">
        <v>1.661</v>
      </c>
      <c r="DP15">
        <v>1.65534</v>
      </c>
      <c r="DQ15">
        <v>1.65229</v>
      </c>
      <c r="DR15">
        <v>1.6512899999999999</v>
      </c>
      <c r="DS15">
        <v>1.64845</v>
      </c>
      <c r="DT15">
        <v>1.64713</v>
      </c>
      <c r="DU15">
        <v>1.6504300000000001</v>
      </c>
      <c r="DV15">
        <v>1.65506</v>
      </c>
      <c r="DW15">
        <v>1.65788</v>
      </c>
      <c r="DX15">
        <v>1.6607400000000001</v>
      </c>
      <c r="DY15">
        <v>1.6635599999999999</v>
      </c>
      <c r="DZ15">
        <v>1.66615</v>
      </c>
      <c r="EA15">
        <v>1.66845</v>
      </c>
      <c r="EB15">
        <v>1.6704399999999999</v>
      </c>
      <c r="EC15">
        <v>1.6722999999999999</v>
      </c>
      <c r="ED15">
        <v>1.6738999999999999</v>
      </c>
      <c r="EE15">
        <v>1.67519</v>
      </c>
      <c r="EF15">
        <v>1.6761900000000001</v>
      </c>
      <c r="EG15">
        <v>1.67689</v>
      </c>
      <c r="EH15">
        <v>1.6773400000000001</v>
      </c>
      <c r="EI15">
        <v>1.67754</v>
      </c>
      <c r="EJ15">
        <v>1.6775199999999999</v>
      </c>
      <c r="EK15">
        <v>1.6773199999999999</v>
      </c>
      <c r="EL15">
        <v>1.6769700000000001</v>
      </c>
      <c r="EM15">
        <v>1.67649</v>
      </c>
      <c r="EN15">
        <v>1.67591</v>
      </c>
      <c r="EO15">
        <v>1.67527</v>
      </c>
      <c r="EP15">
        <v>1.6745000000000001</v>
      </c>
      <c r="EQ15">
        <v>1.67374</v>
      </c>
      <c r="ER15">
        <v>1.673</v>
      </c>
      <c r="ES15">
        <v>1.67231</v>
      </c>
      <c r="ET15">
        <v>1.6716800000000001</v>
      </c>
      <c r="EU15">
        <v>1.67113</v>
      </c>
      <c r="EV15">
        <v>1.6706700000000001</v>
      </c>
      <c r="EW15">
        <v>1.67031</v>
      </c>
      <c r="EX15">
        <v>1.67005</v>
      </c>
      <c r="EY15">
        <v>1.6698900000000001</v>
      </c>
      <c r="EZ15">
        <v>1.6698299999999999</v>
      </c>
      <c r="FA15">
        <v>1.6698500000000001</v>
      </c>
      <c r="FB15">
        <v>1.6699600000000001</v>
      </c>
      <c r="FC15">
        <v>1.6701299999999999</v>
      </c>
      <c r="FD15">
        <v>1.67035</v>
      </c>
      <c r="FE15">
        <v>1.67062</v>
      </c>
      <c r="FF15">
        <v>1.67092</v>
      </c>
      <c r="FG15">
        <v>1.6712400000000001</v>
      </c>
      <c r="FH15">
        <v>1.6715599999999999</v>
      </c>
      <c r="FI15">
        <v>1.6718999999999999</v>
      </c>
      <c r="FJ15">
        <v>1.6722399999999999</v>
      </c>
      <c r="FK15">
        <v>1.6725099999999999</v>
      </c>
      <c r="FL15">
        <v>1.6727700000000001</v>
      </c>
      <c r="FM15">
        <v>1.67302</v>
      </c>
      <c r="FN15">
        <v>1.67327</v>
      </c>
      <c r="FO15">
        <v>1.6735100000000001</v>
      </c>
      <c r="FP15">
        <v>1.67374</v>
      </c>
      <c r="FQ15">
        <v>1.67398</v>
      </c>
      <c r="FR15">
        <v>1.67421</v>
      </c>
      <c r="FS15">
        <v>1.6744300000000001</v>
      </c>
      <c r="FT15">
        <v>1.67465</v>
      </c>
      <c r="FU15">
        <v>1.6748499999999999</v>
      </c>
      <c r="FV15">
        <v>1.67503</v>
      </c>
      <c r="FW15">
        <v>1.6752</v>
      </c>
      <c r="FX15">
        <v>1.6753400000000001</v>
      </c>
      <c r="FY15">
        <v>1.67547</v>
      </c>
      <c r="FZ15">
        <v>1.6755800000000001</v>
      </c>
      <c r="GA15">
        <v>1.6756899999999999</v>
      </c>
      <c r="GB15">
        <v>1.67578</v>
      </c>
      <c r="GC15">
        <v>1.67588</v>
      </c>
      <c r="GD15">
        <v>1.67597</v>
      </c>
      <c r="GE15">
        <v>1.67605</v>
      </c>
      <c r="GF15">
        <v>1.6761299999999999</v>
      </c>
      <c r="GG15">
        <v>1.6761999999999999</v>
      </c>
      <c r="GH15">
        <v>1.6762699999999999</v>
      </c>
      <c r="GI15">
        <v>1.6763399999999999</v>
      </c>
      <c r="GJ15">
        <v>1.67641</v>
      </c>
      <c r="GK15">
        <v>1.67649</v>
      </c>
      <c r="GL15">
        <v>1.6765699999999999</v>
      </c>
      <c r="GM15">
        <v>1.67665</v>
      </c>
      <c r="GN15">
        <v>1.6767399999999999</v>
      </c>
      <c r="GO15">
        <v>1.67685</v>
      </c>
      <c r="GP15">
        <v>1.67696</v>
      </c>
      <c r="GQ15">
        <v>1.67709</v>
      </c>
      <c r="GR15">
        <v>1.6772199999999999</v>
      </c>
      <c r="GS15">
        <v>1.67737</v>
      </c>
      <c r="GT15">
        <v>1.6775199999999999</v>
      </c>
    </row>
    <row r="16" spans="1:202">
      <c r="A16" t="s">
        <v>225</v>
      </c>
      <c r="B16">
        <v>3.7266599999999999</v>
      </c>
      <c r="C16">
        <v>3.69096</v>
      </c>
      <c r="D16">
        <v>3.68886</v>
      </c>
      <c r="E16">
        <v>3.6972499999999999</v>
      </c>
      <c r="F16">
        <v>3.7075499999999999</v>
      </c>
      <c r="G16">
        <v>3.7162299999999999</v>
      </c>
      <c r="H16">
        <v>3.7227600000000001</v>
      </c>
      <c r="I16">
        <v>3.7275</v>
      </c>
      <c r="J16">
        <v>3.73095</v>
      </c>
      <c r="K16">
        <v>3.7335199999999999</v>
      </c>
      <c r="L16">
        <v>3.7354500000000002</v>
      </c>
      <c r="M16">
        <v>3.7369500000000002</v>
      </c>
      <c r="N16">
        <v>3.7381099999999998</v>
      </c>
      <c r="O16">
        <v>3.7390300000000001</v>
      </c>
      <c r="P16">
        <v>3.73976</v>
      </c>
      <c r="Q16">
        <v>3.7403400000000002</v>
      </c>
      <c r="R16">
        <v>3.74078</v>
      </c>
      <c r="S16">
        <v>3.7411300000000001</v>
      </c>
      <c r="T16">
        <v>3.74166</v>
      </c>
      <c r="U16">
        <v>3.74207</v>
      </c>
      <c r="V16">
        <v>3.7423500000000001</v>
      </c>
      <c r="W16">
        <v>3.7424900000000001</v>
      </c>
      <c r="X16">
        <v>3.7425199999999998</v>
      </c>
      <c r="Y16">
        <v>3.7424300000000001</v>
      </c>
      <c r="Z16">
        <v>3.7422300000000002</v>
      </c>
      <c r="AA16">
        <v>3.74193</v>
      </c>
      <c r="AB16">
        <v>3.7415099999999999</v>
      </c>
      <c r="AC16">
        <v>3.74098</v>
      </c>
      <c r="AD16">
        <v>3.7403200000000001</v>
      </c>
      <c r="AE16">
        <v>3.7395299999999998</v>
      </c>
      <c r="AF16">
        <v>3.7385999999999999</v>
      </c>
      <c r="AG16">
        <v>3.7375099999999999</v>
      </c>
      <c r="AH16">
        <v>3.73624</v>
      </c>
      <c r="AI16">
        <v>3.7347800000000002</v>
      </c>
      <c r="AJ16">
        <v>3.7330999999999999</v>
      </c>
      <c r="AK16">
        <v>3.7311899999999998</v>
      </c>
      <c r="AL16">
        <v>3.7290199999999998</v>
      </c>
      <c r="AM16">
        <v>3.7265600000000001</v>
      </c>
      <c r="AN16">
        <v>3.72377</v>
      </c>
      <c r="AO16">
        <v>3.7206199999999998</v>
      </c>
      <c r="AP16">
        <v>3.71705</v>
      </c>
      <c r="AQ16">
        <v>3.7130100000000001</v>
      </c>
      <c r="AR16">
        <v>3.70845</v>
      </c>
      <c r="AS16">
        <v>3.7032799999999999</v>
      </c>
      <c r="AT16">
        <v>3.6974300000000002</v>
      </c>
      <c r="AU16">
        <v>3.69082</v>
      </c>
      <c r="AV16">
        <v>3.6833499999999999</v>
      </c>
      <c r="AW16">
        <v>3.6749000000000001</v>
      </c>
      <c r="AX16">
        <v>3.6653799999999999</v>
      </c>
      <c r="AY16">
        <v>3.6535600000000001</v>
      </c>
      <c r="AZ16">
        <v>3.64032</v>
      </c>
      <c r="BA16">
        <v>3.6261100000000002</v>
      </c>
      <c r="BB16">
        <v>3.6109300000000002</v>
      </c>
      <c r="BC16">
        <v>3.5952799999999998</v>
      </c>
      <c r="BD16">
        <v>3.5797699999999999</v>
      </c>
      <c r="BE16">
        <v>3.5645500000000001</v>
      </c>
      <c r="BF16">
        <v>3.5478399999999999</v>
      </c>
      <c r="BG16">
        <v>3.53145</v>
      </c>
      <c r="BH16">
        <v>3.5186099999999998</v>
      </c>
      <c r="BI16">
        <v>3.5081000000000002</v>
      </c>
      <c r="BJ16">
        <v>3.49899</v>
      </c>
      <c r="BK16">
        <v>3.48732</v>
      </c>
      <c r="BL16">
        <v>3.4876299999999998</v>
      </c>
      <c r="BM16">
        <v>3.4615200000000002</v>
      </c>
      <c r="BN16">
        <v>3.4001700000000001</v>
      </c>
      <c r="BO16">
        <v>3.3870300000000002</v>
      </c>
      <c r="BP16">
        <v>3.3694700000000002</v>
      </c>
      <c r="BQ16">
        <v>3.3468100000000001</v>
      </c>
      <c r="BR16">
        <v>3.3569200000000001</v>
      </c>
      <c r="BS16">
        <v>3.3050299999999999</v>
      </c>
      <c r="BT16">
        <v>3.3055400000000001</v>
      </c>
      <c r="BU16">
        <v>3.2261600000000001</v>
      </c>
      <c r="BV16">
        <v>3.1889400000000001</v>
      </c>
      <c r="BW16">
        <v>3.1678299999999999</v>
      </c>
      <c r="BX16">
        <v>3.2436799999999999</v>
      </c>
      <c r="BY16">
        <v>3.2007099999999999</v>
      </c>
      <c r="BZ16">
        <v>3.1428099999999999</v>
      </c>
      <c r="CA16">
        <v>3.0924499999999999</v>
      </c>
      <c r="CB16">
        <v>3.14425</v>
      </c>
      <c r="CC16">
        <v>3.18188</v>
      </c>
      <c r="CD16">
        <v>3.2038799999999998</v>
      </c>
      <c r="CE16">
        <v>3.2388699999999999</v>
      </c>
      <c r="CF16">
        <v>3.25888</v>
      </c>
      <c r="CG16">
        <v>3.2254</v>
      </c>
      <c r="CH16">
        <v>3.2172399999999999</v>
      </c>
      <c r="CI16">
        <v>3.22193</v>
      </c>
      <c r="CJ16">
        <v>3.17014</v>
      </c>
      <c r="CK16">
        <v>3.1229300000000002</v>
      </c>
      <c r="CL16">
        <v>3.1161400000000001</v>
      </c>
      <c r="CM16">
        <v>2.9784999999999999</v>
      </c>
      <c r="CN16">
        <v>2.8190300000000001</v>
      </c>
      <c r="CO16">
        <v>2.8738299999999999</v>
      </c>
      <c r="CP16">
        <v>2.7115800000000001</v>
      </c>
      <c r="CQ16">
        <v>2.7827899999999999</v>
      </c>
      <c r="CR16">
        <v>2.8550599999999999</v>
      </c>
      <c r="CS16">
        <v>2.9350000000000001</v>
      </c>
      <c r="CT16">
        <v>3.0220500000000001</v>
      </c>
      <c r="CU16">
        <v>3.0909499999999999</v>
      </c>
      <c r="CV16">
        <v>3.1844800000000002</v>
      </c>
      <c r="CW16">
        <v>3.2034600000000002</v>
      </c>
      <c r="CX16">
        <v>3.1345200000000002</v>
      </c>
      <c r="CY16">
        <v>3.06046</v>
      </c>
      <c r="CZ16">
        <v>3.04338</v>
      </c>
      <c r="DA16">
        <v>3.0065599999999999</v>
      </c>
      <c r="DB16">
        <v>2.9794900000000002</v>
      </c>
      <c r="DC16">
        <v>2.9444599999999999</v>
      </c>
      <c r="DD16">
        <v>2.851</v>
      </c>
      <c r="DE16">
        <v>2.60161</v>
      </c>
      <c r="DF16">
        <v>2.4177399999999998</v>
      </c>
      <c r="DG16">
        <v>2.3271700000000002</v>
      </c>
      <c r="DH16">
        <v>2.4294199999999999</v>
      </c>
      <c r="DI16">
        <v>2.3333200000000001</v>
      </c>
      <c r="DJ16">
        <v>2.2869299999999999</v>
      </c>
      <c r="DK16">
        <v>2.10134</v>
      </c>
      <c r="DL16">
        <v>1.9462600000000001</v>
      </c>
      <c r="DM16">
        <v>1.9219900000000001</v>
      </c>
      <c r="DN16">
        <v>1.9477199999999999</v>
      </c>
      <c r="DO16">
        <v>1.8132200000000001</v>
      </c>
      <c r="DP16">
        <v>1.7621599999999999</v>
      </c>
      <c r="DQ16">
        <v>1.7617700000000001</v>
      </c>
      <c r="DR16">
        <v>1.81271</v>
      </c>
      <c r="DS16">
        <v>1.9012</v>
      </c>
      <c r="DT16">
        <v>1.9509099999999999</v>
      </c>
      <c r="DU16">
        <v>2.09938</v>
      </c>
      <c r="DV16">
        <v>2.23813</v>
      </c>
      <c r="DW16">
        <v>2.2968799999999998</v>
      </c>
      <c r="DX16">
        <v>2.3291499999999998</v>
      </c>
      <c r="DY16">
        <v>2.3508599999999999</v>
      </c>
      <c r="DZ16">
        <v>2.3677899999999998</v>
      </c>
      <c r="EA16">
        <v>2.38253</v>
      </c>
      <c r="EB16">
        <v>2.4017300000000001</v>
      </c>
      <c r="EC16">
        <v>2.41865</v>
      </c>
      <c r="ED16">
        <v>2.4302299999999999</v>
      </c>
      <c r="EE16">
        <v>2.4360599999999999</v>
      </c>
      <c r="EF16">
        <v>2.4363000000000001</v>
      </c>
      <c r="EG16">
        <v>2.4318399999999998</v>
      </c>
      <c r="EH16">
        <v>2.4231699999999998</v>
      </c>
      <c r="EI16">
        <v>2.4108999999999998</v>
      </c>
      <c r="EJ16">
        <v>2.3961000000000001</v>
      </c>
      <c r="EK16">
        <v>2.3797700000000002</v>
      </c>
      <c r="EL16">
        <v>2.3626800000000001</v>
      </c>
      <c r="EM16">
        <v>2.3454799999999998</v>
      </c>
      <c r="EN16">
        <v>2.32768</v>
      </c>
      <c r="EO16">
        <v>2.3073800000000002</v>
      </c>
      <c r="EP16">
        <v>2.2900399999999999</v>
      </c>
      <c r="EQ16">
        <v>2.2755700000000001</v>
      </c>
      <c r="ER16">
        <v>2.2641800000000001</v>
      </c>
      <c r="ES16">
        <v>2.2555399999999999</v>
      </c>
      <c r="ET16">
        <v>2.2496499999999999</v>
      </c>
      <c r="EU16">
        <v>2.2465199999999999</v>
      </c>
      <c r="EV16">
        <v>2.2459099999999999</v>
      </c>
      <c r="EW16">
        <v>2.24736</v>
      </c>
      <c r="EX16">
        <v>2.25054</v>
      </c>
      <c r="EY16">
        <v>2.25542</v>
      </c>
      <c r="EZ16">
        <v>2.2617799999999999</v>
      </c>
      <c r="FA16">
        <v>2.2693699999999999</v>
      </c>
      <c r="FB16">
        <v>2.2776900000000002</v>
      </c>
      <c r="FC16">
        <v>2.2863899999999999</v>
      </c>
      <c r="FD16">
        <v>2.2952400000000002</v>
      </c>
      <c r="FE16">
        <v>2.3042699999999998</v>
      </c>
      <c r="FF16">
        <v>2.31324</v>
      </c>
      <c r="FG16">
        <v>2.3220299999999998</v>
      </c>
      <c r="FH16">
        <v>2.3306900000000002</v>
      </c>
      <c r="FI16">
        <v>2.3390499999999999</v>
      </c>
      <c r="FJ16">
        <v>2.3443000000000001</v>
      </c>
      <c r="FK16">
        <v>2.3495200000000001</v>
      </c>
      <c r="FL16">
        <v>2.3550300000000002</v>
      </c>
      <c r="FM16">
        <v>2.36077</v>
      </c>
      <c r="FN16">
        <v>2.3666399999999999</v>
      </c>
      <c r="FO16">
        <v>2.3725999999999998</v>
      </c>
      <c r="FP16">
        <v>2.3784399999999999</v>
      </c>
      <c r="FQ16">
        <v>2.3842599999999998</v>
      </c>
      <c r="FR16">
        <v>2.39005</v>
      </c>
      <c r="FS16">
        <v>2.39574</v>
      </c>
      <c r="FT16">
        <v>2.4010699999999998</v>
      </c>
      <c r="FU16">
        <v>2.4058299999999999</v>
      </c>
      <c r="FV16">
        <v>2.41005</v>
      </c>
      <c r="FW16">
        <v>2.4139400000000002</v>
      </c>
      <c r="FX16">
        <v>2.41744</v>
      </c>
      <c r="FY16">
        <v>2.4208799999999999</v>
      </c>
      <c r="FZ16">
        <v>2.4245199999999998</v>
      </c>
      <c r="GA16">
        <v>2.4282900000000001</v>
      </c>
      <c r="GB16">
        <v>2.4321100000000002</v>
      </c>
      <c r="GC16">
        <v>2.4358599999999999</v>
      </c>
      <c r="GD16">
        <v>2.43967</v>
      </c>
      <c r="GE16">
        <v>2.44347</v>
      </c>
      <c r="GF16">
        <v>2.4471099999999999</v>
      </c>
      <c r="GG16">
        <v>2.45078</v>
      </c>
      <c r="GH16">
        <v>2.4546700000000001</v>
      </c>
      <c r="GI16">
        <v>2.45878</v>
      </c>
      <c r="GJ16">
        <v>2.4628399999999999</v>
      </c>
      <c r="GK16">
        <v>2.4670000000000001</v>
      </c>
      <c r="GL16">
        <v>2.4714700000000001</v>
      </c>
      <c r="GM16">
        <v>2.4763099999999998</v>
      </c>
      <c r="GN16">
        <v>2.48156</v>
      </c>
      <c r="GO16">
        <v>2.48712</v>
      </c>
      <c r="GP16">
        <v>2.4929199999999998</v>
      </c>
      <c r="GQ16">
        <v>2.49899</v>
      </c>
      <c r="GR16">
        <v>2.50509</v>
      </c>
      <c r="GS16">
        <v>2.5109699999999999</v>
      </c>
      <c r="GT16">
        <v>2.5165799999999998</v>
      </c>
    </row>
    <row r="17" spans="1:202">
      <c r="A17" t="s">
        <v>226</v>
      </c>
      <c r="B17">
        <v>3.1796199999999999</v>
      </c>
      <c r="C17">
        <v>3.1809400000000001</v>
      </c>
      <c r="D17">
        <v>3.1838299999999999</v>
      </c>
      <c r="E17">
        <v>3.1855899999999999</v>
      </c>
      <c r="F17">
        <v>3.18547</v>
      </c>
      <c r="G17">
        <v>3.1834600000000002</v>
      </c>
      <c r="H17">
        <v>3.1797900000000001</v>
      </c>
      <c r="I17">
        <v>3.17483</v>
      </c>
      <c r="J17">
        <v>3.1689699999999998</v>
      </c>
      <c r="K17">
        <v>3.1625800000000002</v>
      </c>
      <c r="L17">
        <v>3.1559900000000001</v>
      </c>
      <c r="M17">
        <v>3.1495000000000002</v>
      </c>
      <c r="N17">
        <v>3.1433900000000001</v>
      </c>
      <c r="O17">
        <v>3.1378599999999999</v>
      </c>
      <c r="P17">
        <v>3.1331099999999998</v>
      </c>
      <c r="Q17">
        <v>3.1292300000000002</v>
      </c>
      <c r="R17">
        <v>3.12629</v>
      </c>
      <c r="S17">
        <v>3.1242999999999999</v>
      </c>
      <c r="T17">
        <v>3.1229499999999999</v>
      </c>
      <c r="U17">
        <v>3.12181</v>
      </c>
      <c r="V17">
        <v>3.1209099999999999</v>
      </c>
      <c r="W17">
        <v>3.1202100000000002</v>
      </c>
      <c r="X17">
        <v>3.1196899999999999</v>
      </c>
      <c r="Y17">
        <v>3.1193</v>
      </c>
      <c r="Z17">
        <v>3.11903</v>
      </c>
      <c r="AA17">
        <v>3.1188500000000001</v>
      </c>
      <c r="AB17">
        <v>3.1187800000000001</v>
      </c>
      <c r="AC17">
        <v>3.1187399999999998</v>
      </c>
      <c r="AD17">
        <v>3.1186699999999998</v>
      </c>
      <c r="AE17">
        <v>3.1185999999999998</v>
      </c>
      <c r="AF17">
        <v>3.1185700000000001</v>
      </c>
      <c r="AG17">
        <v>3.1186699999999998</v>
      </c>
      <c r="AH17">
        <v>3.1189800000000001</v>
      </c>
      <c r="AI17">
        <v>3.1196000000000002</v>
      </c>
      <c r="AJ17">
        <v>3.12059</v>
      </c>
      <c r="AK17">
        <v>3.1220400000000001</v>
      </c>
      <c r="AL17">
        <v>3.1240199999999998</v>
      </c>
      <c r="AM17">
        <v>3.1265900000000002</v>
      </c>
      <c r="AN17">
        <v>3.1297999999999999</v>
      </c>
      <c r="AO17">
        <v>3.1337000000000002</v>
      </c>
      <c r="AP17">
        <v>3.1383299999999998</v>
      </c>
      <c r="AQ17">
        <v>3.1437400000000002</v>
      </c>
      <c r="AR17">
        <v>3.1499700000000002</v>
      </c>
      <c r="AS17">
        <v>3.1570800000000001</v>
      </c>
      <c r="AT17">
        <v>3.1650999999999998</v>
      </c>
      <c r="AU17">
        <v>3.1741100000000002</v>
      </c>
      <c r="AV17">
        <v>3.1841499999999998</v>
      </c>
      <c r="AW17">
        <v>3.19529</v>
      </c>
      <c r="AX17">
        <v>3.2076199999999999</v>
      </c>
      <c r="AY17">
        <v>3.2212200000000002</v>
      </c>
      <c r="AZ17">
        <v>3.2360899999999999</v>
      </c>
      <c r="BA17">
        <v>3.2502</v>
      </c>
      <c r="BB17">
        <v>3.2684099999999998</v>
      </c>
      <c r="BC17">
        <v>3.2836699999999999</v>
      </c>
      <c r="BD17">
        <v>3.2948200000000001</v>
      </c>
      <c r="BE17">
        <v>3.31101</v>
      </c>
      <c r="BF17">
        <v>3.32978</v>
      </c>
      <c r="BG17">
        <v>3.3502100000000001</v>
      </c>
      <c r="BH17">
        <v>3.37201</v>
      </c>
      <c r="BI17">
        <v>3.3951799999999999</v>
      </c>
      <c r="BJ17">
        <v>3.41987</v>
      </c>
      <c r="BK17">
        <v>3.4552200000000002</v>
      </c>
      <c r="BL17">
        <v>3.4983200000000001</v>
      </c>
      <c r="BM17">
        <v>3.5391400000000002</v>
      </c>
      <c r="BN17">
        <v>3.5723199999999999</v>
      </c>
      <c r="BO17">
        <v>3.6052900000000001</v>
      </c>
      <c r="BP17">
        <v>3.6487099999999999</v>
      </c>
      <c r="BQ17">
        <v>3.69835</v>
      </c>
      <c r="BR17">
        <v>3.7493500000000002</v>
      </c>
      <c r="BS17">
        <v>3.7969300000000001</v>
      </c>
      <c r="BT17">
        <v>3.8432499999999998</v>
      </c>
      <c r="BU17">
        <v>3.92645</v>
      </c>
      <c r="BV17">
        <v>3.9949300000000001</v>
      </c>
      <c r="BW17">
        <v>4.0202</v>
      </c>
      <c r="BX17">
        <v>4.08162</v>
      </c>
      <c r="BY17">
        <v>4.1746499999999997</v>
      </c>
      <c r="BZ17">
        <v>4.2513399999999999</v>
      </c>
      <c r="CA17">
        <v>4.3011900000000001</v>
      </c>
      <c r="CB17">
        <v>4.3405100000000001</v>
      </c>
      <c r="CC17">
        <v>4.40442</v>
      </c>
      <c r="CD17">
        <v>4.4832400000000003</v>
      </c>
      <c r="CE17">
        <v>4.5665899999999997</v>
      </c>
      <c r="CF17">
        <v>4.6563499999999998</v>
      </c>
      <c r="CG17">
        <v>4.7224399999999997</v>
      </c>
      <c r="CH17">
        <v>4.79176</v>
      </c>
      <c r="CI17">
        <v>4.8924399999999997</v>
      </c>
      <c r="CJ17">
        <v>5.0160999999999998</v>
      </c>
      <c r="CK17">
        <v>5.1282100000000002</v>
      </c>
      <c r="CL17">
        <v>5.2374099999999997</v>
      </c>
      <c r="CM17">
        <v>5.3881899999999998</v>
      </c>
      <c r="CN17">
        <v>5.5278099999999997</v>
      </c>
      <c r="CO17">
        <v>5.6592099999999999</v>
      </c>
      <c r="CP17">
        <v>5.8510400000000002</v>
      </c>
      <c r="CQ17">
        <v>5.9878299999999998</v>
      </c>
      <c r="CR17">
        <v>6.1039300000000001</v>
      </c>
      <c r="CS17">
        <v>6.2674200000000004</v>
      </c>
      <c r="CT17">
        <v>6.3982999999999999</v>
      </c>
      <c r="CU17">
        <v>6.5333600000000001</v>
      </c>
      <c r="CV17">
        <v>6.6896300000000002</v>
      </c>
      <c r="CW17">
        <v>6.8513599999999997</v>
      </c>
      <c r="CX17">
        <v>7.0097399999999999</v>
      </c>
      <c r="CY17">
        <v>7.1578600000000003</v>
      </c>
      <c r="CZ17">
        <v>7.2955899999999998</v>
      </c>
      <c r="DA17">
        <v>7.43729</v>
      </c>
      <c r="DB17">
        <v>7.5940200000000004</v>
      </c>
      <c r="DC17">
        <v>7.7923600000000004</v>
      </c>
      <c r="DD17">
        <v>8.0203000000000007</v>
      </c>
      <c r="DE17">
        <v>8.2227200000000007</v>
      </c>
      <c r="DF17">
        <v>8.3890600000000006</v>
      </c>
      <c r="DG17">
        <v>8.5480900000000002</v>
      </c>
      <c r="DH17">
        <v>8.6980500000000003</v>
      </c>
      <c r="DI17">
        <v>8.8648600000000002</v>
      </c>
      <c r="DJ17">
        <v>9.0306099999999994</v>
      </c>
      <c r="DK17">
        <v>9.1853499999999997</v>
      </c>
      <c r="DL17">
        <v>9.2968700000000002</v>
      </c>
      <c r="DM17">
        <v>9.3690599999999993</v>
      </c>
      <c r="DN17">
        <v>9.4285800000000002</v>
      </c>
      <c r="DO17">
        <v>9.4743899999999996</v>
      </c>
      <c r="DP17">
        <v>9.4974500000000006</v>
      </c>
      <c r="DQ17">
        <v>9.5130400000000002</v>
      </c>
      <c r="DR17">
        <v>9.4961599999999997</v>
      </c>
      <c r="DS17">
        <v>9.4841499999999996</v>
      </c>
      <c r="DT17">
        <v>9.5247100000000007</v>
      </c>
      <c r="DU17">
        <v>9.5760900000000007</v>
      </c>
      <c r="DV17">
        <v>9.6260300000000001</v>
      </c>
      <c r="DW17">
        <v>9.6748100000000008</v>
      </c>
      <c r="DX17">
        <v>9.7225999999999999</v>
      </c>
      <c r="DY17">
        <v>9.7686600000000006</v>
      </c>
      <c r="DZ17">
        <v>9.8121299999999998</v>
      </c>
      <c r="EA17">
        <v>9.8523300000000003</v>
      </c>
      <c r="EB17">
        <v>9.8887300000000007</v>
      </c>
      <c r="EC17">
        <v>9.9210999999999991</v>
      </c>
      <c r="ED17">
        <v>9.9494699999999998</v>
      </c>
      <c r="EE17">
        <v>9.9740099999999998</v>
      </c>
      <c r="EF17">
        <v>9.99498</v>
      </c>
      <c r="EG17">
        <v>10.012700000000001</v>
      </c>
      <c r="EH17">
        <v>10.0276</v>
      </c>
      <c r="EI17">
        <v>10.039999999999999</v>
      </c>
      <c r="EJ17">
        <v>10.0502</v>
      </c>
      <c r="EK17">
        <v>10.0586</v>
      </c>
      <c r="EL17">
        <v>10.0655</v>
      </c>
      <c r="EM17">
        <v>10.071099999999999</v>
      </c>
      <c r="EN17">
        <v>10.0756</v>
      </c>
      <c r="EO17">
        <v>10.0793</v>
      </c>
      <c r="EP17">
        <v>10.0822</v>
      </c>
      <c r="EQ17">
        <v>10.0845</v>
      </c>
      <c r="ER17">
        <v>10.086399999999999</v>
      </c>
      <c r="ES17">
        <v>10.087899999999999</v>
      </c>
      <c r="ET17">
        <v>10.0891</v>
      </c>
      <c r="EU17">
        <v>10.0901</v>
      </c>
      <c r="EV17">
        <v>10.0909</v>
      </c>
      <c r="EW17">
        <v>10.0915</v>
      </c>
      <c r="EX17">
        <v>10.092000000000001</v>
      </c>
      <c r="EY17">
        <v>10.0924</v>
      </c>
      <c r="EZ17">
        <v>10.0928</v>
      </c>
      <c r="FA17">
        <v>10.0931</v>
      </c>
      <c r="FB17">
        <v>10.093299999999999</v>
      </c>
      <c r="FC17">
        <v>10.093500000000001</v>
      </c>
      <c r="FD17">
        <v>10.0936</v>
      </c>
      <c r="FE17">
        <v>10.0938</v>
      </c>
      <c r="FF17">
        <v>10.0939</v>
      </c>
      <c r="FG17">
        <v>10.0939</v>
      </c>
      <c r="FH17">
        <v>10.093999999999999</v>
      </c>
      <c r="FI17">
        <v>10.094099999999999</v>
      </c>
      <c r="FJ17">
        <v>10.094099999999999</v>
      </c>
      <c r="FK17">
        <v>10.094200000000001</v>
      </c>
      <c r="FL17">
        <v>10.094200000000001</v>
      </c>
      <c r="FM17">
        <v>10.094200000000001</v>
      </c>
      <c r="FN17">
        <v>10.0943</v>
      </c>
      <c r="FO17">
        <v>10.0943</v>
      </c>
      <c r="FP17">
        <v>10.0943</v>
      </c>
      <c r="FQ17">
        <v>10.0943</v>
      </c>
      <c r="FR17">
        <v>10.0943</v>
      </c>
      <c r="FS17">
        <v>10.0943</v>
      </c>
      <c r="FT17">
        <v>10.0943</v>
      </c>
      <c r="FU17">
        <v>10.0943</v>
      </c>
      <c r="FV17">
        <v>10.094200000000001</v>
      </c>
      <c r="FW17">
        <v>10.094200000000001</v>
      </c>
      <c r="FX17">
        <v>10.094200000000001</v>
      </c>
      <c r="FY17">
        <v>10.094200000000001</v>
      </c>
      <c r="FZ17">
        <v>10.094099999999999</v>
      </c>
      <c r="GA17">
        <v>10.094099999999999</v>
      </c>
      <c r="GB17">
        <v>10.093999999999999</v>
      </c>
      <c r="GC17">
        <v>10.093999999999999</v>
      </c>
      <c r="GD17">
        <v>10.0939</v>
      </c>
      <c r="GE17">
        <v>10.0939</v>
      </c>
      <c r="GF17">
        <v>10.0938</v>
      </c>
      <c r="GG17">
        <v>10.0937</v>
      </c>
      <c r="GH17">
        <v>10.0937</v>
      </c>
      <c r="GI17">
        <v>10.0936</v>
      </c>
      <c r="GJ17">
        <v>10.093500000000001</v>
      </c>
      <c r="GK17">
        <v>10.093299999999999</v>
      </c>
      <c r="GL17">
        <v>10.0932</v>
      </c>
      <c r="GM17">
        <v>10.0931</v>
      </c>
      <c r="GN17">
        <v>10.0929</v>
      </c>
      <c r="GO17">
        <v>10.0928</v>
      </c>
      <c r="GP17">
        <v>10.092599999999999</v>
      </c>
      <c r="GQ17">
        <v>10.0924</v>
      </c>
      <c r="GR17">
        <v>10.0921</v>
      </c>
      <c r="GS17">
        <v>10.091900000000001</v>
      </c>
      <c r="GT17">
        <v>10.0916</v>
      </c>
    </row>
    <row r="18" spans="1:202">
      <c r="A18" t="s">
        <v>227</v>
      </c>
      <c r="B18">
        <v>1.0158100000000001</v>
      </c>
      <c r="C18">
        <v>1.0670999999999999</v>
      </c>
      <c r="D18">
        <v>1.06488</v>
      </c>
      <c r="E18">
        <v>1.0540400000000001</v>
      </c>
      <c r="F18">
        <v>1.0434099999999999</v>
      </c>
      <c r="G18">
        <v>1.03461</v>
      </c>
      <c r="H18">
        <v>1.0276099999999999</v>
      </c>
      <c r="I18">
        <v>1.02206</v>
      </c>
      <c r="J18">
        <v>1.0176499999999999</v>
      </c>
      <c r="K18">
        <v>1.0140899999999999</v>
      </c>
      <c r="L18">
        <v>1.0112099999999999</v>
      </c>
      <c r="M18">
        <v>1.00885</v>
      </c>
      <c r="N18">
        <v>1.0069399999999999</v>
      </c>
      <c r="O18">
        <v>1.00539</v>
      </c>
      <c r="P18">
        <v>1.0041500000000001</v>
      </c>
      <c r="Q18">
        <v>1.00318</v>
      </c>
      <c r="R18">
        <v>1.00244</v>
      </c>
      <c r="S18">
        <v>1.0019</v>
      </c>
      <c r="T18">
        <v>1.0011099999999999</v>
      </c>
      <c r="U18">
        <v>1.0004200000000001</v>
      </c>
      <c r="V18">
        <v>0.99985800000000002</v>
      </c>
      <c r="W18">
        <v>0.99938899999999997</v>
      </c>
      <c r="X18">
        <v>0.99899199999999999</v>
      </c>
      <c r="Y18">
        <v>0.99864799999999998</v>
      </c>
      <c r="Z18">
        <v>0.99834500000000004</v>
      </c>
      <c r="AA18">
        <v>0.99807199999999996</v>
      </c>
      <c r="AB18">
        <v>0.99782300000000002</v>
      </c>
      <c r="AC18">
        <v>0.99757799999999996</v>
      </c>
      <c r="AD18">
        <v>0.997332</v>
      </c>
      <c r="AE18">
        <v>0.99709199999999998</v>
      </c>
      <c r="AF18">
        <v>0.99686900000000001</v>
      </c>
      <c r="AG18">
        <v>0.99667499999999998</v>
      </c>
      <c r="AH18">
        <v>0.99651999999999996</v>
      </c>
      <c r="AI18">
        <v>0.99641299999999999</v>
      </c>
      <c r="AJ18">
        <v>0.99636400000000003</v>
      </c>
      <c r="AK18">
        <v>0.99637500000000001</v>
      </c>
      <c r="AL18">
        <v>0.996452</v>
      </c>
      <c r="AM18">
        <v>0.99659600000000004</v>
      </c>
      <c r="AN18">
        <v>0.99680899999999995</v>
      </c>
      <c r="AO18">
        <v>0.99709300000000001</v>
      </c>
      <c r="AP18">
        <v>0.99744999999999995</v>
      </c>
      <c r="AQ18">
        <v>0.99788500000000002</v>
      </c>
      <c r="AR18">
        <v>0.99839900000000004</v>
      </c>
      <c r="AS18">
        <v>0.99899400000000005</v>
      </c>
      <c r="AT18">
        <v>0.99967399999999995</v>
      </c>
      <c r="AU18">
        <v>1.00044</v>
      </c>
      <c r="AV18">
        <v>1.0013000000000001</v>
      </c>
      <c r="AW18">
        <v>1.0022500000000001</v>
      </c>
      <c r="AX18">
        <v>1.0033099999999999</v>
      </c>
      <c r="AY18">
        <v>1.00478</v>
      </c>
      <c r="AZ18">
        <v>1.00648</v>
      </c>
      <c r="BA18">
        <v>1.00804</v>
      </c>
      <c r="BB18">
        <v>1.00989</v>
      </c>
      <c r="BC18">
        <v>1.01146</v>
      </c>
      <c r="BD18">
        <v>1.0123800000000001</v>
      </c>
      <c r="BE18">
        <v>1.01362</v>
      </c>
      <c r="BF18">
        <v>1.01525</v>
      </c>
      <c r="BG18">
        <v>1.0171699999999999</v>
      </c>
      <c r="BH18">
        <v>1.0190600000000001</v>
      </c>
      <c r="BI18">
        <v>1.02094</v>
      </c>
      <c r="BJ18">
        <v>1.0228299999999999</v>
      </c>
      <c r="BK18">
        <v>1.0257700000000001</v>
      </c>
      <c r="BL18">
        <v>1.0260800000000001</v>
      </c>
      <c r="BM18">
        <v>1.02793</v>
      </c>
      <c r="BN18">
        <v>1.03023</v>
      </c>
      <c r="BO18">
        <v>1.0311399999999999</v>
      </c>
      <c r="BP18">
        <v>1.0334099999999999</v>
      </c>
      <c r="BQ18">
        <v>1.0376399999999999</v>
      </c>
      <c r="BR18">
        <v>1.042</v>
      </c>
      <c r="BS18">
        <v>1.0465199999999999</v>
      </c>
      <c r="BT18">
        <v>1.0514600000000001</v>
      </c>
      <c r="BU18">
        <v>1.0589299999999999</v>
      </c>
      <c r="BV18">
        <v>1.0661</v>
      </c>
      <c r="BW18">
        <v>1.07148</v>
      </c>
      <c r="BX18">
        <v>1.07725</v>
      </c>
      <c r="BY18">
        <v>1.08283</v>
      </c>
      <c r="BZ18">
        <v>1.0871200000000001</v>
      </c>
      <c r="CA18">
        <v>1.09223</v>
      </c>
      <c r="CB18">
        <v>1.09843</v>
      </c>
      <c r="CC18">
        <v>1.1056299999999999</v>
      </c>
      <c r="CD18">
        <v>1.1142700000000001</v>
      </c>
      <c r="CE18">
        <v>1.12737</v>
      </c>
      <c r="CF18">
        <v>1.14076</v>
      </c>
      <c r="CG18">
        <v>1.15178</v>
      </c>
      <c r="CH18">
        <v>1.1642600000000001</v>
      </c>
      <c r="CI18">
        <v>1.1787799999999999</v>
      </c>
      <c r="CJ18">
        <v>1.1983999999999999</v>
      </c>
      <c r="CK18">
        <v>1.21515</v>
      </c>
      <c r="CL18">
        <v>1.2308699999999999</v>
      </c>
      <c r="CM18">
        <v>1.2475700000000001</v>
      </c>
      <c r="CN18">
        <v>1.2589699999999999</v>
      </c>
      <c r="CO18">
        <v>1.26891</v>
      </c>
      <c r="CP18">
        <v>1.2866899999999999</v>
      </c>
      <c r="CQ18">
        <v>1.29834</v>
      </c>
      <c r="CR18">
        <v>1.30582</v>
      </c>
      <c r="CS18">
        <v>1.3160099999999999</v>
      </c>
      <c r="CT18">
        <v>1.3207899999999999</v>
      </c>
      <c r="CU18">
        <v>1.33</v>
      </c>
      <c r="CV18">
        <v>1.3288500000000001</v>
      </c>
      <c r="CW18">
        <v>1.33487</v>
      </c>
      <c r="CX18">
        <v>1.34246</v>
      </c>
      <c r="CY18">
        <v>1.3607</v>
      </c>
      <c r="CZ18">
        <v>1.3600699999999999</v>
      </c>
      <c r="DA18">
        <v>1.3580300000000001</v>
      </c>
      <c r="DB18">
        <v>1.34955</v>
      </c>
      <c r="DC18">
        <v>1.3460799999999999</v>
      </c>
      <c r="DD18">
        <v>1.35283</v>
      </c>
      <c r="DE18">
        <v>1.3872899999999999</v>
      </c>
      <c r="DF18">
        <v>1.42126</v>
      </c>
      <c r="DG18">
        <v>1.4474</v>
      </c>
      <c r="DH18">
        <v>1.4201299999999999</v>
      </c>
      <c r="DI18">
        <v>1.4176200000000001</v>
      </c>
      <c r="DJ18">
        <v>1.3949499999999999</v>
      </c>
      <c r="DK18">
        <v>1.4027400000000001</v>
      </c>
      <c r="DL18">
        <v>1.44235</v>
      </c>
      <c r="DM18">
        <v>1.4688699999999999</v>
      </c>
      <c r="DN18">
        <v>1.47699</v>
      </c>
      <c r="DO18">
        <v>1.5147999999999999</v>
      </c>
      <c r="DP18">
        <v>1.5359100000000001</v>
      </c>
      <c r="DQ18">
        <v>1.54796</v>
      </c>
      <c r="DR18">
        <v>1.56033</v>
      </c>
      <c r="DS18">
        <v>1.5519400000000001</v>
      </c>
      <c r="DT18">
        <v>1.5600799999999999</v>
      </c>
      <c r="DU18">
        <v>1.57382</v>
      </c>
      <c r="DV18">
        <v>1.5900700000000001</v>
      </c>
      <c r="DW18">
        <v>1.60856</v>
      </c>
      <c r="DX18">
        <v>1.62965</v>
      </c>
      <c r="DY18">
        <v>1.6534899999999999</v>
      </c>
      <c r="DZ18">
        <v>1.6800900000000001</v>
      </c>
      <c r="EA18">
        <v>1.7097</v>
      </c>
      <c r="EB18">
        <v>1.74272</v>
      </c>
      <c r="EC18">
        <v>1.7784199999999999</v>
      </c>
      <c r="ED18">
        <v>1.8168299999999999</v>
      </c>
      <c r="EE18">
        <v>1.8578600000000001</v>
      </c>
      <c r="EF18">
        <v>1.9014599999999999</v>
      </c>
      <c r="EG18">
        <v>1.94746</v>
      </c>
      <c r="EH18">
        <v>1.9957400000000001</v>
      </c>
      <c r="EI18">
        <v>2.0461999999999998</v>
      </c>
      <c r="EJ18">
        <v>2.0984400000000001</v>
      </c>
      <c r="EK18">
        <v>2.15205</v>
      </c>
      <c r="EL18">
        <v>2.2066400000000002</v>
      </c>
      <c r="EM18">
        <v>2.2617699999999998</v>
      </c>
      <c r="EN18">
        <v>2.3173400000000002</v>
      </c>
      <c r="EO18">
        <v>2.37391</v>
      </c>
      <c r="EP18">
        <v>2.42876</v>
      </c>
      <c r="EQ18">
        <v>2.4816199999999999</v>
      </c>
      <c r="ER18">
        <v>2.5320499999999999</v>
      </c>
      <c r="ES18">
        <v>2.5797500000000002</v>
      </c>
      <c r="ET18">
        <v>2.62432</v>
      </c>
      <c r="EU18">
        <v>2.6654499999999999</v>
      </c>
      <c r="EV18">
        <v>2.7030500000000002</v>
      </c>
      <c r="EW18">
        <v>2.7370999999999999</v>
      </c>
      <c r="EX18">
        <v>2.7677200000000002</v>
      </c>
      <c r="EY18">
        <v>2.7950400000000002</v>
      </c>
      <c r="EZ18">
        <v>2.8192699999999999</v>
      </c>
      <c r="FA18">
        <v>2.84063</v>
      </c>
      <c r="FB18">
        <v>2.8594400000000002</v>
      </c>
      <c r="FC18">
        <v>2.8759800000000002</v>
      </c>
      <c r="FD18">
        <v>2.89046</v>
      </c>
      <c r="FE18">
        <v>2.9030900000000002</v>
      </c>
      <c r="FF18">
        <v>2.9140700000000002</v>
      </c>
      <c r="FG18">
        <v>2.92361</v>
      </c>
      <c r="FH18">
        <v>2.9318300000000002</v>
      </c>
      <c r="FI18">
        <v>2.93892</v>
      </c>
      <c r="FJ18">
        <v>2.94543</v>
      </c>
      <c r="FK18">
        <v>2.9509799999999999</v>
      </c>
      <c r="FL18">
        <v>2.9555500000000001</v>
      </c>
      <c r="FM18">
        <v>2.95933</v>
      </c>
      <c r="FN18">
        <v>2.9624199999999998</v>
      </c>
      <c r="FO18">
        <v>2.96488</v>
      </c>
      <c r="FP18">
        <v>2.96678</v>
      </c>
      <c r="FQ18">
        <v>2.9681500000000001</v>
      </c>
      <c r="FR18">
        <v>2.9690300000000001</v>
      </c>
      <c r="FS18">
        <v>2.9694500000000001</v>
      </c>
      <c r="FT18">
        <v>2.96949</v>
      </c>
      <c r="FU18">
        <v>2.9691900000000002</v>
      </c>
      <c r="FV18">
        <v>2.9685800000000002</v>
      </c>
      <c r="FW18">
        <v>2.9676300000000002</v>
      </c>
      <c r="FX18">
        <v>2.9664000000000001</v>
      </c>
      <c r="FY18">
        <v>2.9648300000000001</v>
      </c>
      <c r="FZ18">
        <v>2.9628999999999999</v>
      </c>
      <c r="GA18">
        <v>2.9606300000000001</v>
      </c>
      <c r="GB18">
        <v>2.9580600000000001</v>
      </c>
      <c r="GC18">
        <v>2.95519</v>
      </c>
      <c r="GD18">
        <v>2.95201</v>
      </c>
      <c r="GE18">
        <v>2.9485100000000002</v>
      </c>
      <c r="GF18">
        <v>2.94469</v>
      </c>
      <c r="GG18">
        <v>2.94055</v>
      </c>
      <c r="GH18">
        <v>2.9360599999999999</v>
      </c>
      <c r="GI18">
        <v>2.9312100000000001</v>
      </c>
      <c r="GJ18">
        <v>2.92605</v>
      </c>
      <c r="GK18">
        <v>2.9205399999999999</v>
      </c>
      <c r="GL18">
        <v>2.9146399999999999</v>
      </c>
      <c r="GM18">
        <v>2.90829</v>
      </c>
      <c r="GN18">
        <v>2.9014799999999998</v>
      </c>
      <c r="GO18">
        <v>2.8942199999999998</v>
      </c>
      <c r="GP18">
        <v>2.8864899999999998</v>
      </c>
      <c r="GQ18">
        <v>2.8782700000000001</v>
      </c>
      <c r="GR18">
        <v>2.8696100000000002</v>
      </c>
      <c r="GS18">
        <v>2.8605700000000001</v>
      </c>
      <c r="GT18">
        <v>2.85114</v>
      </c>
    </row>
    <row r="19" spans="1:202">
      <c r="A19" t="s">
        <v>228</v>
      </c>
      <c r="B19">
        <v>1.37005</v>
      </c>
      <c r="C19">
        <v>1.43441</v>
      </c>
      <c r="D19">
        <v>1.4457800000000001</v>
      </c>
      <c r="E19">
        <v>1.4436899999999999</v>
      </c>
      <c r="F19">
        <v>1.4378899999999999</v>
      </c>
      <c r="G19">
        <v>1.4315</v>
      </c>
      <c r="H19">
        <v>1.4255</v>
      </c>
      <c r="I19">
        <v>1.42015</v>
      </c>
      <c r="J19">
        <v>1.4154800000000001</v>
      </c>
      <c r="K19">
        <v>1.4114100000000001</v>
      </c>
      <c r="L19">
        <v>1.40788</v>
      </c>
      <c r="M19">
        <v>1.40486</v>
      </c>
      <c r="N19">
        <v>1.4023000000000001</v>
      </c>
      <c r="O19">
        <v>1.4001600000000001</v>
      </c>
      <c r="P19">
        <v>1.39842</v>
      </c>
      <c r="Q19">
        <v>1.39706</v>
      </c>
      <c r="R19">
        <v>1.3960399999999999</v>
      </c>
      <c r="S19">
        <v>1.3953199999999999</v>
      </c>
      <c r="T19">
        <v>1.3939999999999999</v>
      </c>
      <c r="U19">
        <v>1.39283</v>
      </c>
      <c r="V19">
        <v>1.39185</v>
      </c>
      <c r="W19">
        <v>1.39103</v>
      </c>
      <c r="X19">
        <v>1.3903300000000001</v>
      </c>
      <c r="Y19">
        <v>1.3897200000000001</v>
      </c>
      <c r="Z19">
        <v>1.38916</v>
      </c>
      <c r="AA19">
        <v>1.38866</v>
      </c>
      <c r="AB19">
        <v>1.38819</v>
      </c>
      <c r="AC19">
        <v>1.38771</v>
      </c>
      <c r="AD19">
        <v>1.38723</v>
      </c>
      <c r="AE19">
        <v>1.3867499999999999</v>
      </c>
      <c r="AF19">
        <v>1.38629</v>
      </c>
      <c r="AG19">
        <v>1.3858999999999999</v>
      </c>
      <c r="AH19">
        <v>1.38558</v>
      </c>
      <c r="AI19">
        <v>1.3853599999999999</v>
      </c>
      <c r="AJ19">
        <v>1.3852599999999999</v>
      </c>
      <c r="AK19">
        <v>1.3852899999999999</v>
      </c>
      <c r="AL19">
        <v>1.3854599999999999</v>
      </c>
      <c r="AM19">
        <v>1.3857699999999999</v>
      </c>
      <c r="AN19">
        <v>1.3862300000000001</v>
      </c>
      <c r="AO19">
        <v>1.3868400000000001</v>
      </c>
      <c r="AP19">
        <v>1.38761</v>
      </c>
      <c r="AQ19">
        <v>1.38855</v>
      </c>
      <c r="AR19">
        <v>1.3896599999999999</v>
      </c>
      <c r="AS19">
        <v>1.3909400000000001</v>
      </c>
      <c r="AT19">
        <v>1.3924099999999999</v>
      </c>
      <c r="AU19">
        <v>1.3940699999999999</v>
      </c>
      <c r="AV19">
        <v>1.39592</v>
      </c>
      <c r="AW19">
        <v>1.3979900000000001</v>
      </c>
      <c r="AX19">
        <v>1.40028</v>
      </c>
      <c r="AY19">
        <v>1.4034800000000001</v>
      </c>
      <c r="AZ19">
        <v>1.40716</v>
      </c>
      <c r="BA19">
        <v>1.41056</v>
      </c>
      <c r="BB19">
        <v>1.4146099999999999</v>
      </c>
      <c r="BC19">
        <v>1.41804</v>
      </c>
      <c r="BD19">
        <v>1.4200999999999999</v>
      </c>
      <c r="BE19">
        <v>1.4228400000000001</v>
      </c>
      <c r="BF19">
        <v>1.4264300000000001</v>
      </c>
      <c r="BG19">
        <v>1.43068</v>
      </c>
      <c r="BH19">
        <v>1.43486</v>
      </c>
      <c r="BI19">
        <v>1.43903</v>
      </c>
      <c r="BJ19">
        <v>1.4432400000000001</v>
      </c>
      <c r="BK19">
        <v>1.4497899999999999</v>
      </c>
      <c r="BL19">
        <v>1.45286</v>
      </c>
      <c r="BM19">
        <v>1.4629099999999999</v>
      </c>
      <c r="BN19">
        <v>1.4739599999999999</v>
      </c>
      <c r="BO19">
        <v>1.4814799999999999</v>
      </c>
      <c r="BP19">
        <v>1.4920199999999999</v>
      </c>
      <c r="BQ19">
        <v>1.50363</v>
      </c>
      <c r="BR19">
        <v>1.51349</v>
      </c>
      <c r="BS19">
        <v>1.5260100000000001</v>
      </c>
      <c r="BT19">
        <v>1.54196</v>
      </c>
      <c r="BU19">
        <v>1.5630599999999999</v>
      </c>
      <c r="BV19">
        <v>1.57826</v>
      </c>
      <c r="BW19">
        <v>1.58483</v>
      </c>
      <c r="BX19">
        <v>1.60066</v>
      </c>
      <c r="BY19">
        <v>1.6229100000000001</v>
      </c>
      <c r="BZ19">
        <v>1.6368</v>
      </c>
      <c r="CA19">
        <v>1.64514</v>
      </c>
      <c r="CB19">
        <v>1.6510199999999999</v>
      </c>
      <c r="CC19">
        <v>1.6631199999999999</v>
      </c>
      <c r="CD19">
        <v>1.67666</v>
      </c>
      <c r="CE19">
        <v>1.6947000000000001</v>
      </c>
      <c r="CF19">
        <v>1.71292</v>
      </c>
      <c r="CG19">
        <v>1.72631</v>
      </c>
      <c r="CH19">
        <v>1.7408399999999999</v>
      </c>
      <c r="CI19">
        <v>1.7582100000000001</v>
      </c>
      <c r="CJ19">
        <v>1.7879100000000001</v>
      </c>
      <c r="CK19">
        <v>1.8144100000000001</v>
      </c>
      <c r="CL19">
        <v>1.84239</v>
      </c>
      <c r="CM19">
        <v>1.87974</v>
      </c>
      <c r="CN19">
        <v>1.9152100000000001</v>
      </c>
      <c r="CO19">
        <v>1.9517599999999999</v>
      </c>
      <c r="CP19">
        <v>2.00623</v>
      </c>
      <c r="CQ19">
        <v>2.04772</v>
      </c>
      <c r="CR19">
        <v>2.0820099999999999</v>
      </c>
      <c r="CS19">
        <v>2.1263800000000002</v>
      </c>
      <c r="CT19">
        <v>2.1583399999999999</v>
      </c>
      <c r="CU19">
        <v>2.20187</v>
      </c>
      <c r="CV19">
        <v>2.2212100000000001</v>
      </c>
      <c r="CW19">
        <v>2.2583799999999998</v>
      </c>
      <c r="CX19">
        <v>2.2962899999999999</v>
      </c>
      <c r="CY19">
        <v>2.3684500000000002</v>
      </c>
      <c r="CZ19">
        <v>2.3960599999999999</v>
      </c>
      <c r="DA19">
        <v>2.42889</v>
      </c>
      <c r="DB19">
        <v>2.4470900000000002</v>
      </c>
      <c r="DC19">
        <v>2.4753599999999998</v>
      </c>
      <c r="DD19">
        <v>2.52921</v>
      </c>
      <c r="DE19">
        <v>2.6645400000000001</v>
      </c>
      <c r="DF19">
        <v>2.78905</v>
      </c>
      <c r="DG19">
        <v>2.8876499999999998</v>
      </c>
      <c r="DH19">
        <v>2.81846</v>
      </c>
      <c r="DI19">
        <v>2.8559299999999999</v>
      </c>
      <c r="DJ19">
        <v>2.8501599999999998</v>
      </c>
      <c r="DK19">
        <v>2.9748100000000002</v>
      </c>
      <c r="DL19">
        <v>3.1606399999999999</v>
      </c>
      <c r="DM19">
        <v>3.2499199999999999</v>
      </c>
      <c r="DN19">
        <v>3.2711299999999999</v>
      </c>
      <c r="DO19">
        <v>3.3976199999999999</v>
      </c>
      <c r="DP19">
        <v>3.3976199999999999</v>
      </c>
      <c r="DQ19">
        <v>3.3976199999999999</v>
      </c>
      <c r="DR19">
        <v>3.3976199999999999</v>
      </c>
      <c r="DS19">
        <v>3.3976199999999999</v>
      </c>
      <c r="DT19">
        <v>3.3976199999999999</v>
      </c>
      <c r="DU19">
        <v>3.3976199999999999</v>
      </c>
      <c r="DV19">
        <v>3.3976199999999999</v>
      </c>
      <c r="DW19">
        <v>3.3976199999999999</v>
      </c>
      <c r="DX19">
        <v>3.3976199999999999</v>
      </c>
      <c r="DY19">
        <v>3.3976199999999999</v>
      </c>
      <c r="DZ19">
        <v>3.3976199999999999</v>
      </c>
      <c r="EA19">
        <v>3.3976199999999999</v>
      </c>
      <c r="EB19">
        <v>3.3976199999999999</v>
      </c>
      <c r="EC19">
        <v>3.3976199999999999</v>
      </c>
      <c r="ED19">
        <v>3.3976199999999999</v>
      </c>
      <c r="EE19">
        <v>3.3976199999999999</v>
      </c>
      <c r="EF19">
        <v>3.3976199999999999</v>
      </c>
      <c r="EG19">
        <v>3.3976199999999999</v>
      </c>
      <c r="EH19">
        <v>3.3976199999999999</v>
      </c>
      <c r="EI19">
        <v>3.3976199999999999</v>
      </c>
      <c r="EJ19">
        <v>3.3976199999999999</v>
      </c>
      <c r="EK19">
        <v>3.3976199999999999</v>
      </c>
      <c r="EL19">
        <v>3.3976199999999999</v>
      </c>
      <c r="EM19">
        <v>3.3976199999999999</v>
      </c>
      <c r="EN19">
        <v>3.3976199999999999</v>
      </c>
      <c r="EO19">
        <v>3.3976199999999999</v>
      </c>
      <c r="EP19">
        <v>3.3976199999999999</v>
      </c>
      <c r="EQ19">
        <v>3.3976199999999999</v>
      </c>
      <c r="ER19">
        <v>3.3976199999999999</v>
      </c>
      <c r="ES19">
        <v>3.3976199999999999</v>
      </c>
      <c r="ET19">
        <v>3.3976199999999999</v>
      </c>
      <c r="EU19">
        <v>3.3976199999999999</v>
      </c>
      <c r="EV19">
        <v>3.3976199999999999</v>
      </c>
      <c r="EW19">
        <v>3.3976199999999999</v>
      </c>
      <c r="EX19">
        <v>3.3976199999999999</v>
      </c>
      <c r="EY19">
        <v>3.3976199999999999</v>
      </c>
      <c r="EZ19">
        <v>3.3976199999999999</v>
      </c>
      <c r="FA19">
        <v>3.3976199999999999</v>
      </c>
      <c r="FB19">
        <v>3.3976199999999999</v>
      </c>
      <c r="FC19">
        <v>3.3976199999999999</v>
      </c>
      <c r="FD19">
        <v>3.3976199999999999</v>
      </c>
      <c r="FE19">
        <v>3.3976199999999999</v>
      </c>
      <c r="FF19">
        <v>3.3976199999999999</v>
      </c>
      <c r="FG19">
        <v>3.3976199999999999</v>
      </c>
      <c r="FH19">
        <v>3.3976199999999999</v>
      </c>
      <c r="FI19">
        <v>3.3976199999999999</v>
      </c>
      <c r="FJ19">
        <v>3.3976199999999999</v>
      </c>
      <c r="FK19">
        <v>3.3976199999999999</v>
      </c>
      <c r="FL19">
        <v>3.3976199999999999</v>
      </c>
      <c r="FM19">
        <v>3.3976199999999999</v>
      </c>
      <c r="FN19">
        <v>3.3976199999999999</v>
      </c>
      <c r="FO19">
        <v>3.3976199999999999</v>
      </c>
      <c r="FP19">
        <v>3.3976199999999999</v>
      </c>
      <c r="FQ19">
        <v>3.3976199999999999</v>
      </c>
      <c r="FR19">
        <v>3.3976199999999999</v>
      </c>
      <c r="FS19">
        <v>3.3976199999999999</v>
      </c>
      <c r="FT19">
        <v>3.3976199999999999</v>
      </c>
      <c r="FU19">
        <v>3.3976199999999999</v>
      </c>
      <c r="FV19">
        <v>3.3976199999999999</v>
      </c>
      <c r="FW19">
        <v>3.3976199999999999</v>
      </c>
      <c r="FX19">
        <v>3.3976199999999999</v>
      </c>
      <c r="FY19">
        <v>3.3976199999999999</v>
      </c>
      <c r="FZ19">
        <v>3.3976199999999999</v>
      </c>
      <c r="GA19">
        <v>3.3976199999999999</v>
      </c>
      <c r="GB19">
        <v>3.3976199999999999</v>
      </c>
      <c r="GC19">
        <v>3.3976199999999999</v>
      </c>
      <c r="GD19">
        <v>3.3976199999999999</v>
      </c>
      <c r="GE19">
        <v>3.3976199999999999</v>
      </c>
      <c r="GF19">
        <v>3.3976199999999999</v>
      </c>
      <c r="GG19">
        <v>3.3976199999999999</v>
      </c>
      <c r="GH19">
        <v>3.3976199999999999</v>
      </c>
      <c r="GI19">
        <v>3.3976199999999999</v>
      </c>
      <c r="GJ19">
        <v>3.3976199999999999</v>
      </c>
      <c r="GK19">
        <v>3.3976199999999999</v>
      </c>
      <c r="GL19">
        <v>3.3976199999999999</v>
      </c>
      <c r="GM19">
        <v>3.3976199999999999</v>
      </c>
      <c r="GN19">
        <v>3.3976199999999999</v>
      </c>
      <c r="GO19">
        <v>3.3976199999999999</v>
      </c>
      <c r="GP19">
        <v>3.3976199999999999</v>
      </c>
      <c r="GQ19">
        <v>3.3976199999999999</v>
      </c>
      <c r="GR19">
        <v>3.3976199999999999</v>
      </c>
      <c r="GS19">
        <v>3.3976199999999999</v>
      </c>
      <c r="GT19">
        <v>3.3976199999999999</v>
      </c>
    </row>
    <row r="20" spans="1:202">
      <c r="A20" t="s">
        <v>229</v>
      </c>
      <c r="B20">
        <v>1.6019600000000001</v>
      </c>
      <c r="C20">
        <v>1.7901499999999999</v>
      </c>
      <c r="D20">
        <v>1.82193</v>
      </c>
      <c r="E20">
        <v>1.8141799999999999</v>
      </c>
      <c r="F20">
        <v>1.79575</v>
      </c>
      <c r="G20">
        <v>1.77566</v>
      </c>
      <c r="H20">
        <v>1.75675</v>
      </c>
      <c r="I20">
        <v>1.7397800000000001</v>
      </c>
      <c r="J20">
        <v>1.7248300000000001</v>
      </c>
      <c r="K20">
        <v>1.7117</v>
      </c>
      <c r="L20">
        <v>1.7002600000000001</v>
      </c>
      <c r="M20">
        <v>1.6903900000000001</v>
      </c>
      <c r="N20">
        <v>1.68194</v>
      </c>
      <c r="O20">
        <v>1.67483</v>
      </c>
      <c r="P20">
        <v>1.66896</v>
      </c>
      <c r="Q20">
        <v>1.6642399999999999</v>
      </c>
      <c r="R20">
        <v>1.6605700000000001</v>
      </c>
      <c r="S20">
        <v>1.6578299999999999</v>
      </c>
      <c r="T20">
        <v>1.65357</v>
      </c>
      <c r="U20">
        <v>1.64978</v>
      </c>
      <c r="V20">
        <v>1.64659</v>
      </c>
      <c r="W20">
        <v>1.6438900000000001</v>
      </c>
      <c r="X20">
        <v>1.6415599999999999</v>
      </c>
      <c r="Y20">
        <v>1.63951</v>
      </c>
      <c r="Z20">
        <v>1.63767</v>
      </c>
      <c r="AA20">
        <v>1.6359900000000001</v>
      </c>
      <c r="AB20">
        <v>1.63445</v>
      </c>
      <c r="AC20">
        <v>1.63293</v>
      </c>
      <c r="AD20">
        <v>1.63141</v>
      </c>
      <c r="AE20">
        <v>1.62992</v>
      </c>
      <c r="AF20">
        <v>1.6285400000000001</v>
      </c>
      <c r="AG20">
        <v>1.62731</v>
      </c>
      <c r="AH20">
        <v>1.6263099999999999</v>
      </c>
      <c r="AI20">
        <v>1.6255900000000001</v>
      </c>
      <c r="AJ20">
        <v>1.6252</v>
      </c>
      <c r="AK20">
        <v>1.6251599999999999</v>
      </c>
      <c r="AL20">
        <v>1.62551</v>
      </c>
      <c r="AM20">
        <v>1.62625</v>
      </c>
      <c r="AN20">
        <v>1.6273899999999999</v>
      </c>
      <c r="AO20">
        <v>1.62896</v>
      </c>
      <c r="AP20">
        <v>1.63097</v>
      </c>
      <c r="AQ20">
        <v>1.6334500000000001</v>
      </c>
      <c r="AR20">
        <v>1.6364000000000001</v>
      </c>
      <c r="AS20">
        <v>1.6398600000000001</v>
      </c>
      <c r="AT20">
        <v>1.64384</v>
      </c>
      <c r="AU20">
        <v>1.64836</v>
      </c>
      <c r="AV20">
        <v>1.6534599999999999</v>
      </c>
      <c r="AW20">
        <v>1.6591800000000001</v>
      </c>
      <c r="AX20">
        <v>1.66554</v>
      </c>
      <c r="AY20">
        <v>1.67441</v>
      </c>
      <c r="AZ20">
        <v>1.6847000000000001</v>
      </c>
      <c r="BA20">
        <v>1.6943699999999999</v>
      </c>
      <c r="BB20">
        <v>1.7059500000000001</v>
      </c>
      <c r="BC20">
        <v>1.7160200000000001</v>
      </c>
      <c r="BD20">
        <v>1.7224699999999999</v>
      </c>
      <c r="BE20">
        <v>1.7308399999999999</v>
      </c>
      <c r="BF20">
        <v>1.74166</v>
      </c>
      <c r="BG20">
        <v>1.7544299999999999</v>
      </c>
      <c r="BH20">
        <v>1.7672399999999999</v>
      </c>
      <c r="BI20">
        <v>1.7802</v>
      </c>
      <c r="BJ20">
        <v>1.79349</v>
      </c>
      <c r="BK20">
        <v>1.81369</v>
      </c>
      <c r="BL20">
        <v>1.82579</v>
      </c>
      <c r="BM20">
        <v>1.85941</v>
      </c>
      <c r="BN20">
        <v>1.88863</v>
      </c>
      <c r="BO20">
        <v>1.8896599999999999</v>
      </c>
      <c r="BP20">
        <v>1.8905000000000001</v>
      </c>
      <c r="BQ20">
        <v>1.8915900000000001</v>
      </c>
      <c r="BR20">
        <v>1.8927</v>
      </c>
      <c r="BS20">
        <v>1.8936299999999999</v>
      </c>
      <c r="BT20">
        <v>1.8948499999999999</v>
      </c>
      <c r="BU20">
        <v>1.8967099999999999</v>
      </c>
      <c r="BV20">
        <v>1.89784</v>
      </c>
      <c r="BW20">
        <v>1.89811</v>
      </c>
      <c r="BX20">
        <v>1.89924</v>
      </c>
      <c r="BY20">
        <v>1.9011899999999999</v>
      </c>
      <c r="BZ20">
        <v>1.9027799999999999</v>
      </c>
      <c r="CA20">
        <v>1.9033500000000001</v>
      </c>
      <c r="CB20">
        <v>1.9037599999999999</v>
      </c>
      <c r="CC20">
        <v>1.9046000000000001</v>
      </c>
      <c r="CD20">
        <v>1.9059600000000001</v>
      </c>
      <c r="CE20">
        <v>1.9074500000000001</v>
      </c>
      <c r="CF20">
        <v>1.9093899999999999</v>
      </c>
      <c r="CG20">
        <v>1.9108400000000001</v>
      </c>
      <c r="CH20">
        <v>1.9124000000000001</v>
      </c>
      <c r="CI20">
        <v>1.9146000000000001</v>
      </c>
      <c r="CJ20">
        <v>1.9169</v>
      </c>
      <c r="CK20">
        <v>1.9196500000000001</v>
      </c>
      <c r="CL20">
        <v>1.92194</v>
      </c>
      <c r="CM20">
        <v>1.9246399999999999</v>
      </c>
      <c r="CN20">
        <v>1.92679</v>
      </c>
      <c r="CO20">
        <v>1.92849</v>
      </c>
      <c r="CP20">
        <v>1.9305099999999999</v>
      </c>
      <c r="CQ20">
        <v>1.93089</v>
      </c>
      <c r="CR20">
        <v>1.9307700000000001</v>
      </c>
      <c r="CS20">
        <v>1.93154</v>
      </c>
      <c r="CT20">
        <v>1.9317200000000001</v>
      </c>
      <c r="CU20">
        <v>1.9319299999999999</v>
      </c>
      <c r="CV20">
        <v>1.9332499999999999</v>
      </c>
      <c r="CW20">
        <v>1.93296</v>
      </c>
      <c r="CX20">
        <v>1.9337</v>
      </c>
      <c r="CY20">
        <v>1.9340900000000001</v>
      </c>
      <c r="CZ20">
        <v>1.9357599999999999</v>
      </c>
      <c r="DA20">
        <v>1.9347300000000001</v>
      </c>
      <c r="DB20">
        <v>1.9337599999999999</v>
      </c>
      <c r="DC20">
        <v>1.9324699999999999</v>
      </c>
      <c r="DD20">
        <v>1.9319999999999999</v>
      </c>
      <c r="DE20">
        <v>1.9323999999999999</v>
      </c>
      <c r="DF20">
        <v>1.93614</v>
      </c>
      <c r="DG20">
        <v>1.9397899999999999</v>
      </c>
      <c r="DH20">
        <v>1.94255</v>
      </c>
      <c r="DI20">
        <v>1.93988</v>
      </c>
      <c r="DJ20">
        <v>1.9415800000000001</v>
      </c>
      <c r="DK20">
        <v>1.94146</v>
      </c>
      <c r="DL20">
        <v>1.94573</v>
      </c>
      <c r="DM20">
        <v>1.9516500000000001</v>
      </c>
      <c r="DN20">
        <v>1.95377</v>
      </c>
      <c r="DO20">
        <v>1.9532499999999999</v>
      </c>
      <c r="DP20">
        <v>1.9566699999999999</v>
      </c>
      <c r="DQ20">
        <v>1.95841</v>
      </c>
      <c r="DR20">
        <v>1.9579599999999999</v>
      </c>
      <c r="DS20">
        <v>1.9595800000000001</v>
      </c>
      <c r="DT20">
        <v>1.9610700000000001</v>
      </c>
      <c r="DU20">
        <v>1.96323</v>
      </c>
      <c r="DV20">
        <v>1.9653</v>
      </c>
      <c r="DW20">
        <v>1.96763</v>
      </c>
      <c r="DX20">
        <v>1.9701900000000001</v>
      </c>
      <c r="DY20">
        <v>1.97299</v>
      </c>
      <c r="DZ20">
        <v>1.97601</v>
      </c>
      <c r="EA20">
        <v>1.97925</v>
      </c>
      <c r="EB20">
        <v>1.9826900000000001</v>
      </c>
      <c r="EC20">
        <v>1.9863900000000001</v>
      </c>
      <c r="ED20">
        <v>1.9902599999999999</v>
      </c>
      <c r="EE20">
        <v>1.9942800000000001</v>
      </c>
      <c r="EF20">
        <v>1.9984500000000001</v>
      </c>
      <c r="EG20">
        <v>2.0027499999999998</v>
      </c>
      <c r="EH20">
        <v>2.0071699999999999</v>
      </c>
      <c r="EI20">
        <v>2.0116900000000002</v>
      </c>
      <c r="EJ20">
        <v>2.01633</v>
      </c>
      <c r="EK20">
        <v>2.0210599999999999</v>
      </c>
      <c r="EL20">
        <v>2.0258500000000002</v>
      </c>
      <c r="EM20">
        <v>2.03071</v>
      </c>
      <c r="EN20">
        <v>2.0356000000000001</v>
      </c>
      <c r="EO20">
        <v>2.04053</v>
      </c>
      <c r="EP20">
        <v>2.0456599999999998</v>
      </c>
      <c r="EQ20">
        <v>2.05071</v>
      </c>
      <c r="ER20">
        <v>2.0556800000000002</v>
      </c>
      <c r="ES20">
        <v>2.0605799999999999</v>
      </c>
      <c r="ET20">
        <v>2.0653999999999999</v>
      </c>
      <c r="EU20">
        <v>2.0701200000000002</v>
      </c>
      <c r="EV20">
        <v>2.0747200000000001</v>
      </c>
      <c r="EW20">
        <v>2.07918</v>
      </c>
      <c r="EX20">
        <v>2.0834800000000002</v>
      </c>
      <c r="EY20">
        <v>2.08765</v>
      </c>
      <c r="EZ20">
        <v>2.09165</v>
      </c>
      <c r="FA20">
        <v>2.0954799999999998</v>
      </c>
      <c r="FB20">
        <v>2.0991399999999998</v>
      </c>
      <c r="FC20">
        <v>2.10263</v>
      </c>
      <c r="FD20">
        <v>2.10595</v>
      </c>
      <c r="FE20">
        <v>2.1090900000000001</v>
      </c>
      <c r="FF20">
        <v>2.1120399999999999</v>
      </c>
      <c r="FG20">
        <v>2.1147900000000002</v>
      </c>
      <c r="FH20">
        <v>2.11734</v>
      </c>
      <c r="FI20">
        <v>2.1196799999999998</v>
      </c>
      <c r="FJ20">
        <v>2.1217899999999998</v>
      </c>
      <c r="FK20">
        <v>2.12384</v>
      </c>
      <c r="FL20">
        <v>2.1256699999999999</v>
      </c>
      <c r="FM20">
        <v>2.1271900000000001</v>
      </c>
      <c r="FN20">
        <v>2.12845</v>
      </c>
      <c r="FO20">
        <v>2.12947</v>
      </c>
      <c r="FP20">
        <v>2.1302300000000001</v>
      </c>
      <c r="FQ20">
        <v>2.1307399999999999</v>
      </c>
      <c r="FR20">
        <v>2.1310099999999998</v>
      </c>
      <c r="FS20">
        <v>2.13104</v>
      </c>
      <c r="FT20">
        <v>2.1308500000000001</v>
      </c>
      <c r="FU20">
        <v>2.1304599999999998</v>
      </c>
      <c r="FV20">
        <v>2.12988</v>
      </c>
      <c r="FW20">
        <v>2.12914</v>
      </c>
      <c r="FX20">
        <v>2.1282100000000002</v>
      </c>
      <c r="FY20">
        <v>2.1271300000000002</v>
      </c>
      <c r="FZ20">
        <v>2.12588</v>
      </c>
      <c r="GA20">
        <v>2.12446</v>
      </c>
      <c r="GB20">
        <v>2.1229</v>
      </c>
      <c r="GC20">
        <v>2.1212</v>
      </c>
      <c r="GD20">
        <v>2.1193900000000001</v>
      </c>
      <c r="GE20">
        <v>2.11748</v>
      </c>
      <c r="GF20">
        <v>2.1154500000000001</v>
      </c>
      <c r="GG20">
        <v>2.11334</v>
      </c>
      <c r="GH20">
        <v>2.1111399999999998</v>
      </c>
      <c r="GI20">
        <v>2.10886</v>
      </c>
      <c r="GJ20">
        <v>2.1065</v>
      </c>
      <c r="GK20">
        <v>2.1040999999999999</v>
      </c>
      <c r="GL20">
        <v>2.1016400000000002</v>
      </c>
      <c r="GM20">
        <v>2.0991300000000002</v>
      </c>
      <c r="GN20">
        <v>2.0965600000000002</v>
      </c>
      <c r="GO20">
        <v>2.0939399999999999</v>
      </c>
      <c r="GP20">
        <v>2.0912799999999998</v>
      </c>
      <c r="GQ20">
        <v>2.0886</v>
      </c>
      <c r="GR20">
        <v>2.0859000000000001</v>
      </c>
      <c r="GS20">
        <v>2.0831900000000001</v>
      </c>
      <c r="GT20">
        <v>2.0804999999999998</v>
      </c>
    </row>
    <row r="21" spans="1:202">
      <c r="A21" t="s">
        <v>230</v>
      </c>
      <c r="B21">
        <v>8.4408200000000004</v>
      </c>
      <c r="C21">
        <v>8.44238</v>
      </c>
      <c r="D21">
        <v>8.3772699999999993</v>
      </c>
      <c r="E21">
        <v>8.3466299999999993</v>
      </c>
      <c r="F21">
        <v>8.3268299999999993</v>
      </c>
      <c r="G21">
        <v>8.3112700000000004</v>
      </c>
      <c r="H21">
        <v>8.2975200000000005</v>
      </c>
      <c r="I21">
        <v>8.2847200000000001</v>
      </c>
      <c r="J21">
        <v>8.2726799999999994</v>
      </c>
      <c r="K21">
        <v>8.2614300000000007</v>
      </c>
      <c r="L21">
        <v>8.2511299999999999</v>
      </c>
      <c r="M21">
        <v>8.2418099999999992</v>
      </c>
      <c r="N21">
        <v>8.2334700000000005</v>
      </c>
      <c r="O21">
        <v>8.2260500000000008</v>
      </c>
      <c r="P21">
        <v>8.2194099999999999</v>
      </c>
      <c r="Q21">
        <v>8.2134199999999993</v>
      </c>
      <c r="R21">
        <v>8.2079400000000007</v>
      </c>
      <c r="S21">
        <v>8.2028499999999998</v>
      </c>
      <c r="T21">
        <v>8.1979799999999994</v>
      </c>
      <c r="U21">
        <v>8.1963299999999997</v>
      </c>
      <c r="V21">
        <v>8.1953200000000006</v>
      </c>
      <c r="W21">
        <v>8.1945300000000003</v>
      </c>
      <c r="X21">
        <v>8.1939499999999992</v>
      </c>
      <c r="Y21">
        <v>8.1935800000000008</v>
      </c>
      <c r="Z21">
        <v>8.1934199999999997</v>
      </c>
      <c r="AA21">
        <v>8.1934400000000007</v>
      </c>
      <c r="AB21">
        <v>8.1936099999999996</v>
      </c>
      <c r="AC21">
        <v>8.1939399999999996</v>
      </c>
      <c r="AD21">
        <v>8.1945399999999999</v>
      </c>
      <c r="AE21">
        <v>8.1953300000000002</v>
      </c>
      <c r="AF21">
        <v>8.1962100000000007</v>
      </c>
      <c r="AG21">
        <v>8.1970299999999998</v>
      </c>
      <c r="AH21">
        <v>8.1976899999999997</v>
      </c>
      <c r="AI21">
        <v>8.1980799999999991</v>
      </c>
      <c r="AJ21">
        <v>8.1980900000000005</v>
      </c>
      <c r="AK21">
        <v>8.1976700000000005</v>
      </c>
      <c r="AL21">
        <v>8.1967499999999998</v>
      </c>
      <c r="AM21">
        <v>8.1953200000000006</v>
      </c>
      <c r="AN21">
        <v>8.1933399999999992</v>
      </c>
      <c r="AO21">
        <v>8.1907999999999994</v>
      </c>
      <c r="AP21">
        <v>8.1876800000000003</v>
      </c>
      <c r="AQ21">
        <v>8.1839399999999998</v>
      </c>
      <c r="AR21">
        <v>8.1795799999999996</v>
      </c>
      <c r="AS21">
        <v>8.17455</v>
      </c>
      <c r="AT21">
        <v>8.1688299999999998</v>
      </c>
      <c r="AU21">
        <v>8.1623999999999999</v>
      </c>
      <c r="AV21">
        <v>8.1552399999999992</v>
      </c>
      <c r="AW21">
        <v>8.1472899999999999</v>
      </c>
      <c r="AX21">
        <v>8.1385199999999998</v>
      </c>
      <c r="AY21">
        <v>8.1290700000000005</v>
      </c>
      <c r="AZ21">
        <v>8.1166499999999999</v>
      </c>
      <c r="BA21">
        <v>8.1038200000000007</v>
      </c>
      <c r="BB21">
        <v>8.0884900000000002</v>
      </c>
      <c r="BC21">
        <v>8.0760699999999996</v>
      </c>
      <c r="BD21">
        <v>8.0669299999999993</v>
      </c>
      <c r="BE21">
        <v>8.0559999999999992</v>
      </c>
      <c r="BF21">
        <v>8.04434</v>
      </c>
      <c r="BG21">
        <v>8.0305099999999996</v>
      </c>
      <c r="BH21">
        <v>8.0143500000000003</v>
      </c>
      <c r="BI21">
        <v>7.9983700000000004</v>
      </c>
      <c r="BJ21">
        <v>7.9824000000000002</v>
      </c>
      <c r="BK21">
        <v>7.9596</v>
      </c>
      <c r="BL21">
        <v>7.93058</v>
      </c>
      <c r="BM21">
        <v>7.9224600000000001</v>
      </c>
      <c r="BN21">
        <v>7.8880100000000004</v>
      </c>
      <c r="BO21">
        <v>7.8483499999999999</v>
      </c>
      <c r="BP21">
        <v>7.8198400000000001</v>
      </c>
      <c r="BQ21">
        <v>7.7814899999999998</v>
      </c>
      <c r="BR21">
        <v>7.7410300000000003</v>
      </c>
      <c r="BS21">
        <v>7.7069799999999997</v>
      </c>
      <c r="BT21">
        <v>7.6603599999999998</v>
      </c>
      <c r="BU21">
        <v>7.57402</v>
      </c>
      <c r="BV21">
        <v>7.5144299999999999</v>
      </c>
      <c r="BW21">
        <v>7.5116399999999999</v>
      </c>
      <c r="BX21">
        <v>7.4825200000000001</v>
      </c>
      <c r="BY21">
        <v>7.4160599999999999</v>
      </c>
      <c r="BZ21">
        <v>7.3578599999999996</v>
      </c>
      <c r="CA21">
        <v>7.3497899999999996</v>
      </c>
      <c r="CB21">
        <v>7.35928</v>
      </c>
      <c r="CC21">
        <v>7.3520700000000003</v>
      </c>
      <c r="CD21">
        <v>7.3260300000000003</v>
      </c>
      <c r="CE21">
        <v>7.3013700000000004</v>
      </c>
      <c r="CF21">
        <v>7.25875</v>
      </c>
      <c r="CG21">
        <v>7.2339599999999997</v>
      </c>
      <c r="CH21">
        <v>7.2077600000000004</v>
      </c>
      <c r="CI21">
        <v>7.16343</v>
      </c>
      <c r="CJ21">
        <v>7.1126199999999997</v>
      </c>
      <c r="CK21">
        <v>7.0470300000000003</v>
      </c>
      <c r="CL21">
        <v>6.9976700000000003</v>
      </c>
      <c r="CM21">
        <v>6.9229700000000003</v>
      </c>
      <c r="CN21">
        <v>6.85738</v>
      </c>
      <c r="CO21">
        <v>6.8078599999999998</v>
      </c>
      <c r="CP21">
        <v>6.7301299999999999</v>
      </c>
      <c r="CQ21">
        <v>6.6902600000000003</v>
      </c>
      <c r="CR21">
        <v>6.6710500000000001</v>
      </c>
      <c r="CS21">
        <v>6.6264399999999997</v>
      </c>
      <c r="CT21">
        <v>6.6166700000000001</v>
      </c>
      <c r="CU21">
        <v>6.6169700000000002</v>
      </c>
      <c r="CV21">
        <v>6.5832100000000002</v>
      </c>
      <c r="CW21">
        <v>6.6104599999999998</v>
      </c>
      <c r="CX21">
        <v>6.5870800000000003</v>
      </c>
      <c r="CY21">
        <v>6.56534</v>
      </c>
      <c r="CZ21">
        <v>6.4902899999999999</v>
      </c>
      <c r="DA21">
        <v>6.5048300000000001</v>
      </c>
      <c r="DB21">
        <v>6.5004900000000001</v>
      </c>
      <c r="DC21">
        <v>6.4996900000000002</v>
      </c>
      <c r="DD21">
        <v>6.4668400000000004</v>
      </c>
      <c r="DE21">
        <v>6.4030899999999997</v>
      </c>
      <c r="DF21">
        <v>6.2123499999999998</v>
      </c>
      <c r="DG21">
        <v>6.0603400000000001</v>
      </c>
      <c r="DH21">
        <v>5.9854599999999998</v>
      </c>
      <c r="DI21">
        <v>6.17</v>
      </c>
      <c r="DJ21">
        <v>6.1655300000000004</v>
      </c>
      <c r="DK21">
        <v>6.2195999999999998</v>
      </c>
      <c r="DL21">
        <v>6.0927699999999998</v>
      </c>
      <c r="DM21">
        <v>5.8884600000000002</v>
      </c>
      <c r="DN21">
        <v>5.8449099999999996</v>
      </c>
      <c r="DO21">
        <v>5.9232100000000001</v>
      </c>
      <c r="DP21">
        <v>5.8554000000000004</v>
      </c>
      <c r="DQ21">
        <v>5.8500399999999999</v>
      </c>
      <c r="DR21">
        <v>5.9213399999999998</v>
      </c>
      <c r="DS21">
        <v>5.9421900000000001</v>
      </c>
      <c r="DT21">
        <v>5.9771799999999997</v>
      </c>
      <c r="DU21">
        <v>5.9607900000000003</v>
      </c>
      <c r="DV21">
        <v>5.9343599999999999</v>
      </c>
      <c r="DW21">
        <v>5.8923100000000002</v>
      </c>
      <c r="DX21">
        <v>5.83927</v>
      </c>
      <c r="DY21">
        <v>5.7779499999999997</v>
      </c>
      <c r="DZ21">
        <v>5.7103999999999999</v>
      </c>
      <c r="EA21">
        <v>5.6385899999999998</v>
      </c>
      <c r="EB21">
        <v>5.5635300000000001</v>
      </c>
      <c r="EC21">
        <v>5.4843700000000002</v>
      </c>
      <c r="ED21">
        <v>5.4049399999999999</v>
      </c>
      <c r="EE21">
        <v>5.32585</v>
      </c>
      <c r="EF21">
        <v>5.2478400000000001</v>
      </c>
      <c r="EG21">
        <v>5.1711200000000002</v>
      </c>
      <c r="EH21">
        <v>5.0960400000000003</v>
      </c>
      <c r="EI21">
        <v>5.0228000000000002</v>
      </c>
      <c r="EJ21">
        <v>4.9511200000000004</v>
      </c>
      <c r="EK21">
        <v>4.8815</v>
      </c>
      <c r="EL21">
        <v>4.8143500000000001</v>
      </c>
      <c r="EM21">
        <v>4.7496799999999997</v>
      </c>
      <c r="EN21">
        <v>4.6875200000000001</v>
      </c>
      <c r="EO21">
        <v>4.6279500000000002</v>
      </c>
      <c r="EP21">
        <v>4.56595</v>
      </c>
      <c r="EQ21">
        <v>4.5091400000000004</v>
      </c>
      <c r="ER21">
        <v>4.4570999999999996</v>
      </c>
      <c r="ES21">
        <v>4.4094899999999999</v>
      </c>
      <c r="ET21">
        <v>4.3654000000000002</v>
      </c>
      <c r="EU21">
        <v>4.3245300000000002</v>
      </c>
      <c r="EV21">
        <v>4.2869200000000003</v>
      </c>
      <c r="EW21">
        <v>4.2525899999999996</v>
      </c>
      <c r="EX21">
        <v>4.2211699999999999</v>
      </c>
      <c r="EY21">
        <v>4.1919599999999999</v>
      </c>
      <c r="EZ21">
        <v>4.1650700000000001</v>
      </c>
      <c r="FA21">
        <v>4.1403100000000004</v>
      </c>
      <c r="FB21">
        <v>4.1177900000000003</v>
      </c>
      <c r="FC21">
        <v>4.0970800000000001</v>
      </c>
      <c r="FD21">
        <v>4.0780599999999998</v>
      </c>
      <c r="FE21">
        <v>4.0607699999999998</v>
      </c>
      <c r="FF21">
        <v>4.0455399999999999</v>
      </c>
      <c r="FG21">
        <v>4.0323700000000002</v>
      </c>
      <c r="FH21">
        <v>4.0211100000000002</v>
      </c>
      <c r="FI21">
        <v>4.0119499999999997</v>
      </c>
      <c r="FJ21">
        <v>4.0052099999999999</v>
      </c>
      <c r="FK21">
        <v>3.99708</v>
      </c>
      <c r="FL21">
        <v>3.9908199999999998</v>
      </c>
      <c r="FM21">
        <v>3.98827</v>
      </c>
      <c r="FN21">
        <v>3.98848</v>
      </c>
      <c r="FO21">
        <v>3.9908600000000001</v>
      </c>
      <c r="FP21">
        <v>3.99526</v>
      </c>
      <c r="FQ21">
        <v>4.0014000000000003</v>
      </c>
      <c r="FR21">
        <v>4.0091999999999999</v>
      </c>
      <c r="FS21">
        <v>4.0183200000000001</v>
      </c>
      <c r="FT21">
        <v>4.0287899999999999</v>
      </c>
      <c r="FU21">
        <v>4.0403399999999996</v>
      </c>
      <c r="FV21">
        <v>4.05267</v>
      </c>
      <c r="FW21">
        <v>4.0658099999999999</v>
      </c>
      <c r="FX21">
        <v>4.0801999999999996</v>
      </c>
      <c r="FY21">
        <v>4.0956999999999999</v>
      </c>
      <c r="FZ21">
        <v>4.1125400000000001</v>
      </c>
      <c r="GA21">
        <v>4.13096</v>
      </c>
      <c r="GB21">
        <v>4.1505999999999998</v>
      </c>
      <c r="GC21">
        <v>4.1710900000000004</v>
      </c>
      <c r="GD21">
        <v>4.1921799999999996</v>
      </c>
      <c r="GE21">
        <v>4.2139199999999999</v>
      </c>
      <c r="GF21">
        <v>4.23651</v>
      </c>
      <c r="GG21">
        <v>4.25976</v>
      </c>
      <c r="GH21">
        <v>4.2836600000000002</v>
      </c>
      <c r="GI21">
        <v>4.3083499999999999</v>
      </c>
      <c r="GJ21">
        <v>4.3338400000000004</v>
      </c>
      <c r="GK21">
        <v>4.3597400000000004</v>
      </c>
      <c r="GL21">
        <v>4.3861600000000003</v>
      </c>
      <c r="GM21">
        <v>4.4134500000000001</v>
      </c>
      <c r="GN21">
        <v>4.44163</v>
      </c>
      <c r="GO21">
        <v>4.4706299999999999</v>
      </c>
      <c r="GP21">
        <v>4.5001800000000003</v>
      </c>
      <c r="GQ21">
        <v>4.53003</v>
      </c>
      <c r="GR21">
        <v>4.5601500000000001</v>
      </c>
      <c r="GS21">
        <v>4.5902900000000004</v>
      </c>
      <c r="GT21">
        <v>4.6201400000000001</v>
      </c>
    </row>
    <row r="22" spans="1:202">
      <c r="A22" t="s">
        <v>231</v>
      </c>
      <c r="B22">
        <v>1.6420699999999999</v>
      </c>
      <c r="C22">
        <v>1.52257</v>
      </c>
      <c r="D22">
        <v>1.3537300000000001</v>
      </c>
      <c r="E22">
        <v>1.18641</v>
      </c>
      <c r="F22">
        <v>1.03546</v>
      </c>
      <c r="G22">
        <v>0.91129400000000005</v>
      </c>
      <c r="H22">
        <v>0.81931900000000002</v>
      </c>
      <c r="I22">
        <v>0.75918300000000005</v>
      </c>
      <c r="J22">
        <v>0.72552099999999997</v>
      </c>
      <c r="K22">
        <v>0.71036900000000003</v>
      </c>
      <c r="L22">
        <v>0.70590799999999998</v>
      </c>
      <c r="M22">
        <v>0.70628400000000002</v>
      </c>
      <c r="N22">
        <v>0.70820899999999998</v>
      </c>
      <c r="O22">
        <v>0.71022200000000002</v>
      </c>
      <c r="P22">
        <v>0.71191700000000002</v>
      </c>
      <c r="Q22">
        <v>0.71334699999999995</v>
      </c>
      <c r="R22">
        <v>0.71468399999999999</v>
      </c>
      <c r="S22">
        <v>0.71608099999999997</v>
      </c>
      <c r="T22">
        <v>0.71864300000000003</v>
      </c>
      <c r="U22">
        <v>0.72378799999999999</v>
      </c>
      <c r="V22">
        <v>0.73070599999999997</v>
      </c>
      <c r="W22">
        <v>0.73872400000000005</v>
      </c>
      <c r="X22">
        <v>0.74745700000000004</v>
      </c>
      <c r="Y22">
        <v>0.75675199999999998</v>
      </c>
      <c r="Z22">
        <v>0.76659100000000002</v>
      </c>
      <c r="AA22">
        <v>0.77701399999999998</v>
      </c>
      <c r="AB22">
        <v>0.78808100000000003</v>
      </c>
      <c r="AC22">
        <v>0.799844</v>
      </c>
      <c r="AD22">
        <v>0.81233900000000003</v>
      </c>
      <c r="AE22">
        <v>0.82558200000000004</v>
      </c>
      <c r="AF22">
        <v>0.83957300000000001</v>
      </c>
      <c r="AG22">
        <v>0.85429100000000002</v>
      </c>
      <c r="AH22">
        <v>0.86969700000000005</v>
      </c>
      <c r="AI22">
        <v>0.88573199999999996</v>
      </c>
      <c r="AJ22">
        <v>0.90231499999999998</v>
      </c>
      <c r="AK22">
        <v>0.91935100000000003</v>
      </c>
      <c r="AL22">
        <v>0.93674500000000005</v>
      </c>
      <c r="AM22">
        <v>0.954403</v>
      </c>
      <c r="AN22">
        <v>0.972244</v>
      </c>
      <c r="AO22">
        <v>0.99019599999999997</v>
      </c>
      <c r="AP22">
        <v>1.0082</v>
      </c>
      <c r="AQ22">
        <v>1.02623</v>
      </c>
      <c r="AR22">
        <v>1.04426</v>
      </c>
      <c r="AS22">
        <v>1.0623100000000001</v>
      </c>
      <c r="AT22">
        <v>1.0804199999999999</v>
      </c>
      <c r="AU22">
        <v>1.0985799999999999</v>
      </c>
      <c r="AV22">
        <v>1.1168</v>
      </c>
      <c r="AW22">
        <v>1.13507</v>
      </c>
      <c r="AX22">
        <v>1.1533800000000001</v>
      </c>
      <c r="AY22">
        <v>1.1712199999999999</v>
      </c>
      <c r="AZ22">
        <v>1.1866399999999999</v>
      </c>
      <c r="BA22">
        <v>1.19937</v>
      </c>
      <c r="BB22">
        <v>1.2096499999999999</v>
      </c>
      <c r="BC22">
        <v>1.2199199999999999</v>
      </c>
      <c r="BD22">
        <v>1.2312799999999999</v>
      </c>
      <c r="BE22">
        <v>1.2442500000000001</v>
      </c>
      <c r="BF22">
        <v>1.25932</v>
      </c>
      <c r="BG22">
        <v>1.27318</v>
      </c>
      <c r="BH22">
        <v>1.2857499999999999</v>
      </c>
      <c r="BI22">
        <v>1.29938</v>
      </c>
      <c r="BJ22">
        <v>1.31586</v>
      </c>
      <c r="BK22">
        <v>1.33189</v>
      </c>
      <c r="BL22">
        <v>1.34789</v>
      </c>
      <c r="BM22">
        <v>1.36582</v>
      </c>
      <c r="BN22">
        <v>1.38161</v>
      </c>
      <c r="BO22">
        <v>1.3969800000000001</v>
      </c>
      <c r="BP22">
        <v>1.41648</v>
      </c>
      <c r="BQ22">
        <v>1.4348099999999999</v>
      </c>
      <c r="BR22">
        <v>1.44737</v>
      </c>
      <c r="BS22">
        <v>1.4627399999999999</v>
      </c>
      <c r="BT22">
        <v>1.4775100000000001</v>
      </c>
      <c r="BU22">
        <v>1.48576</v>
      </c>
      <c r="BV22">
        <v>1.49834</v>
      </c>
      <c r="BW22">
        <v>1.51746</v>
      </c>
      <c r="BX22">
        <v>1.5376799999999999</v>
      </c>
      <c r="BY22">
        <v>1.5518799999999999</v>
      </c>
      <c r="BZ22">
        <v>1.5656099999999999</v>
      </c>
      <c r="CA22">
        <v>1.5771200000000001</v>
      </c>
      <c r="CB22">
        <v>1.58786</v>
      </c>
      <c r="CC22">
        <v>1.6027100000000001</v>
      </c>
      <c r="CD22">
        <v>1.6166</v>
      </c>
      <c r="CE22">
        <v>1.63106</v>
      </c>
      <c r="CF22">
        <v>1.6438299999999999</v>
      </c>
      <c r="CG22">
        <v>1.65506</v>
      </c>
      <c r="CH22">
        <v>1.66862</v>
      </c>
      <c r="CI22">
        <v>1.68414</v>
      </c>
      <c r="CJ22">
        <v>1.6989399999999999</v>
      </c>
      <c r="CK22">
        <v>1.7141200000000001</v>
      </c>
      <c r="CL22">
        <v>1.72908</v>
      </c>
      <c r="CM22">
        <v>1.7439</v>
      </c>
      <c r="CN22">
        <v>1.7585200000000001</v>
      </c>
      <c r="CO22">
        <v>1.77058</v>
      </c>
      <c r="CP22">
        <v>1.77942</v>
      </c>
      <c r="CQ22">
        <v>1.7867</v>
      </c>
      <c r="CR22">
        <v>1.7945800000000001</v>
      </c>
      <c r="CS22">
        <v>1.80433</v>
      </c>
      <c r="CT22">
        <v>1.8152900000000001</v>
      </c>
      <c r="CU22">
        <v>1.8279799999999999</v>
      </c>
      <c r="CV22">
        <v>1.84246</v>
      </c>
      <c r="CW22">
        <v>1.85846</v>
      </c>
      <c r="CX22">
        <v>1.8752500000000001</v>
      </c>
      <c r="CY22">
        <v>1.8900399999999999</v>
      </c>
      <c r="CZ22">
        <v>1.9024099999999999</v>
      </c>
      <c r="DA22">
        <v>1.9131899999999999</v>
      </c>
      <c r="DB22">
        <v>1.9238200000000001</v>
      </c>
      <c r="DC22">
        <v>1.9362699999999999</v>
      </c>
      <c r="DD22">
        <v>1.9512</v>
      </c>
      <c r="DE22">
        <v>1.9673700000000001</v>
      </c>
      <c r="DF22">
        <v>1.98298</v>
      </c>
      <c r="DG22">
        <v>1.99437</v>
      </c>
      <c r="DH22">
        <v>1.99935</v>
      </c>
      <c r="DI22">
        <v>2.0038</v>
      </c>
      <c r="DJ22">
        <v>2.0113400000000001</v>
      </c>
      <c r="DK22">
        <v>2.0209000000000001</v>
      </c>
      <c r="DL22">
        <v>2.03091</v>
      </c>
      <c r="DM22">
        <v>2.0419499999999999</v>
      </c>
      <c r="DN22">
        <v>2.0550099999999998</v>
      </c>
      <c r="DO22">
        <v>2.0698400000000001</v>
      </c>
      <c r="DP22">
        <v>2.0855899999999998</v>
      </c>
      <c r="DQ22">
        <v>2.10202</v>
      </c>
      <c r="DR22">
        <v>2.11321</v>
      </c>
      <c r="DS22">
        <v>2.1249899999999999</v>
      </c>
      <c r="DT22">
        <v>2.1448</v>
      </c>
      <c r="DU22">
        <v>2.1659099999999998</v>
      </c>
      <c r="DV22">
        <v>2.18364</v>
      </c>
      <c r="DW22">
        <v>2.1976499999999999</v>
      </c>
      <c r="DX22">
        <v>2.2104400000000002</v>
      </c>
      <c r="DY22">
        <v>2.2229399999999999</v>
      </c>
      <c r="DZ22">
        <v>2.2354699999999998</v>
      </c>
      <c r="EA22">
        <v>2.2481100000000001</v>
      </c>
      <c r="EB22">
        <v>2.2607699999999999</v>
      </c>
      <c r="EC22">
        <v>2.27338</v>
      </c>
      <c r="ED22">
        <v>2.2859400000000001</v>
      </c>
      <c r="EE22">
        <v>2.2984399999999998</v>
      </c>
      <c r="EF22">
        <v>2.3108900000000001</v>
      </c>
      <c r="EG22">
        <v>2.3232900000000001</v>
      </c>
      <c r="EH22">
        <v>2.3356599999999998</v>
      </c>
      <c r="EI22">
        <v>2.3479899999999998</v>
      </c>
      <c r="EJ22">
        <v>2.3602799999999999</v>
      </c>
      <c r="EK22">
        <v>2.3725299999999998</v>
      </c>
      <c r="EL22">
        <v>2.38476</v>
      </c>
      <c r="EM22">
        <v>2.39697</v>
      </c>
      <c r="EN22">
        <v>2.4091800000000001</v>
      </c>
      <c r="EO22">
        <v>2.4212699999999998</v>
      </c>
      <c r="EP22">
        <v>2.4331900000000002</v>
      </c>
      <c r="EQ22">
        <v>2.4449800000000002</v>
      </c>
      <c r="ER22">
        <v>2.4566699999999999</v>
      </c>
      <c r="ES22">
        <v>2.46828</v>
      </c>
      <c r="ET22">
        <v>2.4798100000000001</v>
      </c>
      <c r="EU22">
        <v>2.4912800000000002</v>
      </c>
      <c r="EV22">
        <v>2.5026999999999999</v>
      </c>
      <c r="EW22">
        <v>2.5140799999999999</v>
      </c>
      <c r="EX22">
        <v>2.5253999999999999</v>
      </c>
      <c r="EY22">
        <v>2.53668</v>
      </c>
      <c r="EZ22">
        <v>2.5479099999999999</v>
      </c>
      <c r="FA22">
        <v>2.5591200000000001</v>
      </c>
      <c r="FB22">
        <v>2.57029</v>
      </c>
      <c r="FC22">
        <v>2.58141</v>
      </c>
      <c r="FD22">
        <v>2.5924800000000001</v>
      </c>
      <c r="FE22">
        <v>2.6034700000000002</v>
      </c>
      <c r="FF22">
        <v>2.6143700000000001</v>
      </c>
      <c r="FG22">
        <v>2.6251699999999998</v>
      </c>
      <c r="FH22">
        <v>2.6358700000000002</v>
      </c>
      <c r="FI22">
        <v>2.6466599999999998</v>
      </c>
      <c r="FJ22">
        <v>2.6577099999999998</v>
      </c>
      <c r="FK22">
        <v>2.6688399999999999</v>
      </c>
      <c r="FL22">
        <v>2.6798600000000001</v>
      </c>
      <c r="FM22">
        <v>2.6907100000000002</v>
      </c>
      <c r="FN22">
        <v>2.70139</v>
      </c>
      <c r="FO22">
        <v>2.7118899999999999</v>
      </c>
      <c r="FP22">
        <v>2.7222200000000001</v>
      </c>
      <c r="FQ22">
        <v>2.7323</v>
      </c>
      <c r="FR22">
        <v>2.7421099999999998</v>
      </c>
      <c r="FS22">
        <v>2.7517399999999999</v>
      </c>
      <c r="FT22">
        <v>2.7612000000000001</v>
      </c>
      <c r="FU22">
        <v>2.7705000000000002</v>
      </c>
      <c r="FV22">
        <v>2.77963</v>
      </c>
      <c r="FW22">
        <v>2.7885599999999999</v>
      </c>
      <c r="FX22">
        <v>2.79731</v>
      </c>
      <c r="FY22">
        <v>2.80585</v>
      </c>
      <c r="FZ22">
        <v>2.8142</v>
      </c>
      <c r="GA22">
        <v>2.8223500000000001</v>
      </c>
      <c r="GB22">
        <v>2.8302999999999998</v>
      </c>
      <c r="GC22">
        <v>2.83805</v>
      </c>
      <c r="GD22">
        <v>2.8455900000000001</v>
      </c>
      <c r="GE22">
        <v>2.8465600000000002</v>
      </c>
      <c r="GF22">
        <v>2.8452999999999999</v>
      </c>
      <c r="GG22">
        <v>2.8440699999999999</v>
      </c>
      <c r="GH22">
        <v>2.8428599999999999</v>
      </c>
      <c r="GI22">
        <v>2.8416800000000002</v>
      </c>
      <c r="GJ22">
        <v>2.8405200000000002</v>
      </c>
      <c r="GK22">
        <v>2.83935</v>
      </c>
      <c r="GL22">
        <v>2.8381699999999999</v>
      </c>
      <c r="GM22">
        <v>2.8369800000000001</v>
      </c>
      <c r="GN22">
        <v>2.8357800000000002</v>
      </c>
      <c r="GO22">
        <v>2.8345500000000001</v>
      </c>
      <c r="GP22">
        <v>2.8333200000000001</v>
      </c>
      <c r="GQ22">
        <v>2.8320799999999999</v>
      </c>
      <c r="GR22">
        <v>2.8308200000000001</v>
      </c>
      <c r="GS22">
        <v>2.8295499999999998</v>
      </c>
      <c r="GT22">
        <v>2.8282600000000002</v>
      </c>
    </row>
    <row r="23" spans="1:202">
      <c r="A23" t="s">
        <v>232</v>
      </c>
      <c r="B23">
        <v>2.6104599999999998</v>
      </c>
      <c r="C23">
        <v>2.6105499999999999</v>
      </c>
      <c r="D23">
        <v>2.6093500000000001</v>
      </c>
      <c r="E23">
        <v>2.60914</v>
      </c>
      <c r="F23">
        <v>2.60886</v>
      </c>
      <c r="G23">
        <v>2.6086</v>
      </c>
      <c r="H23">
        <v>2.6083599999999998</v>
      </c>
      <c r="I23">
        <v>2.6081599999999998</v>
      </c>
      <c r="J23">
        <v>2.60799</v>
      </c>
      <c r="K23">
        <v>2.60785</v>
      </c>
      <c r="L23">
        <v>2.6077499999999998</v>
      </c>
      <c r="M23">
        <v>2.6076600000000001</v>
      </c>
      <c r="N23">
        <v>2.6076000000000001</v>
      </c>
      <c r="O23">
        <v>2.6075599999999999</v>
      </c>
      <c r="P23">
        <v>2.6075400000000002</v>
      </c>
      <c r="Q23">
        <v>2.6075200000000001</v>
      </c>
      <c r="R23">
        <v>2.6075200000000001</v>
      </c>
      <c r="S23">
        <v>2.6075200000000001</v>
      </c>
      <c r="T23">
        <v>2.6075300000000001</v>
      </c>
      <c r="U23">
        <v>2.6075599999999999</v>
      </c>
      <c r="V23">
        <v>2.6076000000000001</v>
      </c>
      <c r="W23">
        <v>2.60765</v>
      </c>
      <c r="X23">
        <v>2.60771</v>
      </c>
      <c r="Y23">
        <v>2.6077699999999999</v>
      </c>
      <c r="Z23">
        <v>2.6078399999999999</v>
      </c>
      <c r="AA23">
        <v>2.60791</v>
      </c>
      <c r="AB23">
        <v>2.60799</v>
      </c>
      <c r="AC23">
        <v>2.6080700000000001</v>
      </c>
      <c r="AD23">
        <v>2.6081500000000002</v>
      </c>
      <c r="AE23">
        <v>2.6082399999999999</v>
      </c>
      <c r="AF23">
        <v>2.60832</v>
      </c>
      <c r="AG23">
        <v>2.6084100000000001</v>
      </c>
      <c r="AH23">
        <v>2.6084999999999998</v>
      </c>
      <c r="AI23">
        <v>2.60859</v>
      </c>
      <c r="AJ23">
        <v>2.6086800000000001</v>
      </c>
      <c r="AK23">
        <v>2.6087699999999998</v>
      </c>
      <c r="AL23">
        <v>2.60887</v>
      </c>
      <c r="AM23">
        <v>2.6089500000000001</v>
      </c>
      <c r="AN23">
        <v>2.6090399999999998</v>
      </c>
      <c r="AO23">
        <v>2.6091299999999999</v>
      </c>
      <c r="AP23">
        <v>2.60921</v>
      </c>
      <c r="AQ23">
        <v>2.6092900000000001</v>
      </c>
      <c r="AR23">
        <v>2.6093600000000001</v>
      </c>
      <c r="AS23">
        <v>2.6094300000000001</v>
      </c>
      <c r="AT23">
        <v>2.6095000000000002</v>
      </c>
      <c r="AU23">
        <v>2.6095700000000002</v>
      </c>
      <c r="AV23">
        <v>2.6096400000000002</v>
      </c>
      <c r="AW23">
        <v>2.6097000000000001</v>
      </c>
      <c r="AX23">
        <v>2.6097700000000001</v>
      </c>
      <c r="AY23">
        <v>2.6098300000000001</v>
      </c>
      <c r="AZ23">
        <v>2.6098699999999999</v>
      </c>
      <c r="BA23">
        <v>2.6099199999999998</v>
      </c>
      <c r="BB23">
        <v>2.6099600000000001</v>
      </c>
      <c r="BC23">
        <v>2.61</v>
      </c>
      <c r="BD23">
        <v>2.6100400000000001</v>
      </c>
      <c r="BE23">
        <v>2.6100699999999999</v>
      </c>
      <c r="BF23">
        <v>2.6101100000000002</v>
      </c>
      <c r="BG23">
        <v>2.6101399999999999</v>
      </c>
      <c r="BH23">
        <v>2.61016</v>
      </c>
      <c r="BI23">
        <v>2.6101899999999998</v>
      </c>
      <c r="BJ23">
        <v>2.61022</v>
      </c>
      <c r="BK23">
        <v>2.6102400000000001</v>
      </c>
      <c r="BL23">
        <v>2.6102599999999998</v>
      </c>
      <c r="BM23">
        <v>2.6103800000000001</v>
      </c>
      <c r="BN23">
        <v>2.6105</v>
      </c>
      <c r="BO23">
        <v>2.6105399999999999</v>
      </c>
      <c r="BP23">
        <v>2.6106500000000001</v>
      </c>
      <c r="BQ23">
        <v>2.6107100000000001</v>
      </c>
      <c r="BR23">
        <v>2.6107200000000002</v>
      </c>
      <c r="BS23">
        <v>2.61077</v>
      </c>
      <c r="BT23">
        <v>2.61076</v>
      </c>
      <c r="BU23">
        <v>2.6108500000000001</v>
      </c>
      <c r="BV23">
        <v>2.6108099999999999</v>
      </c>
      <c r="BW23">
        <v>2.61077</v>
      </c>
      <c r="BX23">
        <v>2.6106799999999999</v>
      </c>
      <c r="BY23">
        <v>2.61077</v>
      </c>
      <c r="BZ23">
        <v>2.6107900000000002</v>
      </c>
      <c r="CA23">
        <v>2.6107800000000001</v>
      </c>
      <c r="CB23">
        <v>2.6107</v>
      </c>
      <c r="CC23">
        <v>2.6106600000000002</v>
      </c>
      <c r="CD23">
        <v>2.6106099999999999</v>
      </c>
      <c r="CE23">
        <v>2.6105499999999999</v>
      </c>
      <c r="CF23">
        <v>2.6104599999999998</v>
      </c>
      <c r="CG23">
        <v>2.6104099999999999</v>
      </c>
      <c r="CH23">
        <v>2.6103100000000001</v>
      </c>
      <c r="CI23">
        <v>2.6102599999999998</v>
      </c>
      <c r="CJ23">
        <v>2.61022</v>
      </c>
      <c r="CK23">
        <v>2.6101399999999999</v>
      </c>
      <c r="CL23">
        <v>2.61009</v>
      </c>
      <c r="CM23">
        <v>2.6101100000000002</v>
      </c>
      <c r="CN23">
        <v>2.6101700000000001</v>
      </c>
      <c r="CO23">
        <v>2.61016</v>
      </c>
      <c r="CP23">
        <v>2.6102599999999998</v>
      </c>
      <c r="CQ23">
        <v>2.6102699999999999</v>
      </c>
      <c r="CR23">
        <v>2.6103399999999999</v>
      </c>
      <c r="CS23">
        <v>2.61036</v>
      </c>
      <c r="CT23">
        <v>2.6103800000000001</v>
      </c>
      <c r="CU23">
        <v>2.6104099999999999</v>
      </c>
      <c r="CV23">
        <v>2.6103999999999998</v>
      </c>
      <c r="CW23">
        <v>2.6104599999999998</v>
      </c>
      <c r="CX23">
        <v>2.6105100000000001</v>
      </c>
      <c r="CY23">
        <v>2.6105</v>
      </c>
      <c r="CZ23">
        <v>2.61049</v>
      </c>
      <c r="DA23">
        <v>2.6105499999999999</v>
      </c>
      <c r="DB23">
        <v>2.6105999999999998</v>
      </c>
      <c r="DC23">
        <v>2.6106699999999998</v>
      </c>
      <c r="DD23">
        <v>2.6107499999999999</v>
      </c>
      <c r="DE23">
        <v>2.6108099999999999</v>
      </c>
      <c r="DF23">
        <v>2.61076</v>
      </c>
      <c r="DG23">
        <v>2.6107300000000002</v>
      </c>
      <c r="DH23">
        <v>2.6107200000000002</v>
      </c>
      <c r="DI23">
        <v>2.6108500000000001</v>
      </c>
      <c r="DJ23">
        <v>2.6109</v>
      </c>
      <c r="DK23">
        <v>2.61104</v>
      </c>
      <c r="DL23">
        <v>2.6111</v>
      </c>
      <c r="DM23">
        <v>2.6110799999999998</v>
      </c>
      <c r="DN23">
        <v>2.6110600000000002</v>
      </c>
      <c r="DO23">
        <v>2.6110500000000001</v>
      </c>
      <c r="DP23">
        <v>2.6109599999999999</v>
      </c>
      <c r="DQ23">
        <v>2.6109200000000001</v>
      </c>
      <c r="DR23">
        <v>2.6108799999999999</v>
      </c>
      <c r="DS23">
        <v>2.61084</v>
      </c>
      <c r="DT23">
        <v>2.61083</v>
      </c>
      <c r="DU23">
        <v>2.61083</v>
      </c>
      <c r="DV23">
        <v>2.61083</v>
      </c>
      <c r="DW23">
        <v>2.6108199999999999</v>
      </c>
      <c r="DX23">
        <v>2.61083</v>
      </c>
      <c r="DY23">
        <v>2.61083</v>
      </c>
      <c r="DZ23">
        <v>2.61084</v>
      </c>
      <c r="EA23">
        <v>2.61084</v>
      </c>
      <c r="EB23">
        <v>2.6108500000000001</v>
      </c>
      <c r="EC23">
        <v>2.6108500000000001</v>
      </c>
      <c r="ED23">
        <v>2.6108500000000001</v>
      </c>
      <c r="EE23">
        <v>2.6108500000000001</v>
      </c>
      <c r="EF23">
        <v>2.6108600000000002</v>
      </c>
      <c r="EG23">
        <v>2.6108600000000002</v>
      </c>
      <c r="EH23">
        <v>2.6108600000000002</v>
      </c>
      <c r="EI23">
        <v>2.6108600000000002</v>
      </c>
      <c r="EJ23">
        <v>2.6108699999999998</v>
      </c>
      <c r="EK23">
        <v>2.60968</v>
      </c>
      <c r="EL23">
        <v>2.6051700000000002</v>
      </c>
      <c r="EM23">
        <v>2.60066</v>
      </c>
      <c r="EN23">
        <v>2.5962100000000001</v>
      </c>
      <c r="EO23">
        <v>2.5920299999999998</v>
      </c>
      <c r="EP23">
        <v>2.5878299999999999</v>
      </c>
      <c r="EQ23">
        <v>2.5836700000000001</v>
      </c>
      <c r="ER23">
        <v>2.5795400000000002</v>
      </c>
      <c r="ES23">
        <v>2.57545</v>
      </c>
      <c r="ET23">
        <v>2.5714199999999998</v>
      </c>
      <c r="EU23">
        <v>2.5674199999999998</v>
      </c>
      <c r="EV23">
        <v>2.5634600000000001</v>
      </c>
      <c r="EW23">
        <v>2.5595500000000002</v>
      </c>
      <c r="EX23">
        <v>2.5556999999999999</v>
      </c>
      <c r="EY23">
        <v>2.5519099999999999</v>
      </c>
      <c r="EZ23">
        <v>2.5481600000000002</v>
      </c>
      <c r="FA23">
        <v>2.54447</v>
      </c>
      <c r="FB23">
        <v>2.5408300000000001</v>
      </c>
      <c r="FC23">
        <v>2.5372599999999998</v>
      </c>
      <c r="FD23">
        <v>2.53376</v>
      </c>
      <c r="FE23">
        <v>2.5303200000000001</v>
      </c>
      <c r="FF23">
        <v>2.5269499999999998</v>
      </c>
      <c r="FG23">
        <v>2.5236499999999999</v>
      </c>
      <c r="FH23">
        <v>2.52041</v>
      </c>
      <c r="FI23">
        <v>2.5171899999999998</v>
      </c>
      <c r="FJ23">
        <v>2.5140400000000001</v>
      </c>
      <c r="FK23">
        <v>2.51091</v>
      </c>
      <c r="FL23">
        <v>2.5078399999999998</v>
      </c>
      <c r="FM23">
        <v>2.50482</v>
      </c>
      <c r="FN23">
        <v>2.5018799999999999</v>
      </c>
      <c r="FO23">
        <v>2.4990000000000001</v>
      </c>
      <c r="FP23">
        <v>2.4962</v>
      </c>
      <c r="FQ23">
        <v>2.4934799999999999</v>
      </c>
      <c r="FR23">
        <v>2.49085</v>
      </c>
      <c r="FS23">
        <v>2.4882900000000001</v>
      </c>
      <c r="FT23">
        <v>2.4858099999999999</v>
      </c>
      <c r="FU23">
        <v>2.48339</v>
      </c>
      <c r="FV23">
        <v>2.4810500000000002</v>
      </c>
      <c r="FW23">
        <v>2.4787699999999999</v>
      </c>
      <c r="FX23">
        <v>2.4765700000000002</v>
      </c>
      <c r="FY23">
        <v>2.4744299999999999</v>
      </c>
      <c r="FZ23">
        <v>2.47235</v>
      </c>
      <c r="GA23">
        <v>2.4703400000000002</v>
      </c>
      <c r="GB23">
        <v>2.4683999999999999</v>
      </c>
      <c r="GC23">
        <v>2.46652</v>
      </c>
      <c r="GD23">
        <v>2.4647000000000001</v>
      </c>
      <c r="GE23">
        <v>2.4629500000000002</v>
      </c>
      <c r="GF23">
        <v>2.4612599999999998</v>
      </c>
      <c r="GG23">
        <v>2.4596399999999998</v>
      </c>
      <c r="GH23">
        <v>2.4580799999999998</v>
      </c>
      <c r="GI23">
        <v>2.4565700000000001</v>
      </c>
      <c r="GJ23">
        <v>2.45513</v>
      </c>
      <c r="GK23">
        <v>2.4537599999999999</v>
      </c>
      <c r="GL23">
        <v>2.4524300000000001</v>
      </c>
      <c r="GM23">
        <v>2.4511699999999998</v>
      </c>
      <c r="GN23">
        <v>2.4499599999999999</v>
      </c>
      <c r="GO23">
        <v>2.4488099999999999</v>
      </c>
      <c r="GP23">
        <v>2.4477000000000002</v>
      </c>
      <c r="GQ23">
        <v>2.44665</v>
      </c>
      <c r="GR23">
        <v>2.4456500000000001</v>
      </c>
      <c r="GS23">
        <v>2.4447100000000002</v>
      </c>
      <c r="GT23">
        <v>2.44381</v>
      </c>
    </row>
    <row r="24" spans="1:202">
      <c r="A24" t="s">
        <v>233</v>
      </c>
      <c r="B24">
        <v>3.7223099999999998</v>
      </c>
      <c r="C24">
        <v>0.80015499999999995</v>
      </c>
      <c r="D24">
        <v>0.83088700000000004</v>
      </c>
      <c r="E24">
        <v>0.846526</v>
      </c>
      <c r="F24">
        <v>0.86016499999999996</v>
      </c>
      <c r="G24">
        <v>0.87140899999999999</v>
      </c>
      <c r="H24">
        <v>0.88007599999999997</v>
      </c>
      <c r="I24">
        <v>0.88672600000000001</v>
      </c>
      <c r="J24">
        <v>0.891934</v>
      </c>
      <c r="K24">
        <v>0.89701699999999995</v>
      </c>
      <c r="L24">
        <v>0.90140699999999996</v>
      </c>
      <c r="M24">
        <v>0.90559199999999995</v>
      </c>
      <c r="N24">
        <v>0.90959100000000004</v>
      </c>
      <c r="O24">
        <v>0.91345399999999999</v>
      </c>
      <c r="P24">
        <v>0.91728699999999996</v>
      </c>
      <c r="Q24">
        <v>0.92116900000000002</v>
      </c>
      <c r="R24">
        <v>0.92516600000000004</v>
      </c>
      <c r="S24">
        <v>0.92933500000000002</v>
      </c>
      <c r="T24">
        <v>0.95338900000000004</v>
      </c>
      <c r="U24">
        <v>0.96945999999999999</v>
      </c>
      <c r="V24">
        <v>0.98602800000000002</v>
      </c>
      <c r="W24">
        <v>1.00339</v>
      </c>
      <c r="X24">
        <v>1.02176</v>
      </c>
      <c r="Y24">
        <v>1.0412999999999999</v>
      </c>
      <c r="Z24">
        <v>1.06216</v>
      </c>
      <c r="AA24">
        <v>1.08446</v>
      </c>
      <c r="AB24">
        <v>1.10832</v>
      </c>
      <c r="AC24">
        <v>1.1337999999999999</v>
      </c>
      <c r="AD24">
        <v>1.1609799999999999</v>
      </c>
      <c r="AE24">
        <v>1.1898899999999999</v>
      </c>
      <c r="AF24">
        <v>1.2204900000000001</v>
      </c>
      <c r="AG24">
        <v>1.25271</v>
      </c>
      <c r="AH24">
        <v>1.2863899999999999</v>
      </c>
      <c r="AI24">
        <v>1.32125</v>
      </c>
      <c r="AJ24">
        <v>1.35703</v>
      </c>
      <c r="AK24">
        <v>1.3934599999999999</v>
      </c>
      <c r="AL24">
        <v>1.43035</v>
      </c>
      <c r="AM24">
        <v>1.4675800000000001</v>
      </c>
      <c r="AN24">
        <v>1.50512</v>
      </c>
      <c r="AO24">
        <v>1.5430299999999999</v>
      </c>
      <c r="AP24">
        <v>1.58141</v>
      </c>
      <c r="AQ24">
        <v>1.6204700000000001</v>
      </c>
      <c r="AR24">
        <v>1.66046</v>
      </c>
      <c r="AS24">
        <v>1.7013400000000001</v>
      </c>
      <c r="AT24">
        <v>1.7431000000000001</v>
      </c>
      <c r="AU24">
        <v>1.7857700000000001</v>
      </c>
      <c r="AV24">
        <v>1.82924</v>
      </c>
      <c r="AW24">
        <v>1.8735599999999999</v>
      </c>
      <c r="AX24">
        <v>1.91869</v>
      </c>
      <c r="AY24">
        <v>1.93303</v>
      </c>
      <c r="AZ24">
        <v>1.95756</v>
      </c>
      <c r="BA24">
        <v>1.98045</v>
      </c>
      <c r="BB24">
        <v>2.0039500000000001</v>
      </c>
      <c r="BC24">
        <v>2.0335000000000001</v>
      </c>
      <c r="BD24">
        <v>2.0692200000000001</v>
      </c>
      <c r="BE24">
        <v>2.1115400000000002</v>
      </c>
      <c r="BF24">
        <v>2.13897</v>
      </c>
      <c r="BG24">
        <v>2.16316</v>
      </c>
      <c r="BH24">
        <v>2.19923</v>
      </c>
      <c r="BI24">
        <v>2.2400500000000001</v>
      </c>
      <c r="BJ24">
        <v>2.2897699999999999</v>
      </c>
      <c r="BK24">
        <v>2.31745</v>
      </c>
      <c r="BL24">
        <v>2.5206300000000001</v>
      </c>
      <c r="BM24">
        <v>2.5192199999999998</v>
      </c>
      <c r="BN24">
        <v>2.30653</v>
      </c>
      <c r="BO24">
        <v>2.4433500000000001</v>
      </c>
      <c r="BP24">
        <v>2.5244900000000001</v>
      </c>
      <c r="BQ24">
        <v>2.5704500000000001</v>
      </c>
      <c r="BR24">
        <v>2.79541</v>
      </c>
      <c r="BS24">
        <v>2.6922600000000001</v>
      </c>
      <c r="BT24">
        <v>2.8715099999999998</v>
      </c>
      <c r="BU24">
        <v>2.61931</v>
      </c>
      <c r="BV24">
        <v>2.6256499999999998</v>
      </c>
      <c r="BW24">
        <v>2.6386099999999999</v>
      </c>
      <c r="BX24">
        <v>3.0438900000000002</v>
      </c>
      <c r="BY24">
        <v>2.8990999999999998</v>
      </c>
      <c r="BZ24">
        <v>2.7879200000000002</v>
      </c>
      <c r="CA24">
        <v>2.65794</v>
      </c>
      <c r="CB24">
        <v>2.8204400000000001</v>
      </c>
      <c r="CC24">
        <v>2.895</v>
      </c>
      <c r="CD24">
        <v>2.8794200000000001</v>
      </c>
      <c r="CE24">
        <v>2.9408400000000001</v>
      </c>
      <c r="CF24">
        <v>3.0438299999999998</v>
      </c>
      <c r="CG24">
        <v>2.9551500000000002</v>
      </c>
      <c r="CH24">
        <v>3.0489999999999999</v>
      </c>
      <c r="CI24">
        <v>3.2125599999999999</v>
      </c>
      <c r="CJ24">
        <v>3.1579100000000002</v>
      </c>
      <c r="CK24">
        <v>3.14656</v>
      </c>
      <c r="CL24">
        <v>3.2919399999999999</v>
      </c>
      <c r="CM24">
        <v>3.4085999999999999</v>
      </c>
      <c r="CN24">
        <v>3.2185800000000002</v>
      </c>
      <c r="CO24">
        <v>3.34598</v>
      </c>
      <c r="CP24">
        <v>3.2492000000000001</v>
      </c>
      <c r="CQ24">
        <v>3.3502000000000001</v>
      </c>
      <c r="CR24">
        <v>3.2984499999999999</v>
      </c>
      <c r="CS24">
        <v>3.2664900000000001</v>
      </c>
      <c r="CT24">
        <v>3.3068599999999999</v>
      </c>
      <c r="CU24">
        <v>3.2632099999999999</v>
      </c>
      <c r="CV24">
        <v>3.4551599999999998</v>
      </c>
      <c r="CW24">
        <v>3.5760100000000001</v>
      </c>
      <c r="CX24">
        <v>3.5322499999999999</v>
      </c>
      <c r="CY24">
        <v>3.4822199999999999</v>
      </c>
      <c r="CZ24">
        <v>3.5983100000000001</v>
      </c>
      <c r="DA24">
        <v>3.6414</v>
      </c>
      <c r="DB24">
        <v>3.7462399999999998</v>
      </c>
      <c r="DC24">
        <v>3.89941</v>
      </c>
      <c r="DD24">
        <v>4.0228999999999999</v>
      </c>
      <c r="DE24">
        <v>3.83772</v>
      </c>
      <c r="DF24">
        <v>3.8616999999999999</v>
      </c>
      <c r="DG24">
        <v>3.9363600000000001</v>
      </c>
      <c r="DH24">
        <v>4.3568199999999999</v>
      </c>
      <c r="DI24">
        <v>4.3486900000000004</v>
      </c>
      <c r="DJ24">
        <v>4.5636200000000002</v>
      </c>
      <c r="DK24">
        <v>4.4370099999999999</v>
      </c>
      <c r="DL24">
        <v>4.3313699999999997</v>
      </c>
      <c r="DM24">
        <v>4.4136800000000003</v>
      </c>
      <c r="DN24">
        <v>4.5686600000000004</v>
      </c>
      <c r="DO24">
        <v>4.4481599999999997</v>
      </c>
      <c r="DP24">
        <v>4.4506500000000004</v>
      </c>
      <c r="DQ24">
        <v>4.46218</v>
      </c>
      <c r="DR24">
        <v>4.4287400000000003</v>
      </c>
      <c r="DS24">
        <v>4.5046499999999998</v>
      </c>
      <c r="DT24">
        <v>4.6134700000000004</v>
      </c>
      <c r="DU24">
        <v>4.71007</v>
      </c>
      <c r="DV24">
        <v>4.78085</v>
      </c>
      <c r="DW24">
        <v>4.8365600000000004</v>
      </c>
      <c r="DX24">
        <v>4.8917200000000003</v>
      </c>
      <c r="DY24">
        <v>4.9483300000000003</v>
      </c>
      <c r="DZ24">
        <v>5.0066199999999998</v>
      </c>
      <c r="EA24">
        <v>5.0646000000000004</v>
      </c>
      <c r="EB24">
        <v>5.1196400000000004</v>
      </c>
      <c r="EC24">
        <v>5.1757400000000002</v>
      </c>
      <c r="ED24">
        <v>5.2321099999999996</v>
      </c>
      <c r="EE24">
        <v>5.2889299999999997</v>
      </c>
      <c r="EF24">
        <v>5.3458100000000002</v>
      </c>
      <c r="EG24">
        <v>5.4029699999999998</v>
      </c>
      <c r="EH24">
        <v>5.4600999999999997</v>
      </c>
      <c r="EI24">
        <v>5.5167200000000003</v>
      </c>
      <c r="EJ24">
        <v>5.5731400000000004</v>
      </c>
      <c r="EK24">
        <v>5.6295599999999997</v>
      </c>
      <c r="EL24">
        <v>5.6859999999999999</v>
      </c>
      <c r="EM24">
        <v>5.7422700000000004</v>
      </c>
      <c r="EN24">
        <v>5.7969999999999997</v>
      </c>
      <c r="EO24">
        <v>5.8464</v>
      </c>
      <c r="EP24">
        <v>5.8963599999999996</v>
      </c>
      <c r="EQ24">
        <v>5.9461000000000004</v>
      </c>
      <c r="ER24">
        <v>5.9955400000000001</v>
      </c>
      <c r="ES24">
        <v>6.0442900000000002</v>
      </c>
      <c r="ET24">
        <v>6.0923400000000001</v>
      </c>
      <c r="EU24">
        <v>6.13978</v>
      </c>
      <c r="EV24">
        <v>6.1865300000000003</v>
      </c>
      <c r="EW24">
        <v>6.2322899999999999</v>
      </c>
      <c r="EX24">
        <v>6.2768499999999996</v>
      </c>
      <c r="EY24">
        <v>6.3203699999999996</v>
      </c>
      <c r="EZ24">
        <v>6.3627799999999999</v>
      </c>
      <c r="FA24">
        <v>6.4041100000000002</v>
      </c>
      <c r="FB24">
        <v>6.4441499999999996</v>
      </c>
      <c r="FC24">
        <v>6.4828099999999997</v>
      </c>
      <c r="FD24">
        <v>6.5200399999999998</v>
      </c>
      <c r="FE24">
        <v>6.5558899999999998</v>
      </c>
      <c r="FF24">
        <v>6.5903099999999997</v>
      </c>
      <c r="FG24">
        <v>6.6232600000000001</v>
      </c>
      <c r="FH24">
        <v>6.6548299999999996</v>
      </c>
      <c r="FI24">
        <v>6.68553</v>
      </c>
      <c r="FJ24">
        <v>6.7148300000000001</v>
      </c>
      <c r="FK24">
        <v>6.7431599999999996</v>
      </c>
      <c r="FL24">
        <v>6.7702900000000001</v>
      </c>
      <c r="FM24">
        <v>6.7960500000000001</v>
      </c>
      <c r="FN24">
        <v>6.8204500000000001</v>
      </c>
      <c r="FO24">
        <v>6.84354</v>
      </c>
      <c r="FP24">
        <v>6.8653300000000002</v>
      </c>
      <c r="FQ24">
        <v>6.8857299999999997</v>
      </c>
      <c r="FR24">
        <v>6.9047999999999998</v>
      </c>
      <c r="FS24">
        <v>6.9227400000000001</v>
      </c>
      <c r="FT24">
        <v>6.9396399999999998</v>
      </c>
      <c r="FU24">
        <v>6.9555100000000003</v>
      </c>
      <c r="FV24">
        <v>6.9703900000000001</v>
      </c>
      <c r="FW24">
        <v>6.9843599999999997</v>
      </c>
      <c r="FX24">
        <v>6.9974499999999997</v>
      </c>
      <c r="FY24">
        <v>7.0097199999999997</v>
      </c>
      <c r="FZ24">
        <v>7.0212399999999997</v>
      </c>
      <c r="GA24">
        <v>7.0320400000000003</v>
      </c>
      <c r="GB24">
        <v>7.0421500000000004</v>
      </c>
      <c r="GC24">
        <v>7.0516199999999998</v>
      </c>
      <c r="GD24">
        <v>7.0604800000000001</v>
      </c>
      <c r="GE24">
        <v>7.0687699999999998</v>
      </c>
      <c r="GF24">
        <v>7.0765200000000004</v>
      </c>
      <c r="GG24">
        <v>7.0837599999999998</v>
      </c>
      <c r="GH24">
        <v>7.0905300000000002</v>
      </c>
      <c r="GI24">
        <v>7.0968600000000004</v>
      </c>
      <c r="GJ24">
        <v>7.1027699999999996</v>
      </c>
      <c r="GK24">
        <v>7.1082799999999997</v>
      </c>
      <c r="GL24">
        <v>7.1134199999999996</v>
      </c>
      <c r="GM24">
        <v>7.11822</v>
      </c>
      <c r="GN24">
        <v>7.1227</v>
      </c>
      <c r="GO24">
        <v>7.1268900000000004</v>
      </c>
      <c r="GP24">
        <v>7.1307999999999998</v>
      </c>
      <c r="GQ24">
        <v>7.1344500000000002</v>
      </c>
      <c r="GR24">
        <v>7.1378599999999999</v>
      </c>
      <c r="GS24">
        <v>7.1410299999999998</v>
      </c>
      <c r="GT24">
        <v>7.14398</v>
      </c>
    </row>
    <row r="25" spans="1:202">
      <c r="A25" t="s">
        <v>234</v>
      </c>
      <c r="B25">
        <v>1.7184900000000001</v>
      </c>
      <c r="C25">
        <v>0.90395800000000004</v>
      </c>
      <c r="D25">
        <v>0.98507</v>
      </c>
      <c r="E25">
        <v>1.01078</v>
      </c>
      <c r="F25">
        <v>1.01772</v>
      </c>
      <c r="G25">
        <v>1.0211300000000001</v>
      </c>
      <c r="H25">
        <v>1.0256099999999999</v>
      </c>
      <c r="I25">
        <v>1.0313300000000001</v>
      </c>
      <c r="J25">
        <v>1.03728</v>
      </c>
      <c r="K25">
        <v>1.0430999999999999</v>
      </c>
      <c r="L25">
        <v>1.04819</v>
      </c>
      <c r="M25">
        <v>1.05274</v>
      </c>
      <c r="N25">
        <v>1.0568599999999999</v>
      </c>
      <c r="O25">
        <v>1.06071</v>
      </c>
      <c r="P25">
        <v>1.0644199999999999</v>
      </c>
      <c r="Q25">
        <v>1.0681</v>
      </c>
      <c r="R25">
        <v>1.0718099999999999</v>
      </c>
      <c r="S25">
        <v>1.07562</v>
      </c>
      <c r="T25">
        <v>1.0890500000000001</v>
      </c>
      <c r="U25">
        <v>1.1014900000000001</v>
      </c>
      <c r="V25">
        <v>1.1157999999999999</v>
      </c>
      <c r="W25">
        <v>1.1311800000000001</v>
      </c>
      <c r="X25">
        <v>1.1472800000000001</v>
      </c>
      <c r="Y25">
        <v>1.16408</v>
      </c>
      <c r="Z25">
        <v>1.1816599999999999</v>
      </c>
      <c r="AA25">
        <v>1.20017</v>
      </c>
      <c r="AB25">
        <v>1.21973</v>
      </c>
      <c r="AC25">
        <v>1.2404299999999999</v>
      </c>
      <c r="AD25">
        <v>1.26233</v>
      </c>
      <c r="AE25">
        <v>1.2854300000000001</v>
      </c>
      <c r="AF25">
        <v>1.30972</v>
      </c>
      <c r="AG25">
        <v>1.33514</v>
      </c>
      <c r="AH25">
        <v>1.3615699999999999</v>
      </c>
      <c r="AI25">
        <v>1.3888499999999999</v>
      </c>
      <c r="AJ25">
        <v>1.4167700000000001</v>
      </c>
      <c r="AK25">
        <v>1.44512</v>
      </c>
      <c r="AL25">
        <v>1.4737199999999999</v>
      </c>
      <c r="AM25">
        <v>1.50241</v>
      </c>
      <c r="AN25">
        <v>1.5310999999999999</v>
      </c>
      <c r="AO25">
        <v>1.55976</v>
      </c>
      <c r="AP25">
        <v>1.5884</v>
      </c>
      <c r="AQ25">
        <v>1.6170800000000001</v>
      </c>
      <c r="AR25">
        <v>1.64594</v>
      </c>
      <c r="AS25">
        <v>1.67499</v>
      </c>
      <c r="AT25">
        <v>1.7042600000000001</v>
      </c>
      <c r="AU25">
        <v>1.7337800000000001</v>
      </c>
      <c r="AV25">
        <v>1.7635099999999999</v>
      </c>
      <c r="AW25">
        <v>1.7934399999999999</v>
      </c>
      <c r="AX25">
        <v>1.82355</v>
      </c>
      <c r="AY25">
        <v>1.8437300000000001</v>
      </c>
      <c r="AZ25">
        <v>1.8646100000000001</v>
      </c>
      <c r="BA25">
        <v>1.8827199999999999</v>
      </c>
      <c r="BB25">
        <v>1.8995599999999999</v>
      </c>
      <c r="BC25">
        <v>1.9174599999999999</v>
      </c>
      <c r="BD25">
        <v>1.93727</v>
      </c>
      <c r="BE25">
        <v>1.95983</v>
      </c>
      <c r="BF25">
        <v>1.9791000000000001</v>
      </c>
      <c r="BG25">
        <v>1.99733</v>
      </c>
      <c r="BH25">
        <v>2.01824</v>
      </c>
      <c r="BI25">
        <v>2.0405199999999999</v>
      </c>
      <c r="BJ25">
        <v>2.0659999999999998</v>
      </c>
      <c r="BK25">
        <v>2.0862099999999999</v>
      </c>
      <c r="BL25">
        <v>2.1490399999999998</v>
      </c>
      <c r="BM25">
        <v>2.1597599999999999</v>
      </c>
      <c r="BN25">
        <v>2.1278299999999999</v>
      </c>
      <c r="BO25">
        <v>2.1858399999999998</v>
      </c>
      <c r="BP25">
        <v>2.2161499999999998</v>
      </c>
      <c r="BQ25">
        <v>2.2353999999999998</v>
      </c>
      <c r="BR25">
        <v>2.2967900000000001</v>
      </c>
      <c r="BS25">
        <v>2.2784800000000001</v>
      </c>
      <c r="BT25">
        <v>2.3621799999999999</v>
      </c>
      <c r="BU25">
        <v>2.3435899999999998</v>
      </c>
      <c r="BV25">
        <v>2.3551000000000002</v>
      </c>
      <c r="BW25">
        <v>2.3462200000000002</v>
      </c>
      <c r="BX25">
        <v>2.4310900000000002</v>
      </c>
      <c r="BY25">
        <v>2.3931800000000001</v>
      </c>
      <c r="BZ25">
        <v>2.3705500000000002</v>
      </c>
      <c r="CA25">
        <v>2.3336000000000001</v>
      </c>
      <c r="CB25">
        <v>2.3651200000000001</v>
      </c>
      <c r="CC25">
        <v>2.36571</v>
      </c>
      <c r="CD25">
        <v>2.3371400000000002</v>
      </c>
      <c r="CE25">
        <v>2.32992</v>
      </c>
      <c r="CF25">
        <v>2.3393299999999999</v>
      </c>
      <c r="CG25">
        <v>2.3013300000000001</v>
      </c>
      <c r="CH25">
        <v>2.3085800000000001</v>
      </c>
      <c r="CI25">
        <v>2.3355199999999998</v>
      </c>
      <c r="CJ25">
        <v>2.3113700000000001</v>
      </c>
      <c r="CK25">
        <v>2.3116699999999999</v>
      </c>
      <c r="CL25">
        <v>2.3695300000000001</v>
      </c>
      <c r="CM25">
        <v>2.4276599999999999</v>
      </c>
      <c r="CN25">
        <v>2.4106000000000001</v>
      </c>
      <c r="CO25">
        <v>2.4917099999999999</v>
      </c>
      <c r="CP25">
        <v>2.52983</v>
      </c>
      <c r="CQ25">
        <v>2.60331</v>
      </c>
      <c r="CR25">
        <v>2.6235300000000001</v>
      </c>
      <c r="CS25">
        <v>2.6365599999999998</v>
      </c>
      <c r="CT25">
        <v>2.6555800000000001</v>
      </c>
      <c r="CU25">
        <v>2.6499799999999998</v>
      </c>
      <c r="CV25">
        <v>2.6958899999999999</v>
      </c>
      <c r="CW25">
        <v>2.72905</v>
      </c>
      <c r="CX25">
        <v>2.7377799999999999</v>
      </c>
      <c r="CY25">
        <v>2.7563300000000002</v>
      </c>
      <c r="CZ25">
        <v>2.8196400000000001</v>
      </c>
      <c r="DA25">
        <v>2.8748999999999998</v>
      </c>
      <c r="DB25">
        <v>2.9159099999999998</v>
      </c>
      <c r="DC25">
        <v>2.9125700000000001</v>
      </c>
      <c r="DD25">
        <v>2.9095</v>
      </c>
      <c r="DE25">
        <v>2.9076399999999998</v>
      </c>
      <c r="DF25">
        <v>2.9108100000000001</v>
      </c>
      <c r="DG25">
        <v>2.91168</v>
      </c>
      <c r="DH25">
        <v>2.9125800000000002</v>
      </c>
      <c r="DI25">
        <v>2.9080300000000001</v>
      </c>
      <c r="DJ25">
        <v>2.90991</v>
      </c>
      <c r="DK25">
        <v>2.9076300000000002</v>
      </c>
      <c r="DL25">
        <v>2.9111099999999999</v>
      </c>
      <c r="DM25">
        <v>2.9138899999999999</v>
      </c>
      <c r="DN25">
        <v>2.9137300000000002</v>
      </c>
      <c r="DO25">
        <v>2.9129700000000001</v>
      </c>
      <c r="DP25">
        <v>2.91744</v>
      </c>
      <c r="DQ25">
        <v>2.9195799999999998</v>
      </c>
      <c r="DR25">
        <v>2.9216099999999998</v>
      </c>
      <c r="DS25">
        <v>2.9249700000000001</v>
      </c>
      <c r="DT25">
        <v>2.9270900000000002</v>
      </c>
      <c r="DU25">
        <v>2.9287999999999998</v>
      </c>
      <c r="DV25">
        <v>2.9302700000000002</v>
      </c>
      <c r="DW25">
        <v>2.9314200000000001</v>
      </c>
      <c r="DX25">
        <v>2.9320900000000001</v>
      </c>
      <c r="DY25">
        <v>2.9324499999999998</v>
      </c>
      <c r="DZ25">
        <v>2.9326500000000002</v>
      </c>
      <c r="EA25">
        <v>2.9327399999999999</v>
      </c>
      <c r="EB25">
        <v>2.9327899999999998</v>
      </c>
      <c r="EC25">
        <v>2.93289</v>
      </c>
      <c r="ED25">
        <v>2.9329399999999999</v>
      </c>
      <c r="EE25">
        <v>2.9329700000000001</v>
      </c>
      <c r="EF25">
        <v>2.9329700000000001</v>
      </c>
      <c r="EG25">
        <v>2.9329499999999999</v>
      </c>
      <c r="EH25">
        <v>2.9329200000000002</v>
      </c>
      <c r="EI25">
        <v>2.9328599999999998</v>
      </c>
      <c r="EJ25">
        <v>2.9328099999999999</v>
      </c>
      <c r="EK25">
        <v>2.93275</v>
      </c>
      <c r="EL25">
        <v>2.93268</v>
      </c>
      <c r="EM25">
        <v>2.9325899999999998</v>
      </c>
      <c r="EN25">
        <v>2.9325000000000001</v>
      </c>
      <c r="EO25">
        <v>2.9324300000000001</v>
      </c>
      <c r="EP25">
        <v>2.93255</v>
      </c>
      <c r="EQ25">
        <v>2.9326500000000002</v>
      </c>
      <c r="ER25">
        <v>2.93275</v>
      </c>
      <c r="ES25">
        <v>2.9328500000000002</v>
      </c>
      <c r="ET25">
        <v>2.93296</v>
      </c>
      <c r="EU25">
        <v>2.9330799999999999</v>
      </c>
      <c r="EV25">
        <v>2.9331900000000002</v>
      </c>
      <c r="EW25">
        <v>2.9333100000000001</v>
      </c>
      <c r="EX25">
        <v>2.9334199999999999</v>
      </c>
      <c r="EY25">
        <v>2.9335399999999998</v>
      </c>
      <c r="EZ25">
        <v>2.9336700000000002</v>
      </c>
      <c r="FA25">
        <v>2.9337900000000001</v>
      </c>
      <c r="FB25">
        <v>2.9339200000000001</v>
      </c>
      <c r="FC25">
        <v>2.93405</v>
      </c>
      <c r="FD25">
        <v>2.9341900000000001</v>
      </c>
      <c r="FE25">
        <v>2.9343499999999998</v>
      </c>
      <c r="FF25">
        <v>2.93452</v>
      </c>
      <c r="FG25">
        <v>2.9346999999999999</v>
      </c>
      <c r="FH25">
        <v>2.9348900000000002</v>
      </c>
      <c r="FI25">
        <v>2.9350999999999998</v>
      </c>
      <c r="FJ25">
        <v>2.9353199999999999</v>
      </c>
      <c r="FK25">
        <v>2.9357000000000002</v>
      </c>
      <c r="FL25">
        <v>2.93614</v>
      </c>
      <c r="FM25">
        <v>2.9365800000000002</v>
      </c>
      <c r="FN25">
        <v>2.93703</v>
      </c>
      <c r="FO25">
        <v>2.9374799999999999</v>
      </c>
      <c r="FP25">
        <v>2.9379400000000002</v>
      </c>
      <c r="FQ25">
        <v>2.9384000000000001</v>
      </c>
      <c r="FR25">
        <v>2.93886</v>
      </c>
      <c r="FS25">
        <v>2.93933</v>
      </c>
      <c r="FT25">
        <v>2.9398</v>
      </c>
      <c r="FU25">
        <v>2.94028</v>
      </c>
      <c r="FV25">
        <v>2.9407899999999998</v>
      </c>
      <c r="FW25">
        <v>2.9413200000000002</v>
      </c>
      <c r="FX25">
        <v>2.9418700000000002</v>
      </c>
      <c r="FY25">
        <v>2.94245</v>
      </c>
      <c r="FZ25">
        <v>2.94306</v>
      </c>
      <c r="GA25">
        <v>2.9436800000000001</v>
      </c>
      <c r="GB25">
        <v>2.9443100000000002</v>
      </c>
      <c r="GC25">
        <v>2.94496</v>
      </c>
      <c r="GD25">
        <v>2.94563</v>
      </c>
      <c r="GE25">
        <v>2.94631</v>
      </c>
      <c r="GF25">
        <v>2.9470200000000002</v>
      </c>
      <c r="GG25">
        <v>2.9477600000000002</v>
      </c>
      <c r="GH25">
        <v>2.9485199999999998</v>
      </c>
      <c r="GI25">
        <v>2.9493</v>
      </c>
      <c r="GJ25">
        <v>2.9500999999999999</v>
      </c>
      <c r="GK25">
        <v>2.9509300000000001</v>
      </c>
      <c r="GL25">
        <v>2.9517899999999999</v>
      </c>
      <c r="GM25">
        <v>2.95268</v>
      </c>
      <c r="GN25">
        <v>2.9535900000000002</v>
      </c>
      <c r="GO25">
        <v>2.95452</v>
      </c>
      <c r="GP25">
        <v>2.9554499999999999</v>
      </c>
      <c r="GQ25">
        <v>2.95641</v>
      </c>
      <c r="GR25">
        <v>2.9573700000000001</v>
      </c>
      <c r="GS25">
        <v>2.9583400000000002</v>
      </c>
      <c r="GT25">
        <v>2.9593400000000001</v>
      </c>
    </row>
    <row r="26" spans="1:202">
      <c r="A26" t="s">
        <v>235</v>
      </c>
      <c r="B26">
        <v>2.6074299999999999</v>
      </c>
      <c r="C26">
        <v>2.6077300000000001</v>
      </c>
      <c r="D26">
        <v>2.6035599999999999</v>
      </c>
      <c r="E26">
        <v>2.6028099999999998</v>
      </c>
      <c r="F26">
        <v>2.6018599999999998</v>
      </c>
      <c r="G26">
        <v>2.6009600000000002</v>
      </c>
      <c r="H26">
        <v>2.6001500000000002</v>
      </c>
      <c r="I26">
        <v>2.59945</v>
      </c>
      <c r="J26">
        <v>2.5988799999999999</v>
      </c>
      <c r="K26">
        <v>2.59842</v>
      </c>
      <c r="L26">
        <v>2.5980599999999998</v>
      </c>
      <c r="M26">
        <v>2.5977999999999999</v>
      </c>
      <c r="N26">
        <v>2.59761</v>
      </c>
      <c r="O26">
        <v>2.59748</v>
      </c>
      <c r="P26">
        <v>2.59741</v>
      </c>
      <c r="Q26">
        <v>2.5973799999999998</v>
      </c>
      <c r="R26">
        <v>2.5973799999999998</v>
      </c>
      <c r="S26">
        <v>2.5973999999999999</v>
      </c>
      <c r="T26">
        <v>2.5974400000000002</v>
      </c>
      <c r="U26">
        <v>2.5975700000000002</v>
      </c>
      <c r="V26">
        <v>2.5977199999999998</v>
      </c>
      <c r="W26">
        <v>2.5979000000000001</v>
      </c>
      <c r="X26">
        <v>2.5981000000000001</v>
      </c>
      <c r="Y26">
        <v>2.5983299999999998</v>
      </c>
      <c r="Z26">
        <v>2.5985800000000001</v>
      </c>
      <c r="AA26">
        <v>2.59883</v>
      </c>
      <c r="AB26">
        <v>2.5991</v>
      </c>
      <c r="AC26">
        <v>2.59938</v>
      </c>
      <c r="AD26">
        <v>2.5996700000000001</v>
      </c>
      <c r="AE26">
        <v>2.5999599999999998</v>
      </c>
      <c r="AF26">
        <v>2.60026</v>
      </c>
      <c r="AG26">
        <v>2.6005699999999998</v>
      </c>
      <c r="AH26">
        <v>2.6008800000000001</v>
      </c>
      <c r="AI26">
        <v>2.6011899999999999</v>
      </c>
      <c r="AJ26">
        <v>2.6015100000000002</v>
      </c>
      <c r="AK26">
        <v>2.60182</v>
      </c>
      <c r="AL26">
        <v>2.6021299999999998</v>
      </c>
      <c r="AM26">
        <v>2.6024400000000001</v>
      </c>
      <c r="AN26">
        <v>2.6027399999999998</v>
      </c>
      <c r="AO26">
        <v>2.6030199999999999</v>
      </c>
      <c r="AP26">
        <v>2.6032999999999999</v>
      </c>
      <c r="AQ26">
        <v>2.6035699999999999</v>
      </c>
      <c r="AR26">
        <v>2.6038299999999999</v>
      </c>
      <c r="AS26">
        <v>2.6040700000000001</v>
      </c>
      <c r="AT26">
        <v>2.6043099999999999</v>
      </c>
      <c r="AU26">
        <v>2.6045500000000001</v>
      </c>
      <c r="AV26">
        <v>2.6047699999999998</v>
      </c>
      <c r="AW26">
        <v>2.6049899999999999</v>
      </c>
      <c r="AX26">
        <v>2.6052</v>
      </c>
      <c r="AY26">
        <v>2.60541</v>
      </c>
      <c r="AZ26">
        <v>2.6055700000000002</v>
      </c>
      <c r="BA26">
        <v>2.6057199999999998</v>
      </c>
      <c r="BB26">
        <v>2.6058599999999998</v>
      </c>
      <c r="BC26">
        <v>2.6059999999999999</v>
      </c>
      <c r="BD26">
        <v>2.6061200000000002</v>
      </c>
      <c r="BE26">
        <v>2.6062400000000001</v>
      </c>
      <c r="BF26">
        <v>2.60636</v>
      </c>
      <c r="BG26">
        <v>2.6064500000000002</v>
      </c>
      <c r="BH26">
        <v>2.6065299999999998</v>
      </c>
      <c r="BI26">
        <v>2.60663</v>
      </c>
      <c r="BJ26">
        <v>2.6067100000000001</v>
      </c>
      <c r="BK26">
        <v>2.6067999999999998</v>
      </c>
      <c r="BL26">
        <v>2.6068500000000001</v>
      </c>
      <c r="BM26">
        <v>2.6070899999999999</v>
      </c>
      <c r="BN26">
        <v>2.6071300000000002</v>
      </c>
      <c r="BO26">
        <v>2.59517</v>
      </c>
      <c r="BP26">
        <v>2.5763199999999999</v>
      </c>
      <c r="BQ26">
        <v>2.5614499999999998</v>
      </c>
      <c r="BR26">
        <v>2.5333700000000001</v>
      </c>
      <c r="BS26">
        <v>2.5292400000000002</v>
      </c>
      <c r="BT26">
        <v>2.5003700000000002</v>
      </c>
      <c r="BU26">
        <v>2.5051800000000002</v>
      </c>
      <c r="BV26">
        <v>2.4911500000000002</v>
      </c>
      <c r="BW26">
        <v>2.4780500000000001</v>
      </c>
      <c r="BX26">
        <v>2.4381900000000001</v>
      </c>
      <c r="BY26">
        <v>2.4377</v>
      </c>
      <c r="BZ26">
        <v>2.4325000000000001</v>
      </c>
      <c r="CA26">
        <v>2.4289700000000001</v>
      </c>
      <c r="CB26">
        <v>2.4071600000000002</v>
      </c>
      <c r="CC26">
        <v>2.3925999999999998</v>
      </c>
      <c r="CD26">
        <v>2.3838699999999999</v>
      </c>
      <c r="CE26">
        <v>2.37093</v>
      </c>
      <c r="CF26">
        <v>2.3559299999999999</v>
      </c>
      <c r="CG26">
        <v>2.3528699999999998</v>
      </c>
      <c r="CH26">
        <v>2.3382299999999998</v>
      </c>
      <c r="CI26">
        <v>2.3207200000000001</v>
      </c>
      <c r="CJ26">
        <v>2.3156599999999998</v>
      </c>
      <c r="CK26">
        <v>2.3065199999999999</v>
      </c>
      <c r="CL26">
        <v>2.2880500000000001</v>
      </c>
      <c r="CM26">
        <v>2.27149</v>
      </c>
      <c r="CN26">
        <v>2.2711899999999998</v>
      </c>
      <c r="CO26">
        <v>2.25265</v>
      </c>
      <c r="CP26">
        <v>2.2469199999999998</v>
      </c>
      <c r="CQ26">
        <v>2.2320899999999999</v>
      </c>
      <c r="CR26">
        <v>2.2266599999999999</v>
      </c>
      <c r="CS26">
        <v>2.22031</v>
      </c>
      <c r="CT26">
        <v>2.2111200000000002</v>
      </c>
      <c r="CU26">
        <v>2.2062599999999999</v>
      </c>
      <c r="CV26">
        <v>2.19062</v>
      </c>
      <c r="CW26">
        <v>2.17943</v>
      </c>
      <c r="CX26">
        <v>2.1749100000000001</v>
      </c>
      <c r="CY26">
        <v>2.16913</v>
      </c>
      <c r="CZ26">
        <v>2.15612</v>
      </c>
      <c r="DA26">
        <v>2.1469399999999998</v>
      </c>
      <c r="DB26">
        <v>2.1358000000000001</v>
      </c>
      <c r="DC26">
        <v>2.1244000000000001</v>
      </c>
      <c r="DD26">
        <v>2.1155499999999998</v>
      </c>
      <c r="DE26">
        <v>2.11876</v>
      </c>
      <c r="DF26">
        <v>2.11246</v>
      </c>
      <c r="DG26">
        <v>2.1050800000000001</v>
      </c>
      <c r="DH26">
        <v>2.08439</v>
      </c>
      <c r="DI26">
        <v>2.0805699999999998</v>
      </c>
      <c r="DJ26">
        <v>2.0668000000000002</v>
      </c>
      <c r="DK26">
        <v>2.0666000000000002</v>
      </c>
      <c r="DL26">
        <v>2.0659299999999998</v>
      </c>
      <c r="DM26">
        <v>2.0582600000000002</v>
      </c>
      <c r="DN26">
        <v>2.04861</v>
      </c>
      <c r="DO26">
        <v>2.0496699999999999</v>
      </c>
      <c r="DP26">
        <v>2.0454699999999999</v>
      </c>
      <c r="DQ26">
        <v>2.0410400000000002</v>
      </c>
      <c r="DR26">
        <v>2.0384000000000002</v>
      </c>
      <c r="DS26">
        <v>2.0317599999999998</v>
      </c>
      <c r="DT26">
        <v>2.02386</v>
      </c>
      <c r="DU26">
        <v>2.01606</v>
      </c>
      <c r="DV26">
        <v>2.0092099999999999</v>
      </c>
      <c r="DW26">
        <v>2.0030600000000001</v>
      </c>
      <c r="DX26">
        <v>1.99719</v>
      </c>
      <c r="DY26">
        <v>1.99156</v>
      </c>
      <c r="DZ26">
        <v>1.9861200000000001</v>
      </c>
      <c r="EA26">
        <v>1.9809099999999999</v>
      </c>
      <c r="EB26">
        <v>1.9759899999999999</v>
      </c>
      <c r="EC26">
        <v>1.9712000000000001</v>
      </c>
      <c r="ED26">
        <v>1.9665699999999999</v>
      </c>
      <c r="EE26">
        <v>1.9620500000000001</v>
      </c>
      <c r="EF26">
        <v>1.9576499999999999</v>
      </c>
      <c r="EG26">
        <v>1.9533499999999999</v>
      </c>
      <c r="EH26">
        <v>1.9491400000000001</v>
      </c>
      <c r="EI26">
        <v>1.94502</v>
      </c>
      <c r="EJ26">
        <v>1.94099</v>
      </c>
      <c r="EK26">
        <v>1.93703</v>
      </c>
      <c r="EL26">
        <v>1.9331199999999999</v>
      </c>
      <c r="EM26">
        <v>1.9292800000000001</v>
      </c>
      <c r="EN26">
        <v>1.92553</v>
      </c>
      <c r="EO26">
        <v>1.9220299999999999</v>
      </c>
      <c r="EP26">
        <v>1.9185700000000001</v>
      </c>
      <c r="EQ26">
        <v>1.91516</v>
      </c>
      <c r="ER26">
        <v>1.9117999999999999</v>
      </c>
      <c r="ES26">
        <v>1.9085099999999999</v>
      </c>
      <c r="ET26">
        <v>1.90526</v>
      </c>
      <c r="EU26">
        <v>1.9020600000000001</v>
      </c>
      <c r="EV26">
        <v>1.89889</v>
      </c>
      <c r="EW26">
        <v>1.89578</v>
      </c>
      <c r="EX26">
        <v>1.89273</v>
      </c>
      <c r="EY26">
        <v>1.8897200000000001</v>
      </c>
      <c r="EZ26">
        <v>1.88676</v>
      </c>
      <c r="FA26">
        <v>1.88384</v>
      </c>
      <c r="FB26">
        <v>1.8809800000000001</v>
      </c>
      <c r="FC26">
        <v>1.8781699999999999</v>
      </c>
      <c r="FD26">
        <v>1.87541</v>
      </c>
      <c r="FE26">
        <v>1.8727100000000001</v>
      </c>
      <c r="FF26">
        <v>1.8700600000000001</v>
      </c>
      <c r="FG26">
        <v>1.86747</v>
      </c>
      <c r="FH26">
        <v>1.86493</v>
      </c>
      <c r="FI26">
        <v>1.8624099999999999</v>
      </c>
      <c r="FJ26">
        <v>1.8599399999999999</v>
      </c>
      <c r="FK26">
        <v>1.8574900000000001</v>
      </c>
      <c r="FL26">
        <v>1.8550800000000001</v>
      </c>
      <c r="FM26">
        <v>1.85273</v>
      </c>
      <c r="FN26">
        <v>1.85043</v>
      </c>
      <c r="FO26">
        <v>1.84819</v>
      </c>
      <c r="FP26">
        <v>1.8460000000000001</v>
      </c>
      <c r="FQ26">
        <v>1.84388</v>
      </c>
      <c r="FR26">
        <v>1.8418300000000001</v>
      </c>
      <c r="FS26">
        <v>1.8398399999999999</v>
      </c>
      <c r="FT26">
        <v>1.8379099999999999</v>
      </c>
      <c r="FU26">
        <v>1.8360300000000001</v>
      </c>
      <c r="FV26">
        <v>1.8342099999999999</v>
      </c>
      <c r="FW26">
        <v>1.8324400000000001</v>
      </c>
      <c r="FX26">
        <v>1.8307199999999999</v>
      </c>
      <c r="FY26">
        <v>1.8290599999999999</v>
      </c>
      <c r="FZ26">
        <v>1.82744</v>
      </c>
      <c r="GA26">
        <v>1.8258799999999999</v>
      </c>
      <c r="GB26">
        <v>1.82437</v>
      </c>
      <c r="GC26">
        <v>1.82291</v>
      </c>
      <c r="GD26">
        <v>1.8214999999999999</v>
      </c>
      <c r="GE26">
        <v>1.82013</v>
      </c>
      <c r="GF26">
        <v>1.8188200000000001</v>
      </c>
      <c r="GG26">
        <v>1.8175600000000001</v>
      </c>
      <c r="GH26">
        <v>1.8163499999999999</v>
      </c>
      <c r="GI26">
        <v>1.8151900000000001</v>
      </c>
      <c r="GJ26">
        <v>1.8140700000000001</v>
      </c>
      <c r="GK26">
        <v>1.8129999999999999</v>
      </c>
      <c r="GL26">
        <v>1.8119799999999999</v>
      </c>
      <c r="GM26">
        <v>1.8109999999999999</v>
      </c>
      <c r="GN26">
        <v>1.8100700000000001</v>
      </c>
      <c r="GO26">
        <v>1.80918</v>
      </c>
      <c r="GP26">
        <v>1.80833</v>
      </c>
      <c r="GQ26">
        <v>1.80752</v>
      </c>
      <c r="GR26">
        <v>1.8067500000000001</v>
      </c>
      <c r="GS26">
        <v>1.80602</v>
      </c>
      <c r="GT26">
        <v>1.8053300000000001</v>
      </c>
    </row>
    <row r="37" spans="1:26">
      <c r="A37" t="s">
        <v>210</v>
      </c>
      <c r="B37" t="s">
        <v>211</v>
      </c>
      <c r="C37" t="s">
        <v>212</v>
      </c>
      <c r="D37" t="s">
        <v>213</v>
      </c>
      <c r="E37" t="s">
        <v>214</v>
      </c>
      <c r="F37" t="s">
        <v>215</v>
      </c>
      <c r="G37" t="s">
        <v>216</v>
      </c>
      <c r="H37" t="s">
        <v>217</v>
      </c>
      <c r="I37" t="s">
        <v>218</v>
      </c>
      <c r="J37" t="s">
        <v>219</v>
      </c>
      <c r="K37" t="s">
        <v>220</v>
      </c>
      <c r="L37" t="s">
        <v>221</v>
      </c>
      <c r="M37" t="s">
        <v>222</v>
      </c>
      <c r="N37" t="s">
        <v>223</v>
      </c>
      <c r="O37" t="s">
        <v>224</v>
      </c>
      <c r="P37" t="s">
        <v>225</v>
      </c>
      <c r="Q37" t="s">
        <v>226</v>
      </c>
      <c r="R37" t="s">
        <v>227</v>
      </c>
      <c r="S37" t="s">
        <v>228</v>
      </c>
      <c r="T37" t="s">
        <v>229</v>
      </c>
      <c r="U37" t="s">
        <v>230</v>
      </c>
      <c r="V37" t="s">
        <v>231</v>
      </c>
      <c r="W37" t="s">
        <v>232</v>
      </c>
      <c r="X37" t="s">
        <v>233</v>
      </c>
      <c r="Y37" t="s">
        <v>234</v>
      </c>
      <c r="Z37" t="s">
        <v>235</v>
      </c>
    </row>
    <row r="38" spans="1:26">
      <c r="A38">
        <v>1900</v>
      </c>
      <c r="B38">
        <v>0.81402600000000003</v>
      </c>
      <c r="C38">
        <v>0.96472599999999997</v>
      </c>
      <c r="D38">
        <v>1.0808</v>
      </c>
      <c r="E38">
        <v>1.0911200000000001</v>
      </c>
      <c r="F38">
        <v>1.4164000000000001</v>
      </c>
      <c r="G38">
        <v>0.52827900000000005</v>
      </c>
      <c r="H38">
        <v>0.98443800000000004</v>
      </c>
      <c r="I38">
        <v>1.34344</v>
      </c>
      <c r="J38">
        <v>0.929512</v>
      </c>
      <c r="K38">
        <v>1.4251100000000001</v>
      </c>
      <c r="L38">
        <v>3.94929</v>
      </c>
      <c r="M38">
        <v>2.5307499999999998</v>
      </c>
      <c r="N38">
        <v>1.1625000000000001</v>
      </c>
      <c r="O38">
        <v>1.7282299999999999</v>
      </c>
      <c r="P38">
        <v>3.7266599999999999</v>
      </c>
      <c r="Q38">
        <v>3.1796199999999999</v>
      </c>
      <c r="R38">
        <v>1.0158100000000001</v>
      </c>
      <c r="S38">
        <v>1.37005</v>
      </c>
      <c r="T38">
        <v>1.6019600000000001</v>
      </c>
      <c r="U38">
        <v>8.4408200000000004</v>
      </c>
      <c r="V38">
        <v>1.6420699999999999</v>
      </c>
      <c r="W38">
        <v>2.6104599999999998</v>
      </c>
      <c r="X38">
        <v>3.7223099999999998</v>
      </c>
      <c r="Y38">
        <v>1.7184900000000001</v>
      </c>
      <c r="Z38">
        <v>2.6074299999999999</v>
      </c>
    </row>
    <row r="39" spans="1:26">
      <c r="A39">
        <v>1901</v>
      </c>
      <c r="B39">
        <v>0.81402600000000003</v>
      </c>
      <c r="C39">
        <v>0.96472599999999997</v>
      </c>
      <c r="D39">
        <v>1.08066</v>
      </c>
      <c r="E39">
        <v>1.0911200000000001</v>
      </c>
      <c r="F39">
        <v>1.4164000000000001</v>
      </c>
      <c r="G39">
        <v>0.52828600000000003</v>
      </c>
      <c r="H39">
        <v>0.98662099999999997</v>
      </c>
      <c r="I39">
        <v>1.34345</v>
      </c>
      <c r="J39">
        <v>0.93908499999999995</v>
      </c>
      <c r="K39">
        <v>1.44441</v>
      </c>
      <c r="L39">
        <v>3.9492699999999998</v>
      </c>
      <c r="M39">
        <v>2.53071</v>
      </c>
      <c r="N39">
        <v>1.1332599999999999</v>
      </c>
      <c r="O39">
        <v>1.73231</v>
      </c>
      <c r="P39">
        <v>3.69096</v>
      </c>
      <c r="Q39">
        <v>3.1809400000000001</v>
      </c>
      <c r="R39">
        <v>1.0670999999999999</v>
      </c>
      <c r="S39">
        <v>1.43441</v>
      </c>
      <c r="T39">
        <v>1.7901499999999999</v>
      </c>
      <c r="U39">
        <v>8.44238</v>
      </c>
      <c r="V39">
        <v>1.52257</v>
      </c>
      <c r="W39">
        <v>2.6105499999999999</v>
      </c>
      <c r="X39">
        <v>0.80015499999999995</v>
      </c>
      <c r="Y39">
        <v>0.90395800000000004</v>
      </c>
      <c r="Z39">
        <v>2.6077300000000001</v>
      </c>
    </row>
    <row r="40" spans="1:26">
      <c r="A40">
        <v>1902</v>
      </c>
      <c r="B40">
        <v>0.81402600000000003</v>
      </c>
      <c r="C40">
        <v>0.96472599999999997</v>
      </c>
      <c r="D40">
        <v>1.09517</v>
      </c>
      <c r="E40">
        <v>1.0911200000000001</v>
      </c>
      <c r="F40">
        <v>1.4164000000000001</v>
      </c>
      <c r="G40">
        <v>0.52829899999999996</v>
      </c>
      <c r="H40">
        <v>0.98679700000000004</v>
      </c>
      <c r="I40">
        <v>1.3441000000000001</v>
      </c>
      <c r="J40">
        <v>0.93990700000000005</v>
      </c>
      <c r="K40">
        <v>1.44947</v>
      </c>
      <c r="L40">
        <v>3.9491800000000001</v>
      </c>
      <c r="M40">
        <v>2.5307200000000001</v>
      </c>
      <c r="N40">
        <v>1.2225600000000001</v>
      </c>
      <c r="O40">
        <v>1.71953</v>
      </c>
      <c r="P40">
        <v>3.68886</v>
      </c>
      <c r="Q40">
        <v>3.1838299999999999</v>
      </c>
      <c r="R40">
        <v>1.06488</v>
      </c>
      <c r="S40">
        <v>1.4457800000000001</v>
      </c>
      <c r="T40">
        <v>1.82193</v>
      </c>
      <c r="U40">
        <v>8.3772699999999993</v>
      </c>
      <c r="V40">
        <v>1.3537300000000001</v>
      </c>
      <c r="W40">
        <v>2.6093500000000001</v>
      </c>
      <c r="X40">
        <v>0.83088700000000004</v>
      </c>
      <c r="Y40">
        <v>0.98507</v>
      </c>
      <c r="Z40">
        <v>2.6035599999999999</v>
      </c>
    </row>
    <row r="41" spans="1:26">
      <c r="A41">
        <v>1903</v>
      </c>
      <c r="B41">
        <v>0.81402600000000003</v>
      </c>
      <c r="C41">
        <v>0.96472599999999997</v>
      </c>
      <c r="D41">
        <v>1.09935</v>
      </c>
      <c r="E41">
        <v>1.0911200000000001</v>
      </c>
      <c r="F41">
        <v>1.4164000000000001</v>
      </c>
      <c r="G41">
        <v>0.52831399999999995</v>
      </c>
      <c r="H41">
        <v>0.98653299999999999</v>
      </c>
      <c r="I41">
        <v>1.3443799999999999</v>
      </c>
      <c r="J41">
        <v>0.938801</v>
      </c>
      <c r="K41">
        <v>1.4505699999999999</v>
      </c>
      <c r="L41">
        <v>3.9491100000000001</v>
      </c>
      <c r="M41">
        <v>2.5307300000000001</v>
      </c>
      <c r="N41">
        <v>1.19974</v>
      </c>
      <c r="O41">
        <v>1.7218500000000001</v>
      </c>
      <c r="P41">
        <v>3.6972499999999999</v>
      </c>
      <c r="Q41">
        <v>3.1855899999999999</v>
      </c>
      <c r="R41">
        <v>1.0540400000000001</v>
      </c>
      <c r="S41">
        <v>1.4436899999999999</v>
      </c>
      <c r="T41">
        <v>1.8141799999999999</v>
      </c>
      <c r="U41">
        <v>8.3466299999999993</v>
      </c>
      <c r="V41">
        <v>1.18641</v>
      </c>
      <c r="W41">
        <v>2.60914</v>
      </c>
      <c r="X41">
        <v>0.846526</v>
      </c>
      <c r="Y41">
        <v>1.01078</v>
      </c>
      <c r="Z41">
        <v>2.6028099999999998</v>
      </c>
    </row>
    <row r="42" spans="1:26">
      <c r="A42">
        <v>1904</v>
      </c>
      <c r="B42">
        <v>0.81402600000000003</v>
      </c>
      <c r="C42">
        <v>0.96472599999999997</v>
      </c>
      <c r="D42">
        <v>1.1002700000000001</v>
      </c>
      <c r="E42">
        <v>1.0911200000000001</v>
      </c>
      <c r="F42">
        <v>1.4164000000000001</v>
      </c>
      <c r="G42">
        <v>0.52832999999999997</v>
      </c>
      <c r="H42">
        <v>0.98622600000000005</v>
      </c>
      <c r="I42">
        <v>1.34453</v>
      </c>
      <c r="J42">
        <v>0.937496</v>
      </c>
      <c r="K42">
        <v>1.4505399999999999</v>
      </c>
      <c r="L42">
        <v>3.9490799999999999</v>
      </c>
      <c r="M42">
        <v>2.5307400000000002</v>
      </c>
      <c r="N42">
        <v>1.15988</v>
      </c>
      <c r="O42">
        <v>1.7270799999999999</v>
      </c>
      <c r="P42">
        <v>3.7075499999999999</v>
      </c>
      <c r="Q42">
        <v>3.18547</v>
      </c>
      <c r="R42">
        <v>1.0434099999999999</v>
      </c>
      <c r="S42">
        <v>1.4378899999999999</v>
      </c>
      <c r="T42">
        <v>1.79575</v>
      </c>
      <c r="U42">
        <v>8.3268299999999993</v>
      </c>
      <c r="V42">
        <v>1.03546</v>
      </c>
      <c r="W42">
        <v>2.60886</v>
      </c>
      <c r="X42">
        <v>0.86016499999999996</v>
      </c>
      <c r="Y42">
        <v>1.01772</v>
      </c>
      <c r="Z42">
        <v>2.6018599999999998</v>
      </c>
    </row>
    <row r="43" spans="1:26">
      <c r="A43">
        <v>1905</v>
      </c>
      <c r="B43">
        <v>0.81402600000000003</v>
      </c>
      <c r="C43">
        <v>0.96472599999999997</v>
      </c>
      <c r="D43">
        <v>1.1000099999999999</v>
      </c>
      <c r="E43">
        <v>1.0911200000000001</v>
      </c>
      <c r="F43">
        <v>1.4164000000000001</v>
      </c>
      <c r="G43">
        <v>0.52834599999999998</v>
      </c>
      <c r="H43">
        <v>0.98596600000000001</v>
      </c>
      <c r="I43">
        <v>1.3446400000000001</v>
      </c>
      <c r="J43">
        <v>0.93637800000000004</v>
      </c>
      <c r="K43">
        <v>1.45025</v>
      </c>
      <c r="L43">
        <v>3.9491100000000001</v>
      </c>
      <c r="M43">
        <v>2.5307499999999998</v>
      </c>
      <c r="N43">
        <v>1.1224000000000001</v>
      </c>
      <c r="O43">
        <v>1.73231</v>
      </c>
      <c r="P43">
        <v>3.7162299999999999</v>
      </c>
      <c r="Q43">
        <v>3.1834600000000002</v>
      </c>
      <c r="R43">
        <v>1.03461</v>
      </c>
      <c r="S43">
        <v>1.4315</v>
      </c>
      <c r="T43">
        <v>1.77566</v>
      </c>
      <c r="U43">
        <v>8.3112700000000004</v>
      </c>
      <c r="V43">
        <v>0.91129400000000005</v>
      </c>
      <c r="W43">
        <v>2.6086</v>
      </c>
      <c r="X43">
        <v>0.87140899999999999</v>
      </c>
      <c r="Y43">
        <v>1.0211300000000001</v>
      </c>
      <c r="Z43">
        <v>2.6009600000000002</v>
      </c>
    </row>
    <row r="44" spans="1:26">
      <c r="A44">
        <v>1906</v>
      </c>
      <c r="B44">
        <v>0.81402600000000003</v>
      </c>
      <c r="C44">
        <v>0.96472599999999997</v>
      </c>
      <c r="D44">
        <v>1.0992999999999999</v>
      </c>
      <c r="E44">
        <v>1.0911200000000001</v>
      </c>
      <c r="F44">
        <v>1.4164000000000001</v>
      </c>
      <c r="G44">
        <v>0.52836099999999997</v>
      </c>
      <c r="H44">
        <v>0.98576299999999994</v>
      </c>
      <c r="I44">
        <v>1.34473</v>
      </c>
      <c r="J44">
        <v>0.93549899999999997</v>
      </c>
      <c r="K44">
        <v>1.4499500000000001</v>
      </c>
      <c r="L44">
        <v>3.9491800000000001</v>
      </c>
      <c r="M44">
        <v>2.5307599999999999</v>
      </c>
      <c r="N44">
        <v>1.09277</v>
      </c>
      <c r="O44">
        <v>1.7365200000000001</v>
      </c>
      <c r="P44">
        <v>3.7227600000000001</v>
      </c>
      <c r="Q44">
        <v>3.1797900000000001</v>
      </c>
      <c r="R44">
        <v>1.0276099999999999</v>
      </c>
      <c r="S44">
        <v>1.4255</v>
      </c>
      <c r="T44">
        <v>1.75675</v>
      </c>
      <c r="U44">
        <v>8.2975200000000005</v>
      </c>
      <c r="V44">
        <v>0.81931900000000002</v>
      </c>
      <c r="W44">
        <v>2.6083599999999998</v>
      </c>
      <c r="X44">
        <v>0.88007599999999997</v>
      </c>
      <c r="Y44">
        <v>1.0256099999999999</v>
      </c>
      <c r="Z44">
        <v>2.6001500000000002</v>
      </c>
    </row>
    <row r="45" spans="1:26">
      <c r="A45">
        <v>1907</v>
      </c>
      <c r="B45">
        <v>0.81402600000000003</v>
      </c>
      <c r="C45">
        <v>0.96472599999999997</v>
      </c>
      <c r="D45">
        <v>1.09842</v>
      </c>
      <c r="E45">
        <v>1.0911200000000001</v>
      </c>
      <c r="F45">
        <v>1.4164000000000001</v>
      </c>
      <c r="G45">
        <v>0.52837599999999996</v>
      </c>
      <c r="H45">
        <v>0.98560800000000004</v>
      </c>
      <c r="I45">
        <v>1.3448100000000001</v>
      </c>
      <c r="J45">
        <v>0.93483000000000005</v>
      </c>
      <c r="K45">
        <v>1.44973</v>
      </c>
      <c r="L45">
        <v>3.94929</v>
      </c>
      <c r="M45">
        <v>2.5307599999999999</v>
      </c>
      <c r="N45">
        <v>1.0706599999999999</v>
      </c>
      <c r="O45">
        <v>1.73967</v>
      </c>
      <c r="P45">
        <v>3.7275</v>
      </c>
      <c r="Q45">
        <v>3.17483</v>
      </c>
      <c r="R45">
        <v>1.02206</v>
      </c>
      <c r="S45">
        <v>1.42015</v>
      </c>
      <c r="T45">
        <v>1.7397800000000001</v>
      </c>
      <c r="U45">
        <v>8.2847200000000001</v>
      </c>
      <c r="V45">
        <v>0.75918300000000005</v>
      </c>
      <c r="W45">
        <v>2.6081599999999998</v>
      </c>
      <c r="X45">
        <v>0.88672600000000001</v>
      </c>
      <c r="Y45">
        <v>1.0313300000000001</v>
      </c>
      <c r="Z45">
        <v>2.59945</v>
      </c>
    </row>
    <row r="46" spans="1:26">
      <c r="A46">
        <v>1908</v>
      </c>
      <c r="B46">
        <v>0.81402600000000003</v>
      </c>
      <c r="C46">
        <v>0.96472599999999997</v>
      </c>
      <c r="D46">
        <v>1.0974699999999999</v>
      </c>
      <c r="E46">
        <v>1.0911200000000001</v>
      </c>
      <c r="F46">
        <v>1.4164000000000001</v>
      </c>
      <c r="G46">
        <v>0.52839100000000006</v>
      </c>
      <c r="H46">
        <v>0.98549399999999998</v>
      </c>
      <c r="I46">
        <v>1.3448800000000001</v>
      </c>
      <c r="J46">
        <v>0.93433100000000002</v>
      </c>
      <c r="K46">
        <v>1.4496</v>
      </c>
      <c r="L46">
        <v>3.94943</v>
      </c>
      <c r="M46">
        <v>2.53077</v>
      </c>
      <c r="N46">
        <v>1.0543800000000001</v>
      </c>
      <c r="O46">
        <v>1.7419800000000001</v>
      </c>
      <c r="P46">
        <v>3.73095</v>
      </c>
      <c r="Q46">
        <v>3.1689699999999998</v>
      </c>
      <c r="R46">
        <v>1.0176499999999999</v>
      </c>
      <c r="S46">
        <v>1.4154800000000001</v>
      </c>
      <c r="T46">
        <v>1.7248300000000001</v>
      </c>
      <c r="U46">
        <v>8.2726799999999994</v>
      </c>
      <c r="V46">
        <v>0.72552099999999997</v>
      </c>
      <c r="W46">
        <v>2.60799</v>
      </c>
      <c r="X46">
        <v>0.891934</v>
      </c>
      <c r="Y46">
        <v>1.03728</v>
      </c>
      <c r="Z46">
        <v>2.5988799999999999</v>
      </c>
    </row>
    <row r="47" spans="1:26">
      <c r="A47">
        <v>1909</v>
      </c>
      <c r="B47">
        <v>0.81402600000000003</v>
      </c>
      <c r="C47">
        <v>0.96472599999999997</v>
      </c>
      <c r="D47">
        <v>1.0965</v>
      </c>
      <c r="E47">
        <v>1.0911200000000001</v>
      </c>
      <c r="F47">
        <v>1.4164000000000001</v>
      </c>
      <c r="G47">
        <v>0.52840399999999998</v>
      </c>
      <c r="H47">
        <v>0.98540799999999995</v>
      </c>
      <c r="I47">
        <v>1.3449500000000001</v>
      </c>
      <c r="J47">
        <v>0.93395700000000004</v>
      </c>
      <c r="K47">
        <v>1.4495400000000001</v>
      </c>
      <c r="L47">
        <v>3.9496000000000002</v>
      </c>
      <c r="M47">
        <v>2.53077</v>
      </c>
      <c r="N47">
        <v>1.0423199999999999</v>
      </c>
      <c r="O47">
        <v>1.7436799999999999</v>
      </c>
      <c r="P47">
        <v>3.7335199999999999</v>
      </c>
      <c r="Q47">
        <v>3.1625800000000002</v>
      </c>
      <c r="R47">
        <v>1.0140899999999999</v>
      </c>
      <c r="S47">
        <v>1.4114100000000001</v>
      </c>
      <c r="T47">
        <v>1.7117</v>
      </c>
      <c r="U47">
        <v>8.2614300000000007</v>
      </c>
      <c r="V47">
        <v>0.71036900000000003</v>
      </c>
      <c r="W47">
        <v>2.60785</v>
      </c>
      <c r="X47">
        <v>0.89701699999999995</v>
      </c>
      <c r="Y47">
        <v>1.0430999999999999</v>
      </c>
      <c r="Z47">
        <v>2.59842</v>
      </c>
    </row>
    <row r="48" spans="1:26">
      <c r="A48">
        <v>1910</v>
      </c>
      <c r="B48">
        <v>0.81402600000000003</v>
      </c>
      <c r="C48">
        <v>0.96472599999999997</v>
      </c>
      <c r="D48">
        <v>1.09551</v>
      </c>
      <c r="E48">
        <v>1.0911200000000001</v>
      </c>
      <c r="F48">
        <v>1.4164000000000001</v>
      </c>
      <c r="G48">
        <v>0.52841700000000003</v>
      </c>
      <c r="H48">
        <v>0.98534600000000006</v>
      </c>
      <c r="I48">
        <v>1.3450299999999999</v>
      </c>
      <c r="J48">
        <v>0.93368799999999996</v>
      </c>
      <c r="K48">
        <v>1.4495499999999999</v>
      </c>
      <c r="L48">
        <v>3.94977</v>
      </c>
      <c r="M48">
        <v>2.53078</v>
      </c>
      <c r="N48">
        <v>1.0332300000000001</v>
      </c>
      <c r="O48">
        <v>1.74495</v>
      </c>
      <c r="P48">
        <v>3.7354500000000002</v>
      </c>
      <c r="Q48">
        <v>3.1559900000000001</v>
      </c>
      <c r="R48">
        <v>1.0112099999999999</v>
      </c>
      <c r="S48">
        <v>1.40788</v>
      </c>
      <c r="T48">
        <v>1.7002600000000001</v>
      </c>
      <c r="U48">
        <v>8.2511299999999999</v>
      </c>
      <c r="V48">
        <v>0.70590799999999998</v>
      </c>
      <c r="W48">
        <v>2.6077499999999998</v>
      </c>
      <c r="X48">
        <v>0.90140699999999996</v>
      </c>
      <c r="Y48">
        <v>1.04819</v>
      </c>
      <c r="Z48">
        <v>2.5980599999999998</v>
      </c>
    </row>
    <row r="49" spans="1:26">
      <c r="A49">
        <v>1911</v>
      </c>
      <c r="B49">
        <v>0.81402600000000003</v>
      </c>
      <c r="C49">
        <v>0.96472599999999997</v>
      </c>
      <c r="D49">
        <v>1.0945199999999999</v>
      </c>
      <c r="E49">
        <v>1.0911200000000001</v>
      </c>
      <c r="F49">
        <v>1.4164000000000001</v>
      </c>
      <c r="G49">
        <v>0.52842900000000004</v>
      </c>
      <c r="H49">
        <v>0.98530499999999999</v>
      </c>
      <c r="I49">
        <v>1.3451</v>
      </c>
      <c r="J49">
        <v>0.93350599999999995</v>
      </c>
      <c r="K49">
        <v>1.44963</v>
      </c>
      <c r="L49">
        <v>3.9499499999999999</v>
      </c>
      <c r="M49">
        <v>2.53078</v>
      </c>
      <c r="N49">
        <v>1.0262899999999999</v>
      </c>
      <c r="O49">
        <v>1.74542</v>
      </c>
      <c r="P49">
        <v>3.7369500000000002</v>
      </c>
      <c r="Q49">
        <v>3.1495000000000002</v>
      </c>
      <c r="R49">
        <v>1.00885</v>
      </c>
      <c r="S49">
        <v>1.40486</v>
      </c>
      <c r="T49">
        <v>1.6903900000000001</v>
      </c>
      <c r="U49">
        <v>8.2418099999999992</v>
      </c>
      <c r="V49">
        <v>0.70628400000000002</v>
      </c>
      <c r="W49">
        <v>2.6076600000000001</v>
      </c>
      <c r="X49">
        <v>0.90559199999999995</v>
      </c>
      <c r="Y49">
        <v>1.05274</v>
      </c>
      <c r="Z49">
        <v>2.5977999999999999</v>
      </c>
    </row>
    <row r="50" spans="1:26">
      <c r="A50">
        <v>1912</v>
      </c>
      <c r="B50">
        <v>0.81402600000000003</v>
      </c>
      <c r="C50">
        <v>0.96472599999999997</v>
      </c>
      <c r="D50">
        <v>1.09352</v>
      </c>
      <c r="E50">
        <v>1.0911200000000001</v>
      </c>
      <c r="F50">
        <v>1.4164000000000001</v>
      </c>
      <c r="G50">
        <v>0.52844100000000005</v>
      </c>
      <c r="H50">
        <v>0.98528000000000004</v>
      </c>
      <c r="I50">
        <v>1.34517</v>
      </c>
      <c r="J50">
        <v>0.93339799999999995</v>
      </c>
      <c r="K50">
        <v>1.4497899999999999</v>
      </c>
      <c r="L50">
        <v>3.9501300000000001</v>
      </c>
      <c r="M50">
        <v>2.53078</v>
      </c>
      <c r="N50">
        <v>1.02091</v>
      </c>
      <c r="O50">
        <v>1.74542</v>
      </c>
      <c r="P50">
        <v>3.7381099999999998</v>
      </c>
      <c r="Q50">
        <v>3.1433900000000001</v>
      </c>
      <c r="R50">
        <v>1.0069399999999999</v>
      </c>
      <c r="S50">
        <v>1.4023000000000001</v>
      </c>
      <c r="T50">
        <v>1.68194</v>
      </c>
      <c r="U50">
        <v>8.2334700000000005</v>
      </c>
      <c r="V50">
        <v>0.70820899999999998</v>
      </c>
      <c r="W50">
        <v>2.6076000000000001</v>
      </c>
      <c r="X50">
        <v>0.90959100000000004</v>
      </c>
      <c r="Y50">
        <v>1.0568599999999999</v>
      </c>
      <c r="Z50">
        <v>2.59761</v>
      </c>
    </row>
    <row r="51" spans="1:26">
      <c r="A51">
        <v>1913</v>
      </c>
      <c r="B51">
        <v>0.81402600000000003</v>
      </c>
      <c r="C51">
        <v>0.96472599999999997</v>
      </c>
      <c r="D51">
        <v>1.0925400000000001</v>
      </c>
      <c r="E51">
        <v>1.0911200000000001</v>
      </c>
      <c r="F51">
        <v>1.4164000000000001</v>
      </c>
      <c r="G51">
        <v>0.52845200000000003</v>
      </c>
      <c r="H51">
        <v>0.98527100000000001</v>
      </c>
      <c r="I51">
        <v>1.3452500000000001</v>
      </c>
      <c r="J51">
        <v>0.93335800000000002</v>
      </c>
      <c r="K51">
        <v>1.4500299999999999</v>
      </c>
      <c r="L51">
        <v>3.9502999999999999</v>
      </c>
      <c r="M51">
        <v>2.53078</v>
      </c>
      <c r="N51">
        <v>1.0166900000000001</v>
      </c>
      <c r="O51">
        <v>1.74543</v>
      </c>
      <c r="P51">
        <v>3.7390300000000001</v>
      </c>
      <c r="Q51">
        <v>3.1378599999999999</v>
      </c>
      <c r="R51">
        <v>1.00539</v>
      </c>
      <c r="S51">
        <v>1.4001600000000001</v>
      </c>
      <c r="T51">
        <v>1.67483</v>
      </c>
      <c r="U51">
        <v>8.2260500000000008</v>
      </c>
      <c r="V51">
        <v>0.71022200000000002</v>
      </c>
      <c r="W51">
        <v>2.6075599999999999</v>
      </c>
      <c r="X51">
        <v>0.91345399999999999</v>
      </c>
      <c r="Y51">
        <v>1.06071</v>
      </c>
      <c r="Z51">
        <v>2.59748</v>
      </c>
    </row>
    <row r="52" spans="1:26">
      <c r="A52">
        <v>1914</v>
      </c>
      <c r="B52">
        <v>0.81402600000000003</v>
      </c>
      <c r="C52">
        <v>0.96472599999999997</v>
      </c>
      <c r="D52">
        <v>1.0915600000000001</v>
      </c>
      <c r="E52">
        <v>1.0911200000000001</v>
      </c>
      <c r="F52">
        <v>1.4164000000000001</v>
      </c>
      <c r="G52">
        <v>0.52846400000000004</v>
      </c>
      <c r="H52">
        <v>0.98527500000000001</v>
      </c>
      <c r="I52">
        <v>1.3453200000000001</v>
      </c>
      <c r="J52">
        <v>0.93338100000000002</v>
      </c>
      <c r="K52">
        <v>1.4503699999999999</v>
      </c>
      <c r="L52">
        <v>3.9504600000000001</v>
      </c>
      <c r="M52">
        <v>2.53078</v>
      </c>
      <c r="N52">
        <v>1.01336</v>
      </c>
      <c r="O52">
        <v>1.74543</v>
      </c>
      <c r="P52">
        <v>3.73976</v>
      </c>
      <c r="Q52">
        <v>3.1331099999999998</v>
      </c>
      <c r="R52">
        <v>1.0041500000000001</v>
      </c>
      <c r="S52">
        <v>1.39842</v>
      </c>
      <c r="T52">
        <v>1.66896</v>
      </c>
      <c r="U52">
        <v>8.2194099999999999</v>
      </c>
      <c r="V52">
        <v>0.71191700000000002</v>
      </c>
      <c r="W52">
        <v>2.6075400000000002</v>
      </c>
      <c r="X52">
        <v>0.91728699999999996</v>
      </c>
      <c r="Y52">
        <v>1.0644199999999999</v>
      </c>
      <c r="Z52">
        <v>2.59741</v>
      </c>
    </row>
    <row r="53" spans="1:26">
      <c r="A53">
        <v>1915</v>
      </c>
      <c r="B53">
        <v>0.81402600000000003</v>
      </c>
      <c r="C53">
        <v>0.96472599999999997</v>
      </c>
      <c r="D53">
        <v>1.0906</v>
      </c>
      <c r="E53">
        <v>1.0911200000000001</v>
      </c>
      <c r="F53">
        <v>1.4164000000000001</v>
      </c>
      <c r="G53">
        <v>0.52847500000000003</v>
      </c>
      <c r="H53">
        <v>0.98529299999999997</v>
      </c>
      <c r="I53">
        <v>1.34541</v>
      </c>
      <c r="J53">
        <v>0.93346300000000004</v>
      </c>
      <c r="K53">
        <v>1.4508000000000001</v>
      </c>
      <c r="L53">
        <v>3.9506199999999998</v>
      </c>
      <c r="M53">
        <v>2.53078</v>
      </c>
      <c r="N53">
        <v>1.0107299999999999</v>
      </c>
      <c r="O53">
        <v>1.74543</v>
      </c>
      <c r="P53">
        <v>3.7403400000000002</v>
      </c>
      <c r="Q53">
        <v>3.1292300000000002</v>
      </c>
      <c r="R53">
        <v>1.00318</v>
      </c>
      <c r="S53">
        <v>1.39706</v>
      </c>
      <c r="T53">
        <v>1.6642399999999999</v>
      </c>
      <c r="U53">
        <v>8.2134199999999993</v>
      </c>
      <c r="V53">
        <v>0.71334699999999995</v>
      </c>
      <c r="W53">
        <v>2.6075200000000001</v>
      </c>
      <c r="X53">
        <v>0.92116900000000002</v>
      </c>
      <c r="Y53">
        <v>1.0681</v>
      </c>
      <c r="Z53">
        <v>2.5973799999999998</v>
      </c>
    </row>
    <row r="54" spans="1:26">
      <c r="A54">
        <v>1916</v>
      </c>
      <c r="B54">
        <v>0.81402600000000003</v>
      </c>
      <c r="C54">
        <v>0.96472599999999997</v>
      </c>
      <c r="D54">
        <v>1.0896600000000001</v>
      </c>
      <c r="E54">
        <v>1.0911200000000001</v>
      </c>
      <c r="F54">
        <v>1.4164000000000001</v>
      </c>
      <c r="G54">
        <v>0.52848700000000004</v>
      </c>
      <c r="H54">
        <v>0.98532399999999998</v>
      </c>
      <c r="I54">
        <v>1.3454999999999999</v>
      </c>
      <c r="J54">
        <v>0.93360299999999996</v>
      </c>
      <c r="K54">
        <v>1.45133</v>
      </c>
      <c r="L54">
        <v>3.9507500000000002</v>
      </c>
      <c r="M54">
        <v>2.53078</v>
      </c>
      <c r="N54">
        <v>1.00864</v>
      </c>
      <c r="O54">
        <v>1.74543</v>
      </c>
      <c r="P54">
        <v>3.74078</v>
      </c>
      <c r="Q54">
        <v>3.12629</v>
      </c>
      <c r="R54">
        <v>1.00244</v>
      </c>
      <c r="S54">
        <v>1.3960399999999999</v>
      </c>
      <c r="T54">
        <v>1.6605700000000001</v>
      </c>
      <c r="U54">
        <v>8.2079400000000007</v>
      </c>
      <c r="V54">
        <v>0.71468399999999999</v>
      </c>
      <c r="W54">
        <v>2.6075200000000001</v>
      </c>
      <c r="X54">
        <v>0.92516600000000004</v>
      </c>
      <c r="Y54">
        <v>1.0718099999999999</v>
      </c>
      <c r="Z54">
        <v>2.5973799999999998</v>
      </c>
    </row>
    <row r="55" spans="1:26">
      <c r="A55">
        <v>1917</v>
      </c>
      <c r="B55">
        <v>0.81402600000000003</v>
      </c>
      <c r="C55">
        <v>0.96472599999999997</v>
      </c>
      <c r="D55">
        <v>1.08874</v>
      </c>
      <c r="E55">
        <v>1.0911200000000001</v>
      </c>
      <c r="F55">
        <v>1.4164000000000001</v>
      </c>
      <c r="G55">
        <v>0.52849999999999997</v>
      </c>
      <c r="H55">
        <v>0.98536800000000002</v>
      </c>
      <c r="I55">
        <v>1.3455999999999999</v>
      </c>
      <c r="J55">
        <v>0.93379999999999996</v>
      </c>
      <c r="K55">
        <v>1.4519899999999999</v>
      </c>
      <c r="L55">
        <v>3.9508800000000002</v>
      </c>
      <c r="M55">
        <v>2.53078</v>
      </c>
      <c r="N55">
        <v>1.0069900000000001</v>
      </c>
      <c r="O55">
        <v>1.74543</v>
      </c>
      <c r="P55">
        <v>3.7411300000000001</v>
      </c>
      <c r="Q55">
        <v>3.1242999999999999</v>
      </c>
      <c r="R55">
        <v>1.0019</v>
      </c>
      <c r="S55">
        <v>1.3953199999999999</v>
      </c>
      <c r="T55">
        <v>1.6578299999999999</v>
      </c>
      <c r="U55">
        <v>8.2028499999999998</v>
      </c>
      <c r="V55">
        <v>0.71608099999999997</v>
      </c>
      <c r="W55">
        <v>2.6075200000000001</v>
      </c>
      <c r="X55">
        <v>0.92933500000000002</v>
      </c>
      <c r="Y55">
        <v>1.07562</v>
      </c>
      <c r="Z55">
        <v>2.5973999999999999</v>
      </c>
    </row>
    <row r="56" spans="1:26">
      <c r="A56">
        <v>1918</v>
      </c>
      <c r="B56">
        <v>0.81402600000000003</v>
      </c>
      <c r="C56">
        <v>0.96472599999999997</v>
      </c>
      <c r="D56">
        <v>1.0878300000000001</v>
      </c>
      <c r="E56">
        <v>1.0911200000000001</v>
      </c>
      <c r="F56">
        <v>1.4164000000000001</v>
      </c>
      <c r="G56">
        <v>0.52851300000000001</v>
      </c>
      <c r="H56">
        <v>0.98536400000000002</v>
      </c>
      <c r="I56">
        <v>1.34571</v>
      </c>
      <c r="J56">
        <v>0.93378700000000003</v>
      </c>
      <c r="K56">
        <v>1.4520599999999999</v>
      </c>
      <c r="L56">
        <v>3.95099</v>
      </c>
      <c r="M56">
        <v>2.53078</v>
      </c>
      <c r="N56">
        <v>1.0057700000000001</v>
      </c>
      <c r="O56">
        <v>1.74543</v>
      </c>
      <c r="P56">
        <v>3.74166</v>
      </c>
      <c r="Q56">
        <v>3.1229499999999999</v>
      </c>
      <c r="R56">
        <v>1.0011099999999999</v>
      </c>
      <c r="S56">
        <v>1.3939999999999999</v>
      </c>
      <c r="T56">
        <v>1.65357</v>
      </c>
      <c r="U56">
        <v>8.1979799999999994</v>
      </c>
      <c r="V56">
        <v>0.71864300000000003</v>
      </c>
      <c r="W56">
        <v>2.6075300000000001</v>
      </c>
      <c r="X56">
        <v>0.95338900000000004</v>
      </c>
      <c r="Y56">
        <v>1.0890500000000001</v>
      </c>
      <c r="Z56">
        <v>2.5974400000000002</v>
      </c>
    </row>
    <row r="57" spans="1:26">
      <c r="A57">
        <v>1919</v>
      </c>
      <c r="B57">
        <v>0.81402600000000003</v>
      </c>
      <c r="C57">
        <v>0.96472599999999997</v>
      </c>
      <c r="D57">
        <v>1.0865899999999999</v>
      </c>
      <c r="E57">
        <v>1.0911200000000001</v>
      </c>
      <c r="F57">
        <v>1.4164000000000001</v>
      </c>
      <c r="G57">
        <v>0.52852600000000005</v>
      </c>
      <c r="H57">
        <v>0.98536599999999996</v>
      </c>
      <c r="I57">
        <v>1.34579</v>
      </c>
      <c r="J57">
        <v>0.93379900000000005</v>
      </c>
      <c r="K57">
        <v>1.45218</v>
      </c>
      <c r="L57">
        <v>3.9510999999999998</v>
      </c>
      <c r="M57">
        <v>2.53078</v>
      </c>
      <c r="N57">
        <v>1.0043800000000001</v>
      </c>
      <c r="O57">
        <v>1.74543</v>
      </c>
      <c r="P57">
        <v>3.74207</v>
      </c>
      <c r="Q57">
        <v>3.12181</v>
      </c>
      <c r="R57">
        <v>1.0004200000000001</v>
      </c>
      <c r="S57">
        <v>1.39283</v>
      </c>
      <c r="T57">
        <v>1.64978</v>
      </c>
      <c r="U57">
        <v>8.1963299999999997</v>
      </c>
      <c r="V57">
        <v>0.72378799999999999</v>
      </c>
      <c r="W57">
        <v>2.6075599999999999</v>
      </c>
      <c r="X57">
        <v>0.96945999999999999</v>
      </c>
      <c r="Y57">
        <v>1.1014900000000001</v>
      </c>
      <c r="Z57">
        <v>2.5975700000000002</v>
      </c>
    </row>
    <row r="58" spans="1:26">
      <c r="A58">
        <v>1920</v>
      </c>
      <c r="B58">
        <v>0.81402600000000003</v>
      </c>
      <c r="C58">
        <v>0.96472599999999997</v>
      </c>
      <c r="D58">
        <v>1.0853299999999999</v>
      </c>
      <c r="E58">
        <v>1.0911200000000001</v>
      </c>
      <c r="F58">
        <v>1.4164000000000001</v>
      </c>
      <c r="G58">
        <v>0.52854000000000001</v>
      </c>
      <c r="H58">
        <v>0.98538000000000003</v>
      </c>
      <c r="I58">
        <v>1.34588</v>
      </c>
      <c r="J58">
        <v>0.93386199999999997</v>
      </c>
      <c r="K58">
        <v>1.45241</v>
      </c>
      <c r="L58">
        <v>3.9512100000000001</v>
      </c>
      <c r="M58">
        <v>2.5307900000000001</v>
      </c>
      <c r="N58">
        <v>1.0033300000000001</v>
      </c>
      <c r="O58">
        <v>1.74543</v>
      </c>
      <c r="P58">
        <v>3.7423500000000001</v>
      </c>
      <c r="Q58">
        <v>3.1209099999999999</v>
      </c>
      <c r="R58">
        <v>0.99985800000000002</v>
      </c>
      <c r="S58">
        <v>1.39185</v>
      </c>
      <c r="T58">
        <v>1.64659</v>
      </c>
      <c r="U58">
        <v>8.1953200000000006</v>
      </c>
      <c r="V58">
        <v>0.73070599999999997</v>
      </c>
      <c r="W58">
        <v>2.6076000000000001</v>
      </c>
      <c r="X58">
        <v>0.98602800000000002</v>
      </c>
      <c r="Y58">
        <v>1.1157999999999999</v>
      </c>
      <c r="Z58">
        <v>2.5977199999999998</v>
      </c>
    </row>
    <row r="59" spans="1:26">
      <c r="A59">
        <v>1921</v>
      </c>
      <c r="B59">
        <v>0.81402600000000003</v>
      </c>
      <c r="C59">
        <v>0.96472599999999997</v>
      </c>
      <c r="D59">
        <v>1.0841000000000001</v>
      </c>
      <c r="E59">
        <v>1.0911200000000001</v>
      </c>
      <c r="F59">
        <v>1.4164000000000001</v>
      </c>
      <c r="G59">
        <v>0.52855399999999997</v>
      </c>
      <c r="H59">
        <v>0.98540399999999995</v>
      </c>
      <c r="I59">
        <v>1.34598</v>
      </c>
      <c r="J59">
        <v>0.933975</v>
      </c>
      <c r="K59">
        <v>1.45275</v>
      </c>
      <c r="L59">
        <v>3.9513199999999999</v>
      </c>
      <c r="M59">
        <v>2.5307900000000001</v>
      </c>
      <c r="N59">
        <v>1.0026200000000001</v>
      </c>
      <c r="O59">
        <v>1.74543</v>
      </c>
      <c r="P59">
        <v>3.7424900000000001</v>
      </c>
      <c r="Q59">
        <v>3.1202100000000002</v>
      </c>
      <c r="R59">
        <v>0.99938899999999997</v>
      </c>
      <c r="S59">
        <v>1.39103</v>
      </c>
      <c r="T59">
        <v>1.6438900000000001</v>
      </c>
      <c r="U59">
        <v>8.1945300000000003</v>
      </c>
      <c r="V59">
        <v>0.73872400000000005</v>
      </c>
      <c r="W59">
        <v>2.60765</v>
      </c>
      <c r="X59">
        <v>1.00339</v>
      </c>
      <c r="Y59">
        <v>1.1311800000000001</v>
      </c>
      <c r="Z59">
        <v>2.5979000000000001</v>
      </c>
    </row>
    <row r="60" spans="1:26">
      <c r="A60">
        <v>1922</v>
      </c>
      <c r="B60">
        <v>0.81402600000000003</v>
      </c>
      <c r="C60">
        <v>0.96472599999999997</v>
      </c>
      <c r="D60">
        <v>1.0829</v>
      </c>
      <c r="E60">
        <v>1.0911200000000001</v>
      </c>
      <c r="F60">
        <v>1.4164000000000001</v>
      </c>
      <c r="G60">
        <v>0.52856899999999996</v>
      </c>
      <c r="H60">
        <v>0.98543999999999998</v>
      </c>
      <c r="I60">
        <v>1.34609</v>
      </c>
      <c r="J60">
        <v>0.93413800000000002</v>
      </c>
      <c r="K60">
        <v>1.4532099999999999</v>
      </c>
      <c r="L60">
        <v>3.9514300000000002</v>
      </c>
      <c r="M60">
        <v>2.5307900000000001</v>
      </c>
      <c r="N60">
        <v>1.0022</v>
      </c>
      <c r="O60">
        <v>1.74543</v>
      </c>
      <c r="P60">
        <v>3.7425199999999998</v>
      </c>
      <c r="Q60">
        <v>3.1196899999999999</v>
      </c>
      <c r="R60">
        <v>0.99899199999999999</v>
      </c>
      <c r="S60">
        <v>1.3903300000000001</v>
      </c>
      <c r="T60">
        <v>1.6415599999999999</v>
      </c>
      <c r="U60">
        <v>8.1939499999999992</v>
      </c>
      <c r="V60">
        <v>0.74745700000000004</v>
      </c>
      <c r="W60">
        <v>2.60771</v>
      </c>
      <c r="X60">
        <v>1.02176</v>
      </c>
      <c r="Y60">
        <v>1.1472800000000001</v>
      </c>
      <c r="Z60">
        <v>2.5981000000000001</v>
      </c>
    </row>
    <row r="61" spans="1:26">
      <c r="A61">
        <v>1923</v>
      </c>
      <c r="B61">
        <v>0.81402600000000003</v>
      </c>
      <c r="C61">
        <v>0.96472599999999997</v>
      </c>
      <c r="D61">
        <v>1.0817399999999999</v>
      </c>
      <c r="E61">
        <v>1.0911200000000001</v>
      </c>
      <c r="F61">
        <v>1.4164000000000001</v>
      </c>
      <c r="G61">
        <v>0.52858499999999997</v>
      </c>
      <c r="H61">
        <v>0.985487</v>
      </c>
      <c r="I61">
        <v>1.3462099999999999</v>
      </c>
      <c r="J61">
        <v>0.93434799999999996</v>
      </c>
      <c r="K61">
        <v>1.4537899999999999</v>
      </c>
      <c r="L61">
        <v>3.9515400000000001</v>
      </c>
      <c r="M61">
        <v>2.5307900000000001</v>
      </c>
      <c r="N61">
        <v>1.00207</v>
      </c>
      <c r="O61">
        <v>1.74543</v>
      </c>
      <c r="P61">
        <v>3.7424300000000001</v>
      </c>
      <c r="Q61">
        <v>3.1193</v>
      </c>
      <c r="R61">
        <v>0.99864799999999998</v>
      </c>
      <c r="S61">
        <v>1.3897200000000001</v>
      </c>
      <c r="T61">
        <v>1.63951</v>
      </c>
      <c r="U61">
        <v>8.1935800000000008</v>
      </c>
      <c r="V61">
        <v>0.75675199999999998</v>
      </c>
      <c r="W61">
        <v>2.6077699999999999</v>
      </c>
      <c r="X61">
        <v>1.0412999999999999</v>
      </c>
      <c r="Y61">
        <v>1.16408</v>
      </c>
      <c r="Z61">
        <v>2.5983299999999998</v>
      </c>
    </row>
    <row r="62" spans="1:26">
      <c r="A62">
        <v>1924</v>
      </c>
      <c r="B62">
        <v>0.81402600000000003</v>
      </c>
      <c r="C62">
        <v>0.96472599999999997</v>
      </c>
      <c r="D62">
        <v>1.0806</v>
      </c>
      <c r="E62">
        <v>1.0911200000000001</v>
      </c>
      <c r="F62">
        <v>1.4164000000000001</v>
      </c>
      <c r="G62">
        <v>0.52860300000000005</v>
      </c>
      <c r="H62">
        <v>0.98554299999999995</v>
      </c>
      <c r="I62">
        <v>1.3463499999999999</v>
      </c>
      <c r="J62">
        <v>0.93460399999999999</v>
      </c>
      <c r="K62">
        <v>1.45448</v>
      </c>
      <c r="L62">
        <v>3.95167</v>
      </c>
      <c r="M62">
        <v>2.5307900000000001</v>
      </c>
      <c r="N62">
        <v>1.0021899999999999</v>
      </c>
      <c r="O62">
        <v>1.74543</v>
      </c>
      <c r="P62">
        <v>3.7422300000000002</v>
      </c>
      <c r="Q62">
        <v>3.11903</v>
      </c>
      <c r="R62">
        <v>0.99834500000000004</v>
      </c>
      <c r="S62">
        <v>1.38916</v>
      </c>
      <c r="T62">
        <v>1.63767</v>
      </c>
      <c r="U62">
        <v>8.1934199999999997</v>
      </c>
      <c r="V62">
        <v>0.76659100000000002</v>
      </c>
      <c r="W62">
        <v>2.6078399999999999</v>
      </c>
      <c r="X62">
        <v>1.06216</v>
      </c>
      <c r="Y62">
        <v>1.1816599999999999</v>
      </c>
      <c r="Z62">
        <v>2.5985800000000001</v>
      </c>
    </row>
    <row r="63" spans="1:26">
      <c r="A63">
        <v>1925</v>
      </c>
      <c r="B63">
        <v>0.81402600000000003</v>
      </c>
      <c r="C63">
        <v>0.96472599999999997</v>
      </c>
      <c r="D63">
        <v>1.0794999999999999</v>
      </c>
      <c r="E63">
        <v>1.0911200000000001</v>
      </c>
      <c r="F63">
        <v>1.4164000000000001</v>
      </c>
      <c r="G63">
        <v>0.52862200000000004</v>
      </c>
      <c r="H63">
        <v>0.98560999999999999</v>
      </c>
      <c r="I63">
        <v>1.3465</v>
      </c>
      <c r="J63">
        <v>0.93490200000000001</v>
      </c>
      <c r="K63">
        <v>1.4552799999999999</v>
      </c>
      <c r="L63">
        <v>3.95181</v>
      </c>
      <c r="M63">
        <v>2.5307900000000001</v>
      </c>
      <c r="N63">
        <v>1.0025500000000001</v>
      </c>
      <c r="O63">
        <v>1.74543</v>
      </c>
      <c r="P63">
        <v>3.74193</v>
      </c>
      <c r="Q63">
        <v>3.1188500000000001</v>
      </c>
      <c r="R63">
        <v>0.99807199999999996</v>
      </c>
      <c r="S63">
        <v>1.38866</v>
      </c>
      <c r="T63">
        <v>1.6359900000000001</v>
      </c>
      <c r="U63">
        <v>8.1934400000000007</v>
      </c>
      <c r="V63">
        <v>0.77701399999999998</v>
      </c>
      <c r="W63">
        <v>2.60791</v>
      </c>
      <c r="X63">
        <v>1.08446</v>
      </c>
      <c r="Y63">
        <v>1.20017</v>
      </c>
      <c r="Z63">
        <v>2.59883</v>
      </c>
    </row>
    <row r="64" spans="1:26">
      <c r="A64">
        <v>1926</v>
      </c>
      <c r="B64">
        <v>0.81402600000000003</v>
      </c>
      <c r="C64">
        <v>0.96472599999999997</v>
      </c>
      <c r="D64">
        <v>1.0784199999999999</v>
      </c>
      <c r="E64">
        <v>1.0911200000000001</v>
      </c>
      <c r="F64">
        <v>1.4164000000000001</v>
      </c>
      <c r="G64">
        <v>0.52864199999999995</v>
      </c>
      <c r="H64">
        <v>0.98568500000000003</v>
      </c>
      <c r="I64">
        <v>1.34667</v>
      </c>
      <c r="J64">
        <v>0.93523900000000004</v>
      </c>
      <c r="K64">
        <v>1.45618</v>
      </c>
      <c r="L64">
        <v>3.9519700000000002</v>
      </c>
      <c r="M64">
        <v>2.53078</v>
      </c>
      <c r="N64">
        <v>1.00315</v>
      </c>
      <c r="O64">
        <v>1.74543</v>
      </c>
      <c r="P64">
        <v>3.7415099999999999</v>
      </c>
      <c r="Q64">
        <v>3.1187800000000001</v>
      </c>
      <c r="R64">
        <v>0.99782300000000002</v>
      </c>
      <c r="S64">
        <v>1.38819</v>
      </c>
      <c r="T64">
        <v>1.63445</v>
      </c>
      <c r="U64">
        <v>8.1936099999999996</v>
      </c>
      <c r="V64">
        <v>0.78808100000000003</v>
      </c>
      <c r="W64">
        <v>2.60799</v>
      </c>
      <c r="X64">
        <v>1.10832</v>
      </c>
      <c r="Y64">
        <v>1.21973</v>
      </c>
      <c r="Z64">
        <v>2.5991</v>
      </c>
    </row>
    <row r="65" spans="1:26">
      <c r="A65">
        <v>1927</v>
      </c>
      <c r="B65">
        <v>0.81402600000000003</v>
      </c>
      <c r="C65">
        <v>0.96472599999999997</v>
      </c>
      <c r="D65">
        <v>1.07738</v>
      </c>
      <c r="E65">
        <v>1.0911200000000001</v>
      </c>
      <c r="F65">
        <v>1.4164000000000001</v>
      </c>
      <c r="G65">
        <v>0.52866400000000002</v>
      </c>
      <c r="H65">
        <v>0.98576799999999998</v>
      </c>
      <c r="I65">
        <v>1.34684</v>
      </c>
      <c r="J65">
        <v>0.93561399999999995</v>
      </c>
      <c r="K65">
        <v>1.4571700000000001</v>
      </c>
      <c r="L65">
        <v>3.95214</v>
      </c>
      <c r="M65">
        <v>2.53078</v>
      </c>
      <c r="N65">
        <v>1.0039800000000001</v>
      </c>
      <c r="O65">
        <v>1.74543</v>
      </c>
      <c r="P65">
        <v>3.74098</v>
      </c>
      <c r="Q65">
        <v>3.1187399999999998</v>
      </c>
      <c r="R65">
        <v>0.99757799999999996</v>
      </c>
      <c r="S65">
        <v>1.38771</v>
      </c>
      <c r="T65">
        <v>1.63293</v>
      </c>
      <c r="U65">
        <v>8.1939399999999996</v>
      </c>
      <c r="V65">
        <v>0.799844</v>
      </c>
      <c r="W65">
        <v>2.6080700000000001</v>
      </c>
      <c r="X65">
        <v>1.1337999999999999</v>
      </c>
      <c r="Y65">
        <v>1.2404299999999999</v>
      </c>
      <c r="Z65">
        <v>2.59938</v>
      </c>
    </row>
    <row r="66" spans="1:26">
      <c r="A66">
        <v>1928</v>
      </c>
      <c r="B66">
        <v>0.81402600000000003</v>
      </c>
      <c r="C66">
        <v>0.96472599999999997</v>
      </c>
      <c r="D66">
        <v>1.07637</v>
      </c>
      <c r="E66">
        <v>1.0911200000000001</v>
      </c>
      <c r="F66">
        <v>1.4164000000000001</v>
      </c>
      <c r="G66">
        <v>0.52868800000000005</v>
      </c>
      <c r="H66">
        <v>0.98585900000000004</v>
      </c>
      <c r="I66">
        <v>1.34704</v>
      </c>
      <c r="J66">
        <v>0.936025</v>
      </c>
      <c r="K66">
        <v>1.4582599999999999</v>
      </c>
      <c r="L66">
        <v>3.9523299999999999</v>
      </c>
      <c r="M66">
        <v>2.53078</v>
      </c>
      <c r="N66">
        <v>1.00505</v>
      </c>
      <c r="O66">
        <v>1.74543</v>
      </c>
      <c r="P66">
        <v>3.7403200000000001</v>
      </c>
      <c r="Q66">
        <v>3.1186699999999998</v>
      </c>
      <c r="R66">
        <v>0.997332</v>
      </c>
      <c r="S66">
        <v>1.38723</v>
      </c>
      <c r="T66">
        <v>1.63141</v>
      </c>
      <c r="U66">
        <v>8.1945399999999999</v>
      </c>
      <c r="V66">
        <v>0.81233900000000003</v>
      </c>
      <c r="W66">
        <v>2.6081500000000002</v>
      </c>
      <c r="X66">
        <v>1.1609799999999999</v>
      </c>
      <c r="Y66">
        <v>1.26233</v>
      </c>
      <c r="Z66">
        <v>2.5996700000000001</v>
      </c>
    </row>
    <row r="67" spans="1:26">
      <c r="A67">
        <v>1929</v>
      </c>
      <c r="B67">
        <v>0.81402600000000003</v>
      </c>
      <c r="C67">
        <v>0.96472599999999997</v>
      </c>
      <c r="D67">
        <v>1.0753900000000001</v>
      </c>
      <c r="E67">
        <v>1.0911200000000001</v>
      </c>
      <c r="F67">
        <v>1.4164000000000001</v>
      </c>
      <c r="G67">
        <v>0.52871299999999999</v>
      </c>
      <c r="H67">
        <v>0.985958</v>
      </c>
      <c r="I67">
        <v>1.3472500000000001</v>
      </c>
      <c r="J67">
        <v>0.936469</v>
      </c>
      <c r="K67">
        <v>1.45943</v>
      </c>
      <c r="L67">
        <v>3.95255</v>
      </c>
      <c r="M67">
        <v>2.53078</v>
      </c>
      <c r="N67">
        <v>1.00637</v>
      </c>
      <c r="O67">
        <v>1.74543</v>
      </c>
      <c r="P67">
        <v>3.7395299999999998</v>
      </c>
      <c r="Q67">
        <v>3.1185999999999998</v>
      </c>
      <c r="R67">
        <v>0.99709199999999998</v>
      </c>
      <c r="S67">
        <v>1.3867499999999999</v>
      </c>
      <c r="T67">
        <v>1.62992</v>
      </c>
      <c r="U67">
        <v>8.1953300000000002</v>
      </c>
      <c r="V67">
        <v>0.82558200000000004</v>
      </c>
      <c r="W67">
        <v>2.6082399999999999</v>
      </c>
      <c r="X67">
        <v>1.1898899999999999</v>
      </c>
      <c r="Y67">
        <v>1.2854300000000001</v>
      </c>
      <c r="Z67">
        <v>2.5999599999999998</v>
      </c>
    </row>
    <row r="68" spans="1:26">
      <c r="A68">
        <v>1930</v>
      </c>
      <c r="B68">
        <v>0.81402600000000003</v>
      </c>
      <c r="C68">
        <v>0.96472599999999997</v>
      </c>
      <c r="D68">
        <v>1.0744400000000001</v>
      </c>
      <c r="E68">
        <v>1.0911200000000001</v>
      </c>
      <c r="F68">
        <v>1.4164000000000001</v>
      </c>
      <c r="G68">
        <v>0.52873999999999999</v>
      </c>
      <c r="H68">
        <v>0.98622900000000002</v>
      </c>
      <c r="I68">
        <v>1.3474699999999999</v>
      </c>
      <c r="J68">
        <v>0.93767800000000001</v>
      </c>
      <c r="K68">
        <v>1.46261</v>
      </c>
      <c r="L68">
        <v>3.9527899999999998</v>
      </c>
      <c r="M68">
        <v>2.53078</v>
      </c>
      <c r="N68">
        <v>1.0079400000000001</v>
      </c>
      <c r="O68">
        <v>1.74543</v>
      </c>
      <c r="P68">
        <v>3.7385999999999999</v>
      </c>
      <c r="Q68">
        <v>3.1185700000000001</v>
      </c>
      <c r="R68">
        <v>0.99686900000000001</v>
      </c>
      <c r="S68">
        <v>1.38629</v>
      </c>
      <c r="T68">
        <v>1.6285400000000001</v>
      </c>
      <c r="U68">
        <v>8.1962100000000007</v>
      </c>
      <c r="V68">
        <v>0.83957300000000001</v>
      </c>
      <c r="W68">
        <v>2.60832</v>
      </c>
      <c r="X68">
        <v>1.2204900000000001</v>
      </c>
      <c r="Y68">
        <v>1.30972</v>
      </c>
      <c r="Z68">
        <v>2.60026</v>
      </c>
    </row>
    <row r="69" spans="1:26">
      <c r="A69">
        <v>1931</v>
      </c>
      <c r="B69">
        <v>0.81402600000000003</v>
      </c>
      <c r="C69">
        <v>0.96472599999999997</v>
      </c>
      <c r="D69">
        <v>1.0735399999999999</v>
      </c>
      <c r="E69">
        <v>1.0911200000000001</v>
      </c>
      <c r="F69">
        <v>1.4164000000000001</v>
      </c>
      <c r="G69">
        <v>0.52876800000000002</v>
      </c>
      <c r="H69">
        <v>0.98654500000000001</v>
      </c>
      <c r="I69">
        <v>1.34785</v>
      </c>
      <c r="J69">
        <v>0.93909200000000004</v>
      </c>
      <c r="K69">
        <v>1.46634</v>
      </c>
      <c r="L69">
        <v>3.9530599999999998</v>
      </c>
      <c r="M69">
        <v>2.53078</v>
      </c>
      <c r="N69">
        <v>1.0098</v>
      </c>
      <c r="O69">
        <v>1.74543</v>
      </c>
      <c r="P69">
        <v>3.7375099999999999</v>
      </c>
      <c r="Q69">
        <v>3.1186699999999998</v>
      </c>
      <c r="R69">
        <v>0.99667499999999998</v>
      </c>
      <c r="S69">
        <v>1.3858999999999999</v>
      </c>
      <c r="T69">
        <v>1.62731</v>
      </c>
      <c r="U69">
        <v>8.1970299999999998</v>
      </c>
      <c r="V69">
        <v>0.85429100000000002</v>
      </c>
      <c r="W69">
        <v>2.6084100000000001</v>
      </c>
      <c r="X69">
        <v>1.25271</v>
      </c>
      <c r="Y69">
        <v>1.33514</v>
      </c>
      <c r="Z69">
        <v>2.6005699999999998</v>
      </c>
    </row>
    <row r="70" spans="1:26">
      <c r="A70">
        <v>1932</v>
      </c>
      <c r="B70">
        <v>0.81402600000000003</v>
      </c>
      <c r="C70">
        <v>0.96472599999999997</v>
      </c>
      <c r="D70">
        <v>1.0726599999999999</v>
      </c>
      <c r="E70">
        <v>1.0911200000000001</v>
      </c>
      <c r="F70">
        <v>1.4164000000000001</v>
      </c>
      <c r="G70">
        <v>0.52879799999999999</v>
      </c>
      <c r="H70">
        <v>0.98688299999999995</v>
      </c>
      <c r="I70">
        <v>1.3483000000000001</v>
      </c>
      <c r="J70">
        <v>0.94060900000000003</v>
      </c>
      <c r="K70">
        <v>1.47034</v>
      </c>
      <c r="L70">
        <v>3.9533700000000001</v>
      </c>
      <c r="M70">
        <v>2.53078</v>
      </c>
      <c r="N70">
        <v>1.0119400000000001</v>
      </c>
      <c r="O70">
        <v>1.74543</v>
      </c>
      <c r="P70">
        <v>3.73624</v>
      </c>
      <c r="Q70">
        <v>3.1189800000000001</v>
      </c>
      <c r="R70">
        <v>0.99651999999999996</v>
      </c>
      <c r="S70">
        <v>1.38558</v>
      </c>
      <c r="T70">
        <v>1.6263099999999999</v>
      </c>
      <c r="U70">
        <v>8.1976899999999997</v>
      </c>
      <c r="V70">
        <v>0.86969700000000005</v>
      </c>
      <c r="W70">
        <v>2.6084999999999998</v>
      </c>
      <c r="X70">
        <v>1.2863899999999999</v>
      </c>
      <c r="Y70">
        <v>1.3615699999999999</v>
      </c>
      <c r="Z70">
        <v>2.6008800000000001</v>
      </c>
    </row>
    <row r="71" spans="1:26">
      <c r="A71">
        <v>1933</v>
      </c>
      <c r="B71">
        <v>0.81402600000000003</v>
      </c>
      <c r="C71">
        <v>0.96472599999999997</v>
      </c>
      <c r="D71">
        <v>1.0718300000000001</v>
      </c>
      <c r="E71">
        <v>1.0911200000000001</v>
      </c>
      <c r="F71">
        <v>1.4164000000000001</v>
      </c>
      <c r="G71">
        <v>0.52883100000000005</v>
      </c>
      <c r="H71">
        <v>0.98724400000000001</v>
      </c>
      <c r="I71">
        <v>1.3487800000000001</v>
      </c>
      <c r="J71">
        <v>0.94223100000000004</v>
      </c>
      <c r="K71">
        <v>1.4746300000000001</v>
      </c>
      <c r="L71">
        <v>3.9537</v>
      </c>
      <c r="M71">
        <v>2.53078</v>
      </c>
      <c r="N71">
        <v>1.01441</v>
      </c>
      <c r="O71">
        <v>1.74542</v>
      </c>
      <c r="P71">
        <v>3.7347800000000002</v>
      </c>
      <c r="Q71">
        <v>3.1196000000000002</v>
      </c>
      <c r="R71">
        <v>0.99641299999999999</v>
      </c>
      <c r="S71">
        <v>1.3853599999999999</v>
      </c>
      <c r="T71">
        <v>1.6255900000000001</v>
      </c>
      <c r="U71">
        <v>8.1980799999999991</v>
      </c>
      <c r="V71">
        <v>0.88573199999999996</v>
      </c>
      <c r="W71">
        <v>2.60859</v>
      </c>
      <c r="X71">
        <v>1.32125</v>
      </c>
      <c r="Y71">
        <v>1.3888499999999999</v>
      </c>
      <c r="Z71">
        <v>2.6011899999999999</v>
      </c>
    </row>
    <row r="72" spans="1:26">
      <c r="A72">
        <v>1934</v>
      </c>
      <c r="B72">
        <v>0.81402600000000003</v>
      </c>
      <c r="C72">
        <v>0.96472599999999997</v>
      </c>
      <c r="D72">
        <v>1.07104</v>
      </c>
      <c r="E72">
        <v>1.0911200000000001</v>
      </c>
      <c r="F72">
        <v>1.4164000000000001</v>
      </c>
      <c r="G72">
        <v>0.52886500000000003</v>
      </c>
      <c r="H72">
        <v>0.98762799999999995</v>
      </c>
      <c r="I72">
        <v>1.3492999999999999</v>
      </c>
      <c r="J72">
        <v>0.94396400000000003</v>
      </c>
      <c r="K72">
        <v>1.47922</v>
      </c>
      <c r="L72">
        <v>3.9540799999999998</v>
      </c>
      <c r="M72">
        <v>2.53078</v>
      </c>
      <c r="N72">
        <v>1.0172300000000001</v>
      </c>
      <c r="O72">
        <v>1.74542</v>
      </c>
      <c r="P72">
        <v>3.7330999999999999</v>
      </c>
      <c r="Q72">
        <v>3.12059</v>
      </c>
      <c r="R72">
        <v>0.99636400000000003</v>
      </c>
      <c r="S72">
        <v>1.3852599999999999</v>
      </c>
      <c r="T72">
        <v>1.6252</v>
      </c>
      <c r="U72">
        <v>8.1980900000000005</v>
      </c>
      <c r="V72">
        <v>0.90231499999999998</v>
      </c>
      <c r="W72">
        <v>2.6086800000000001</v>
      </c>
      <c r="X72">
        <v>1.35703</v>
      </c>
      <c r="Y72">
        <v>1.4167700000000001</v>
      </c>
      <c r="Z72">
        <v>2.6015100000000002</v>
      </c>
    </row>
    <row r="73" spans="1:26">
      <c r="A73">
        <v>1935</v>
      </c>
      <c r="B73">
        <v>0.81402600000000003</v>
      </c>
      <c r="C73">
        <v>0.96472599999999997</v>
      </c>
      <c r="D73">
        <v>1.0702799999999999</v>
      </c>
      <c r="E73">
        <v>1.0911200000000001</v>
      </c>
      <c r="F73">
        <v>1.4164000000000001</v>
      </c>
      <c r="G73">
        <v>0.52890099999999995</v>
      </c>
      <c r="H73">
        <v>0.98803600000000003</v>
      </c>
      <c r="I73">
        <v>1.34988</v>
      </c>
      <c r="J73">
        <v>0.94581199999999999</v>
      </c>
      <c r="K73">
        <v>1.4841200000000001</v>
      </c>
      <c r="L73">
        <v>3.9544899999999998</v>
      </c>
      <c r="M73">
        <v>2.53077</v>
      </c>
      <c r="N73">
        <v>1.02041</v>
      </c>
      <c r="O73">
        <v>1.7452700000000001</v>
      </c>
      <c r="P73">
        <v>3.7311899999999998</v>
      </c>
      <c r="Q73">
        <v>3.1220400000000001</v>
      </c>
      <c r="R73">
        <v>0.99637500000000001</v>
      </c>
      <c r="S73">
        <v>1.3852899999999999</v>
      </c>
      <c r="T73">
        <v>1.6251599999999999</v>
      </c>
      <c r="U73">
        <v>8.1976700000000005</v>
      </c>
      <c r="V73">
        <v>0.91935100000000003</v>
      </c>
      <c r="W73">
        <v>2.6087699999999998</v>
      </c>
      <c r="X73">
        <v>1.3934599999999999</v>
      </c>
      <c r="Y73">
        <v>1.44512</v>
      </c>
      <c r="Z73">
        <v>2.60182</v>
      </c>
    </row>
    <row r="74" spans="1:26">
      <c r="A74">
        <v>1936</v>
      </c>
      <c r="B74">
        <v>0.81402600000000003</v>
      </c>
      <c r="C74">
        <v>0.96472599999999997</v>
      </c>
      <c r="D74">
        <v>1.0695600000000001</v>
      </c>
      <c r="E74">
        <v>1.0911200000000001</v>
      </c>
      <c r="F74">
        <v>1.4164000000000001</v>
      </c>
      <c r="G74">
        <v>0.52893900000000005</v>
      </c>
      <c r="H74">
        <v>0.98846900000000004</v>
      </c>
      <c r="I74">
        <v>1.3505</v>
      </c>
      <c r="J74">
        <v>0.94777900000000004</v>
      </c>
      <c r="K74">
        <v>1.48935</v>
      </c>
      <c r="L74">
        <v>3.9549500000000002</v>
      </c>
      <c r="M74">
        <v>2.53077</v>
      </c>
      <c r="N74">
        <v>1.024</v>
      </c>
      <c r="O74">
        <v>1.7445600000000001</v>
      </c>
      <c r="P74">
        <v>3.7290199999999998</v>
      </c>
      <c r="Q74">
        <v>3.1240199999999998</v>
      </c>
      <c r="R74">
        <v>0.996452</v>
      </c>
      <c r="S74">
        <v>1.3854599999999999</v>
      </c>
      <c r="T74">
        <v>1.62551</v>
      </c>
      <c r="U74">
        <v>8.1967499999999998</v>
      </c>
      <c r="V74">
        <v>0.93674500000000005</v>
      </c>
      <c r="W74">
        <v>2.60887</v>
      </c>
      <c r="X74">
        <v>1.43035</v>
      </c>
      <c r="Y74">
        <v>1.4737199999999999</v>
      </c>
      <c r="Z74">
        <v>2.6021299999999998</v>
      </c>
    </row>
    <row r="75" spans="1:26">
      <c r="A75">
        <v>1937</v>
      </c>
      <c r="B75">
        <v>0.81402600000000003</v>
      </c>
      <c r="C75">
        <v>0.96472599999999997</v>
      </c>
      <c r="D75">
        <v>1.06887</v>
      </c>
      <c r="E75">
        <v>1.0911200000000001</v>
      </c>
      <c r="F75">
        <v>1.4164000000000001</v>
      </c>
      <c r="G75">
        <v>0.52897899999999998</v>
      </c>
      <c r="H75">
        <v>0.98892899999999995</v>
      </c>
      <c r="I75">
        <v>1.35118</v>
      </c>
      <c r="J75">
        <v>0.94987200000000005</v>
      </c>
      <c r="K75">
        <v>1.49492</v>
      </c>
      <c r="L75">
        <v>3.9554499999999999</v>
      </c>
      <c r="M75">
        <v>2.53077</v>
      </c>
      <c r="N75">
        <v>1.0280100000000001</v>
      </c>
      <c r="O75">
        <v>1.74376</v>
      </c>
      <c r="P75">
        <v>3.7265600000000001</v>
      </c>
      <c r="Q75">
        <v>3.1265900000000002</v>
      </c>
      <c r="R75">
        <v>0.99659600000000004</v>
      </c>
      <c r="S75">
        <v>1.3857699999999999</v>
      </c>
      <c r="T75">
        <v>1.62625</v>
      </c>
      <c r="U75">
        <v>8.1953200000000006</v>
      </c>
      <c r="V75">
        <v>0.954403</v>
      </c>
      <c r="W75">
        <v>2.6089500000000001</v>
      </c>
      <c r="X75">
        <v>1.4675800000000001</v>
      </c>
      <c r="Y75">
        <v>1.50241</v>
      </c>
      <c r="Z75">
        <v>2.6024400000000001</v>
      </c>
    </row>
    <row r="76" spans="1:26">
      <c r="A76">
        <v>1938</v>
      </c>
      <c r="B76">
        <v>0.81402600000000003</v>
      </c>
      <c r="C76">
        <v>0.96472599999999997</v>
      </c>
      <c r="D76">
        <v>1.0682199999999999</v>
      </c>
      <c r="E76">
        <v>1.0911200000000001</v>
      </c>
      <c r="F76">
        <v>1.4164000000000001</v>
      </c>
      <c r="G76">
        <v>0.52902199999999999</v>
      </c>
      <c r="H76">
        <v>0.98941500000000004</v>
      </c>
      <c r="I76">
        <v>1.3519099999999999</v>
      </c>
      <c r="J76">
        <v>0.95209600000000005</v>
      </c>
      <c r="K76">
        <v>1.5008600000000001</v>
      </c>
      <c r="L76">
        <v>3.95601</v>
      </c>
      <c r="M76">
        <v>2.53077</v>
      </c>
      <c r="N76">
        <v>1.0325</v>
      </c>
      <c r="O76">
        <v>1.7428900000000001</v>
      </c>
      <c r="P76">
        <v>3.72377</v>
      </c>
      <c r="Q76">
        <v>3.1297999999999999</v>
      </c>
      <c r="R76">
        <v>0.99680899999999995</v>
      </c>
      <c r="S76">
        <v>1.3862300000000001</v>
      </c>
      <c r="T76">
        <v>1.6273899999999999</v>
      </c>
      <c r="U76">
        <v>8.1933399999999992</v>
      </c>
      <c r="V76">
        <v>0.972244</v>
      </c>
      <c r="W76">
        <v>2.6090399999999998</v>
      </c>
      <c r="X76">
        <v>1.50512</v>
      </c>
      <c r="Y76">
        <v>1.5310999999999999</v>
      </c>
      <c r="Z76">
        <v>2.6027399999999998</v>
      </c>
    </row>
    <row r="77" spans="1:26">
      <c r="A77">
        <v>1939</v>
      </c>
      <c r="B77">
        <v>0.81402600000000003</v>
      </c>
      <c r="C77">
        <v>0.96472599999999997</v>
      </c>
      <c r="D77">
        <v>1.0676000000000001</v>
      </c>
      <c r="E77">
        <v>1.0911200000000001</v>
      </c>
      <c r="F77">
        <v>1.4164000000000001</v>
      </c>
      <c r="G77">
        <v>0.52906699999999995</v>
      </c>
      <c r="H77">
        <v>0.98992999999999998</v>
      </c>
      <c r="I77">
        <v>1.3527100000000001</v>
      </c>
      <c r="J77">
        <v>0.954457</v>
      </c>
      <c r="K77">
        <v>1.5071699999999999</v>
      </c>
      <c r="L77">
        <v>3.95661</v>
      </c>
      <c r="M77">
        <v>2.53077</v>
      </c>
      <c r="N77">
        <v>1.0375000000000001</v>
      </c>
      <c r="O77">
        <v>1.74193</v>
      </c>
      <c r="P77">
        <v>3.7206199999999998</v>
      </c>
      <c r="Q77">
        <v>3.1337000000000002</v>
      </c>
      <c r="R77">
        <v>0.99709300000000001</v>
      </c>
      <c r="S77">
        <v>1.3868400000000001</v>
      </c>
      <c r="T77">
        <v>1.62896</v>
      </c>
      <c r="U77">
        <v>8.1907999999999994</v>
      </c>
      <c r="V77">
        <v>0.99019599999999997</v>
      </c>
      <c r="W77">
        <v>2.6091299999999999</v>
      </c>
      <c r="X77">
        <v>1.5430299999999999</v>
      </c>
      <c r="Y77">
        <v>1.55976</v>
      </c>
      <c r="Z77">
        <v>2.6030199999999999</v>
      </c>
    </row>
    <row r="78" spans="1:26">
      <c r="A78">
        <v>1940</v>
      </c>
      <c r="B78">
        <v>0.81402600000000003</v>
      </c>
      <c r="C78">
        <v>0.96472599999999997</v>
      </c>
      <c r="D78">
        <v>1.06701</v>
      </c>
      <c r="E78">
        <v>1.0911200000000001</v>
      </c>
      <c r="F78">
        <v>1.4164000000000001</v>
      </c>
      <c r="G78">
        <v>0.52911399999999997</v>
      </c>
      <c r="H78">
        <v>0.99047300000000005</v>
      </c>
      <c r="I78">
        <v>1.35358</v>
      </c>
      <c r="J78">
        <v>0.95696099999999995</v>
      </c>
      <c r="K78">
        <v>1.51387</v>
      </c>
      <c r="L78">
        <v>3.9572799999999999</v>
      </c>
      <c r="M78">
        <v>2.5307599999999999</v>
      </c>
      <c r="N78">
        <v>1.04305</v>
      </c>
      <c r="O78">
        <v>1.7408699999999999</v>
      </c>
      <c r="P78">
        <v>3.71705</v>
      </c>
      <c r="Q78">
        <v>3.1383299999999998</v>
      </c>
      <c r="R78">
        <v>0.99744999999999995</v>
      </c>
      <c r="S78">
        <v>1.38761</v>
      </c>
      <c r="T78">
        <v>1.63097</v>
      </c>
      <c r="U78">
        <v>8.1876800000000003</v>
      </c>
      <c r="V78">
        <v>1.0082</v>
      </c>
      <c r="W78">
        <v>2.60921</v>
      </c>
      <c r="X78">
        <v>1.58141</v>
      </c>
      <c r="Y78">
        <v>1.5884</v>
      </c>
      <c r="Z78">
        <v>2.6032999999999999</v>
      </c>
    </row>
    <row r="79" spans="1:26">
      <c r="A79">
        <v>1941</v>
      </c>
      <c r="B79">
        <v>0.81402600000000003</v>
      </c>
      <c r="C79">
        <v>0.96472599999999997</v>
      </c>
      <c r="D79">
        <v>1.0664499999999999</v>
      </c>
      <c r="E79">
        <v>1.0911200000000001</v>
      </c>
      <c r="F79">
        <v>1.4164000000000001</v>
      </c>
      <c r="G79">
        <v>0.52916399999999997</v>
      </c>
      <c r="H79">
        <v>0.99104700000000001</v>
      </c>
      <c r="I79">
        <v>1.3545199999999999</v>
      </c>
      <c r="J79">
        <v>0.959615</v>
      </c>
      <c r="K79">
        <v>1.5209999999999999</v>
      </c>
      <c r="L79">
        <v>3.9580000000000002</v>
      </c>
      <c r="M79">
        <v>2.5307599999999999</v>
      </c>
      <c r="N79">
        <v>1.04921</v>
      </c>
      <c r="O79">
        <v>1.7397100000000001</v>
      </c>
      <c r="P79">
        <v>3.7130100000000001</v>
      </c>
      <c r="Q79">
        <v>3.1437400000000002</v>
      </c>
      <c r="R79">
        <v>0.99788500000000002</v>
      </c>
      <c r="S79">
        <v>1.38855</v>
      </c>
      <c r="T79">
        <v>1.6334500000000001</v>
      </c>
      <c r="U79">
        <v>8.1839399999999998</v>
      </c>
      <c r="V79">
        <v>1.02623</v>
      </c>
      <c r="W79">
        <v>2.6092900000000001</v>
      </c>
      <c r="X79">
        <v>1.6204700000000001</v>
      </c>
      <c r="Y79">
        <v>1.6170800000000001</v>
      </c>
      <c r="Z79">
        <v>2.6035699999999999</v>
      </c>
    </row>
    <row r="80" spans="1:26">
      <c r="A80">
        <v>1942</v>
      </c>
      <c r="B80">
        <v>0.81402600000000003</v>
      </c>
      <c r="C80">
        <v>0.96472599999999997</v>
      </c>
      <c r="D80">
        <v>1.06592</v>
      </c>
      <c r="E80">
        <v>1.0911200000000001</v>
      </c>
      <c r="F80">
        <v>1.4164000000000001</v>
      </c>
      <c r="G80">
        <v>0.52921600000000002</v>
      </c>
      <c r="H80">
        <v>0.99165300000000001</v>
      </c>
      <c r="I80">
        <v>1.35554</v>
      </c>
      <c r="J80">
        <v>0.96242499999999997</v>
      </c>
      <c r="K80">
        <v>1.5285500000000001</v>
      </c>
      <c r="L80">
        <v>3.95879</v>
      </c>
      <c r="M80">
        <v>2.5307599999999999</v>
      </c>
      <c r="N80">
        <v>1.0560400000000001</v>
      </c>
      <c r="O80">
        <v>1.73844</v>
      </c>
      <c r="P80">
        <v>3.70845</v>
      </c>
      <c r="Q80">
        <v>3.1499700000000002</v>
      </c>
      <c r="R80">
        <v>0.99839900000000004</v>
      </c>
      <c r="S80">
        <v>1.3896599999999999</v>
      </c>
      <c r="T80">
        <v>1.6364000000000001</v>
      </c>
      <c r="U80">
        <v>8.1795799999999996</v>
      </c>
      <c r="V80">
        <v>1.04426</v>
      </c>
      <c r="W80">
        <v>2.6093600000000001</v>
      </c>
      <c r="X80">
        <v>1.66046</v>
      </c>
      <c r="Y80">
        <v>1.64594</v>
      </c>
      <c r="Z80">
        <v>2.6038299999999999</v>
      </c>
    </row>
    <row r="81" spans="1:26">
      <c r="A81">
        <v>1943</v>
      </c>
      <c r="B81">
        <v>0.81402600000000003</v>
      </c>
      <c r="C81">
        <v>0.96472599999999997</v>
      </c>
      <c r="D81">
        <v>1.06541</v>
      </c>
      <c r="E81">
        <v>1.0911200000000001</v>
      </c>
      <c r="F81">
        <v>1.4164000000000001</v>
      </c>
      <c r="G81">
        <v>0.52927100000000005</v>
      </c>
      <c r="H81">
        <v>0.99229199999999995</v>
      </c>
      <c r="I81">
        <v>1.3566400000000001</v>
      </c>
      <c r="J81">
        <v>0.96540000000000004</v>
      </c>
      <c r="K81">
        <v>1.53657</v>
      </c>
      <c r="L81">
        <v>3.9596499999999999</v>
      </c>
      <c r="M81">
        <v>2.5307499999999998</v>
      </c>
      <c r="N81">
        <v>1.06358</v>
      </c>
      <c r="O81">
        <v>1.73706</v>
      </c>
      <c r="P81">
        <v>3.7032799999999999</v>
      </c>
      <c r="Q81">
        <v>3.1570800000000001</v>
      </c>
      <c r="R81">
        <v>0.99899400000000005</v>
      </c>
      <c r="S81">
        <v>1.3909400000000001</v>
      </c>
      <c r="T81">
        <v>1.6398600000000001</v>
      </c>
      <c r="U81">
        <v>8.17455</v>
      </c>
      <c r="V81">
        <v>1.0623100000000001</v>
      </c>
      <c r="W81">
        <v>2.6094300000000001</v>
      </c>
      <c r="X81">
        <v>1.7013400000000001</v>
      </c>
      <c r="Y81">
        <v>1.67499</v>
      </c>
      <c r="Z81">
        <v>2.6040700000000001</v>
      </c>
    </row>
    <row r="82" spans="1:26">
      <c r="A82">
        <v>1944</v>
      </c>
      <c r="B82">
        <v>0.81402600000000003</v>
      </c>
      <c r="C82">
        <v>0.96472599999999997</v>
      </c>
      <c r="D82">
        <v>1.0650900000000001</v>
      </c>
      <c r="E82">
        <v>1.0911200000000001</v>
      </c>
      <c r="F82">
        <v>1.4164000000000001</v>
      </c>
      <c r="G82">
        <v>0.52932999999999997</v>
      </c>
      <c r="H82">
        <v>0.99296499999999999</v>
      </c>
      <c r="I82">
        <v>1.3578300000000001</v>
      </c>
      <c r="J82">
        <v>0.96854899999999999</v>
      </c>
      <c r="K82">
        <v>1.5450699999999999</v>
      </c>
      <c r="L82">
        <v>3.9605800000000002</v>
      </c>
      <c r="M82">
        <v>2.5307499999999998</v>
      </c>
      <c r="N82">
        <v>1.07192</v>
      </c>
      <c r="O82">
        <v>1.73556</v>
      </c>
      <c r="P82">
        <v>3.6974300000000002</v>
      </c>
      <c r="Q82">
        <v>3.1650999999999998</v>
      </c>
      <c r="R82">
        <v>0.99967399999999995</v>
      </c>
      <c r="S82">
        <v>1.3924099999999999</v>
      </c>
      <c r="T82">
        <v>1.64384</v>
      </c>
      <c r="U82">
        <v>8.1688299999999998</v>
      </c>
      <c r="V82">
        <v>1.0804199999999999</v>
      </c>
      <c r="W82">
        <v>2.6095000000000002</v>
      </c>
      <c r="X82">
        <v>1.7431000000000001</v>
      </c>
      <c r="Y82">
        <v>1.7042600000000001</v>
      </c>
      <c r="Z82">
        <v>2.6043099999999999</v>
      </c>
    </row>
    <row r="83" spans="1:26">
      <c r="A83">
        <v>1945</v>
      </c>
      <c r="B83">
        <v>0.81402600000000003</v>
      </c>
      <c r="C83">
        <v>0.96472599999999997</v>
      </c>
      <c r="D83">
        <v>1.06507</v>
      </c>
      <c r="E83">
        <v>1.0911200000000001</v>
      </c>
      <c r="F83">
        <v>1.4164000000000001</v>
      </c>
      <c r="G83">
        <v>0.52939099999999994</v>
      </c>
      <c r="H83">
        <v>0.99367399999999995</v>
      </c>
      <c r="I83">
        <v>1.3591200000000001</v>
      </c>
      <c r="J83">
        <v>0.97188399999999997</v>
      </c>
      <c r="K83">
        <v>1.55409</v>
      </c>
      <c r="L83">
        <v>3.9615800000000001</v>
      </c>
      <c r="M83">
        <v>2.5307400000000002</v>
      </c>
      <c r="N83">
        <v>1.0810900000000001</v>
      </c>
      <c r="O83">
        <v>1.73394</v>
      </c>
      <c r="P83">
        <v>3.69082</v>
      </c>
      <c r="Q83">
        <v>3.1741100000000002</v>
      </c>
      <c r="R83">
        <v>1.00044</v>
      </c>
      <c r="S83">
        <v>1.3940699999999999</v>
      </c>
      <c r="T83">
        <v>1.64836</v>
      </c>
      <c r="U83">
        <v>8.1623999999999999</v>
      </c>
      <c r="V83">
        <v>1.0985799999999999</v>
      </c>
      <c r="W83">
        <v>2.6095700000000002</v>
      </c>
      <c r="X83">
        <v>1.7857700000000001</v>
      </c>
      <c r="Y83">
        <v>1.7337800000000001</v>
      </c>
      <c r="Z83">
        <v>2.6045500000000001</v>
      </c>
    </row>
    <row r="84" spans="1:26">
      <c r="A84">
        <v>1946</v>
      </c>
      <c r="B84">
        <v>0.81402600000000003</v>
      </c>
      <c r="C84">
        <v>0.96472599999999997</v>
      </c>
      <c r="D84">
        <v>1.0650500000000001</v>
      </c>
      <c r="E84">
        <v>1.0911200000000001</v>
      </c>
      <c r="F84">
        <v>1.4164000000000001</v>
      </c>
      <c r="G84">
        <v>0.52945600000000004</v>
      </c>
      <c r="H84">
        <v>0.99442200000000003</v>
      </c>
      <c r="I84">
        <v>1.36052</v>
      </c>
      <c r="J84">
        <v>0.97541500000000003</v>
      </c>
      <c r="K84">
        <v>1.5636699999999999</v>
      </c>
      <c r="L84">
        <v>3.96265</v>
      </c>
      <c r="M84">
        <v>2.5307400000000002</v>
      </c>
      <c r="N84">
        <v>1.09118</v>
      </c>
      <c r="O84">
        <v>1.7322</v>
      </c>
      <c r="P84">
        <v>3.6833499999999999</v>
      </c>
      <c r="Q84">
        <v>3.1841499999999998</v>
      </c>
      <c r="R84">
        <v>1.0013000000000001</v>
      </c>
      <c r="S84">
        <v>1.39592</v>
      </c>
      <c r="T84">
        <v>1.6534599999999999</v>
      </c>
      <c r="U84">
        <v>8.1552399999999992</v>
      </c>
      <c r="V84">
        <v>1.1168</v>
      </c>
      <c r="W84">
        <v>2.6096400000000002</v>
      </c>
      <c r="X84">
        <v>1.82924</v>
      </c>
      <c r="Y84">
        <v>1.7635099999999999</v>
      </c>
      <c r="Z84">
        <v>2.6047699999999998</v>
      </c>
    </row>
    <row r="85" spans="1:26">
      <c r="A85">
        <v>1947</v>
      </c>
      <c r="B85">
        <v>0.81402600000000003</v>
      </c>
      <c r="C85">
        <v>0.96472599999999997</v>
      </c>
      <c r="D85">
        <v>1.06504</v>
      </c>
      <c r="E85">
        <v>1.0911200000000001</v>
      </c>
      <c r="F85">
        <v>1.4164000000000001</v>
      </c>
      <c r="G85">
        <v>0.52952500000000002</v>
      </c>
      <c r="H85">
        <v>0.99521099999999996</v>
      </c>
      <c r="I85">
        <v>1.3620300000000001</v>
      </c>
      <c r="J85">
        <v>0.97915799999999997</v>
      </c>
      <c r="K85">
        <v>1.5738399999999999</v>
      </c>
      <c r="L85">
        <v>3.9638</v>
      </c>
      <c r="M85">
        <v>2.5307300000000001</v>
      </c>
      <c r="N85">
        <v>1.10225</v>
      </c>
      <c r="O85">
        <v>1.7303200000000001</v>
      </c>
      <c r="P85">
        <v>3.6749000000000001</v>
      </c>
      <c r="Q85">
        <v>3.19529</v>
      </c>
      <c r="R85">
        <v>1.0022500000000001</v>
      </c>
      <c r="S85">
        <v>1.3979900000000001</v>
      </c>
      <c r="T85">
        <v>1.6591800000000001</v>
      </c>
      <c r="U85">
        <v>8.1472899999999999</v>
      </c>
      <c r="V85">
        <v>1.13507</v>
      </c>
      <c r="W85">
        <v>2.6097000000000001</v>
      </c>
      <c r="X85">
        <v>1.8735599999999999</v>
      </c>
      <c r="Y85">
        <v>1.7934399999999999</v>
      </c>
      <c r="Z85">
        <v>2.6049899999999999</v>
      </c>
    </row>
    <row r="86" spans="1:26">
      <c r="A86">
        <v>1948</v>
      </c>
      <c r="B86">
        <v>0.81402600000000003</v>
      </c>
      <c r="C86">
        <v>0.96472599999999997</v>
      </c>
      <c r="D86">
        <v>1.0650299999999999</v>
      </c>
      <c r="E86">
        <v>1.0911200000000001</v>
      </c>
      <c r="F86">
        <v>1.4164000000000001</v>
      </c>
      <c r="G86">
        <v>0.52959800000000001</v>
      </c>
      <c r="H86">
        <v>0.99604400000000004</v>
      </c>
      <c r="I86">
        <v>1.36368</v>
      </c>
      <c r="J86">
        <v>0.983128</v>
      </c>
      <c r="K86">
        <v>1.58464</v>
      </c>
      <c r="L86">
        <v>3.96502</v>
      </c>
      <c r="M86">
        <v>2.5307300000000001</v>
      </c>
      <c r="N86">
        <v>1.11436</v>
      </c>
      <c r="O86">
        <v>1.7283200000000001</v>
      </c>
      <c r="P86">
        <v>3.6653799999999999</v>
      </c>
      <c r="Q86">
        <v>3.2076199999999999</v>
      </c>
      <c r="R86">
        <v>1.0033099999999999</v>
      </c>
      <c r="S86">
        <v>1.40028</v>
      </c>
      <c r="T86">
        <v>1.66554</v>
      </c>
      <c r="U86">
        <v>8.1385199999999998</v>
      </c>
      <c r="V86">
        <v>1.1533800000000001</v>
      </c>
      <c r="W86">
        <v>2.6097700000000001</v>
      </c>
      <c r="X86">
        <v>1.91869</v>
      </c>
      <c r="Y86">
        <v>1.82355</v>
      </c>
      <c r="Z86">
        <v>2.6052</v>
      </c>
    </row>
    <row r="87" spans="1:26">
      <c r="A87">
        <v>1949</v>
      </c>
      <c r="B87">
        <v>0.81402600000000003</v>
      </c>
      <c r="C87">
        <v>0.96472599999999997</v>
      </c>
      <c r="D87">
        <v>1.0650200000000001</v>
      </c>
      <c r="E87">
        <v>1.0911200000000001</v>
      </c>
      <c r="F87">
        <v>1.4164000000000001</v>
      </c>
      <c r="G87">
        <v>0.52967600000000004</v>
      </c>
      <c r="H87">
        <v>0.99692199999999997</v>
      </c>
      <c r="I87">
        <v>1.3654599999999999</v>
      </c>
      <c r="J87">
        <v>0.98733599999999999</v>
      </c>
      <c r="K87">
        <v>1.5961099999999999</v>
      </c>
      <c r="L87">
        <v>3.96631</v>
      </c>
      <c r="M87">
        <v>2.5307200000000001</v>
      </c>
      <c r="N87">
        <v>1.12738</v>
      </c>
      <c r="O87">
        <v>1.7262200000000001</v>
      </c>
      <c r="P87">
        <v>3.6535600000000001</v>
      </c>
      <c r="Q87">
        <v>3.2212200000000002</v>
      </c>
      <c r="R87">
        <v>1.00478</v>
      </c>
      <c r="S87">
        <v>1.4034800000000001</v>
      </c>
      <c r="T87">
        <v>1.67441</v>
      </c>
      <c r="U87">
        <v>8.1290700000000005</v>
      </c>
      <c r="V87">
        <v>1.1712199999999999</v>
      </c>
      <c r="W87">
        <v>2.6098300000000001</v>
      </c>
      <c r="X87">
        <v>1.93303</v>
      </c>
      <c r="Y87">
        <v>1.8437300000000001</v>
      </c>
      <c r="Z87">
        <v>2.60541</v>
      </c>
    </row>
    <row r="88" spans="1:26">
      <c r="A88">
        <v>1950</v>
      </c>
      <c r="B88">
        <v>0.81402600000000003</v>
      </c>
      <c r="C88">
        <v>0.96472599999999997</v>
      </c>
      <c r="D88">
        <v>1.0650200000000001</v>
      </c>
      <c r="E88">
        <v>1.0911200000000001</v>
      </c>
      <c r="F88">
        <v>1.4164000000000001</v>
      </c>
      <c r="G88">
        <v>0.52976299999999998</v>
      </c>
      <c r="H88">
        <v>0.99784300000000004</v>
      </c>
      <c r="I88">
        <v>1.3673900000000001</v>
      </c>
      <c r="J88">
        <v>0.99177700000000002</v>
      </c>
      <c r="K88">
        <v>1.60825</v>
      </c>
      <c r="L88">
        <v>3.96759</v>
      </c>
      <c r="M88">
        <v>2.53071</v>
      </c>
      <c r="N88">
        <v>1.1420600000000001</v>
      </c>
      <c r="O88">
        <v>1.7239199999999999</v>
      </c>
      <c r="P88">
        <v>3.64032</v>
      </c>
      <c r="Q88">
        <v>3.2360899999999999</v>
      </c>
      <c r="R88">
        <v>1.00648</v>
      </c>
      <c r="S88">
        <v>1.40716</v>
      </c>
      <c r="T88">
        <v>1.6847000000000001</v>
      </c>
      <c r="U88">
        <v>8.1166499999999999</v>
      </c>
      <c r="V88">
        <v>1.1866399999999999</v>
      </c>
      <c r="W88">
        <v>2.6098699999999999</v>
      </c>
      <c r="X88">
        <v>1.95756</v>
      </c>
      <c r="Y88">
        <v>1.8646100000000001</v>
      </c>
      <c r="Z88">
        <v>2.6055700000000002</v>
      </c>
    </row>
    <row r="89" spans="1:26">
      <c r="A89">
        <v>1951</v>
      </c>
      <c r="B89">
        <v>0.81402600000000003</v>
      </c>
      <c r="C89">
        <v>0.96472599999999997</v>
      </c>
      <c r="D89">
        <v>1.0650200000000001</v>
      </c>
      <c r="E89">
        <v>1.0911200000000001</v>
      </c>
      <c r="F89">
        <v>1.4164000000000001</v>
      </c>
      <c r="G89">
        <v>0.52985700000000002</v>
      </c>
      <c r="H89">
        <v>0.99880999999999998</v>
      </c>
      <c r="I89">
        <v>1.3694900000000001</v>
      </c>
      <c r="J89">
        <v>0.99646800000000002</v>
      </c>
      <c r="K89">
        <v>1.6210800000000001</v>
      </c>
      <c r="L89">
        <v>3.96889</v>
      </c>
      <c r="M89">
        <v>2.5306999999999999</v>
      </c>
      <c r="N89">
        <v>1.1578999999999999</v>
      </c>
      <c r="O89">
        <v>1.7215100000000001</v>
      </c>
      <c r="P89">
        <v>3.6261100000000002</v>
      </c>
      <c r="Q89">
        <v>3.2502</v>
      </c>
      <c r="R89">
        <v>1.00804</v>
      </c>
      <c r="S89">
        <v>1.41056</v>
      </c>
      <c r="T89">
        <v>1.6943699999999999</v>
      </c>
      <c r="U89">
        <v>8.1038200000000007</v>
      </c>
      <c r="V89">
        <v>1.19937</v>
      </c>
      <c r="W89">
        <v>2.6099199999999998</v>
      </c>
      <c r="X89">
        <v>1.98045</v>
      </c>
      <c r="Y89">
        <v>1.8827199999999999</v>
      </c>
      <c r="Z89">
        <v>2.6057199999999998</v>
      </c>
    </row>
    <row r="90" spans="1:26">
      <c r="A90">
        <v>1952</v>
      </c>
      <c r="B90">
        <v>0.81402600000000003</v>
      </c>
      <c r="C90">
        <v>0.96472599999999997</v>
      </c>
      <c r="D90">
        <v>1.0650200000000001</v>
      </c>
      <c r="E90">
        <v>1.0911200000000001</v>
      </c>
      <c r="F90">
        <v>1.4164000000000001</v>
      </c>
      <c r="G90">
        <v>0.52996100000000002</v>
      </c>
      <c r="H90">
        <v>0.99982700000000002</v>
      </c>
      <c r="I90">
        <v>1.3717699999999999</v>
      </c>
      <c r="J90">
        <v>1.00143</v>
      </c>
      <c r="K90">
        <v>1.6346799999999999</v>
      </c>
      <c r="L90">
        <v>3.97018</v>
      </c>
      <c r="M90">
        <v>2.5306999999999999</v>
      </c>
      <c r="N90">
        <v>1.17422</v>
      </c>
      <c r="O90">
        <v>1.71913</v>
      </c>
      <c r="P90">
        <v>3.6109300000000002</v>
      </c>
      <c r="Q90">
        <v>3.2684099999999998</v>
      </c>
      <c r="R90">
        <v>1.00989</v>
      </c>
      <c r="S90">
        <v>1.4146099999999999</v>
      </c>
      <c r="T90">
        <v>1.7059500000000001</v>
      </c>
      <c r="U90">
        <v>8.0884900000000002</v>
      </c>
      <c r="V90">
        <v>1.2096499999999999</v>
      </c>
      <c r="W90">
        <v>2.6099600000000001</v>
      </c>
      <c r="X90">
        <v>2.0039500000000001</v>
      </c>
      <c r="Y90">
        <v>1.8995599999999999</v>
      </c>
      <c r="Z90">
        <v>2.6058599999999998</v>
      </c>
    </row>
    <row r="91" spans="1:26">
      <c r="A91">
        <v>1953</v>
      </c>
      <c r="B91">
        <v>0.81402600000000003</v>
      </c>
      <c r="C91">
        <v>0.96472599999999997</v>
      </c>
      <c r="D91">
        <v>1.0650200000000001</v>
      </c>
      <c r="E91">
        <v>1.0911200000000001</v>
      </c>
      <c r="F91">
        <v>1.4164000000000001</v>
      </c>
      <c r="G91">
        <v>0.53007499999999996</v>
      </c>
      <c r="H91">
        <v>1.0008999999999999</v>
      </c>
      <c r="I91">
        <v>1.37426</v>
      </c>
      <c r="J91">
        <v>1.00668</v>
      </c>
      <c r="K91">
        <v>1.6491</v>
      </c>
      <c r="L91">
        <v>3.9714499999999999</v>
      </c>
      <c r="M91">
        <v>2.5306899999999999</v>
      </c>
      <c r="N91">
        <v>1.19085</v>
      </c>
      <c r="O91">
        <v>1.7168099999999999</v>
      </c>
      <c r="P91">
        <v>3.5952799999999998</v>
      </c>
      <c r="Q91">
        <v>3.2836699999999999</v>
      </c>
      <c r="R91">
        <v>1.01146</v>
      </c>
      <c r="S91">
        <v>1.41804</v>
      </c>
      <c r="T91">
        <v>1.7160200000000001</v>
      </c>
      <c r="U91">
        <v>8.0760699999999996</v>
      </c>
      <c r="V91">
        <v>1.2199199999999999</v>
      </c>
      <c r="W91">
        <v>2.61</v>
      </c>
      <c r="X91">
        <v>2.0335000000000001</v>
      </c>
      <c r="Y91">
        <v>1.9174599999999999</v>
      </c>
      <c r="Z91">
        <v>2.6059999999999999</v>
      </c>
    </row>
    <row r="92" spans="1:26">
      <c r="A92">
        <v>1954</v>
      </c>
      <c r="B92">
        <v>0.81402600000000003</v>
      </c>
      <c r="C92">
        <v>0.96472599999999997</v>
      </c>
      <c r="D92">
        <v>1.0650299999999999</v>
      </c>
      <c r="E92">
        <v>1.0911200000000001</v>
      </c>
      <c r="F92">
        <v>1.4164000000000001</v>
      </c>
      <c r="G92">
        <v>0.53041499999999997</v>
      </c>
      <c r="H92">
        <v>1.00342</v>
      </c>
      <c r="I92">
        <v>1.3807</v>
      </c>
      <c r="J92">
        <v>1.01875</v>
      </c>
      <c r="K92">
        <v>1.6812</v>
      </c>
      <c r="L92">
        <v>3.97268</v>
      </c>
      <c r="M92">
        <v>2.5306799999999998</v>
      </c>
      <c r="N92">
        <v>1.20756</v>
      </c>
      <c r="O92">
        <v>1.71461</v>
      </c>
      <c r="P92">
        <v>3.5797699999999999</v>
      </c>
      <c r="Q92">
        <v>3.2948200000000001</v>
      </c>
      <c r="R92">
        <v>1.0123800000000001</v>
      </c>
      <c r="S92">
        <v>1.4200999999999999</v>
      </c>
      <c r="T92">
        <v>1.7224699999999999</v>
      </c>
      <c r="U92">
        <v>8.0669299999999993</v>
      </c>
      <c r="V92">
        <v>1.2312799999999999</v>
      </c>
      <c r="W92">
        <v>2.6100400000000001</v>
      </c>
      <c r="X92">
        <v>2.0692200000000001</v>
      </c>
      <c r="Y92">
        <v>1.93727</v>
      </c>
      <c r="Z92">
        <v>2.6061200000000002</v>
      </c>
    </row>
    <row r="93" spans="1:26">
      <c r="A93">
        <v>1955</v>
      </c>
      <c r="B93">
        <v>0.81402600000000003</v>
      </c>
      <c r="C93">
        <v>0.96472599999999997</v>
      </c>
      <c r="D93">
        <v>1.06504</v>
      </c>
      <c r="E93">
        <v>1.0911200000000001</v>
      </c>
      <c r="F93">
        <v>1.4164000000000001</v>
      </c>
      <c r="G93">
        <v>0.531165</v>
      </c>
      <c r="H93">
        <v>1.0082199999999999</v>
      </c>
      <c r="I93">
        <v>1.39452</v>
      </c>
      <c r="J93">
        <v>1.04173</v>
      </c>
      <c r="K93">
        <v>1.7410399999999999</v>
      </c>
      <c r="L93">
        <v>3.9739</v>
      </c>
      <c r="M93">
        <v>2.5306700000000002</v>
      </c>
      <c r="N93">
        <v>1.2241</v>
      </c>
      <c r="O93">
        <v>1.71255</v>
      </c>
      <c r="P93">
        <v>3.5645500000000001</v>
      </c>
      <c r="Q93">
        <v>3.31101</v>
      </c>
      <c r="R93">
        <v>1.01362</v>
      </c>
      <c r="S93">
        <v>1.4228400000000001</v>
      </c>
      <c r="T93">
        <v>1.7308399999999999</v>
      </c>
      <c r="U93">
        <v>8.0559999999999992</v>
      </c>
      <c r="V93">
        <v>1.2442500000000001</v>
      </c>
      <c r="W93">
        <v>2.6100699999999999</v>
      </c>
      <c r="X93">
        <v>2.1115400000000002</v>
      </c>
      <c r="Y93">
        <v>1.95983</v>
      </c>
      <c r="Z93">
        <v>2.6062400000000001</v>
      </c>
    </row>
    <row r="94" spans="1:26">
      <c r="A94">
        <v>1956</v>
      </c>
      <c r="B94">
        <v>0.81402600000000003</v>
      </c>
      <c r="C94">
        <v>0.96472599999999997</v>
      </c>
      <c r="D94">
        <v>1.0650599999999999</v>
      </c>
      <c r="E94">
        <v>1.0911200000000001</v>
      </c>
      <c r="F94">
        <v>1.4164000000000001</v>
      </c>
      <c r="G94">
        <v>0.53114700000000004</v>
      </c>
      <c r="H94">
        <v>1.0084200000000001</v>
      </c>
      <c r="I94">
        <v>1.3950100000000001</v>
      </c>
      <c r="J94">
        <v>1.0434399999999999</v>
      </c>
      <c r="K94">
        <v>1.7470699999999999</v>
      </c>
      <c r="L94">
        <v>3.9750999999999999</v>
      </c>
      <c r="M94">
        <v>2.5306700000000002</v>
      </c>
      <c r="N94">
        <v>1.24024</v>
      </c>
      <c r="O94">
        <v>1.7106600000000001</v>
      </c>
      <c r="P94">
        <v>3.5478399999999999</v>
      </c>
      <c r="Q94">
        <v>3.32978</v>
      </c>
      <c r="R94">
        <v>1.01525</v>
      </c>
      <c r="S94">
        <v>1.4264300000000001</v>
      </c>
      <c r="T94">
        <v>1.74166</v>
      </c>
      <c r="U94">
        <v>8.04434</v>
      </c>
      <c r="V94">
        <v>1.25932</v>
      </c>
      <c r="W94">
        <v>2.6101100000000002</v>
      </c>
      <c r="X94">
        <v>2.13897</v>
      </c>
      <c r="Y94">
        <v>1.9791000000000001</v>
      </c>
      <c r="Z94">
        <v>2.60636</v>
      </c>
    </row>
    <row r="95" spans="1:26">
      <c r="A95">
        <v>1957</v>
      </c>
      <c r="B95">
        <v>0.81402600000000003</v>
      </c>
      <c r="C95">
        <v>0.96472599999999997</v>
      </c>
      <c r="D95">
        <v>1.06507</v>
      </c>
      <c r="E95">
        <v>1.0911200000000001</v>
      </c>
      <c r="F95">
        <v>1.4164000000000001</v>
      </c>
      <c r="G95">
        <v>0.53060799999999997</v>
      </c>
      <c r="H95">
        <v>1.00545</v>
      </c>
      <c r="I95">
        <v>1.3860300000000001</v>
      </c>
      <c r="J95">
        <v>1.0301400000000001</v>
      </c>
      <c r="K95">
        <v>1.7147300000000001</v>
      </c>
      <c r="L95">
        <v>3.9761799999999998</v>
      </c>
      <c r="M95">
        <v>2.5306600000000001</v>
      </c>
      <c r="N95">
        <v>1.2560800000000001</v>
      </c>
      <c r="O95">
        <v>1.7089300000000001</v>
      </c>
      <c r="P95">
        <v>3.53145</v>
      </c>
      <c r="Q95">
        <v>3.3502100000000001</v>
      </c>
      <c r="R95">
        <v>1.0171699999999999</v>
      </c>
      <c r="S95">
        <v>1.43068</v>
      </c>
      <c r="T95">
        <v>1.7544299999999999</v>
      </c>
      <c r="U95">
        <v>8.0305099999999996</v>
      </c>
      <c r="V95">
        <v>1.27318</v>
      </c>
      <c r="W95">
        <v>2.6101399999999999</v>
      </c>
      <c r="X95">
        <v>2.16316</v>
      </c>
      <c r="Y95">
        <v>1.99733</v>
      </c>
      <c r="Z95">
        <v>2.6064500000000002</v>
      </c>
    </row>
    <row r="96" spans="1:26">
      <c r="A96">
        <v>1958</v>
      </c>
      <c r="B96">
        <v>0.81402600000000003</v>
      </c>
      <c r="C96">
        <v>0.96472599999999997</v>
      </c>
      <c r="D96">
        <v>1.0650999999999999</v>
      </c>
      <c r="E96">
        <v>1.0911200000000001</v>
      </c>
      <c r="F96">
        <v>1.4164000000000001</v>
      </c>
      <c r="G96">
        <v>0.53060700000000005</v>
      </c>
      <c r="H96">
        <v>1.0057700000000001</v>
      </c>
      <c r="I96">
        <v>1.3867400000000001</v>
      </c>
      <c r="J96">
        <v>1.0321100000000001</v>
      </c>
      <c r="K96">
        <v>1.72109</v>
      </c>
      <c r="L96">
        <v>3.9770699999999999</v>
      </c>
      <c r="M96">
        <v>2.5306600000000001</v>
      </c>
      <c r="N96">
        <v>1.2714700000000001</v>
      </c>
      <c r="O96">
        <v>1.7073400000000001</v>
      </c>
      <c r="P96">
        <v>3.5186099999999998</v>
      </c>
      <c r="Q96">
        <v>3.37201</v>
      </c>
      <c r="R96">
        <v>1.0190600000000001</v>
      </c>
      <c r="S96">
        <v>1.43486</v>
      </c>
      <c r="T96">
        <v>1.7672399999999999</v>
      </c>
      <c r="U96">
        <v>8.0143500000000003</v>
      </c>
      <c r="V96">
        <v>1.2857499999999999</v>
      </c>
      <c r="W96">
        <v>2.61016</v>
      </c>
      <c r="X96">
        <v>2.19923</v>
      </c>
      <c r="Y96">
        <v>2.01824</v>
      </c>
      <c r="Z96">
        <v>2.6065299999999998</v>
      </c>
    </row>
    <row r="97" spans="1:26">
      <c r="A97">
        <v>1959</v>
      </c>
      <c r="B97">
        <v>0.81402600000000003</v>
      </c>
      <c r="C97">
        <v>0.96472599999999997</v>
      </c>
      <c r="D97">
        <v>1.06514</v>
      </c>
      <c r="E97">
        <v>1.0911200000000001</v>
      </c>
      <c r="F97">
        <v>1.4164000000000001</v>
      </c>
      <c r="G97">
        <v>0.53084399999999998</v>
      </c>
      <c r="H97">
        <v>1.00762</v>
      </c>
      <c r="I97">
        <v>1.3919699999999999</v>
      </c>
      <c r="J97">
        <v>1.04135</v>
      </c>
      <c r="K97">
        <v>1.74604</v>
      </c>
      <c r="L97">
        <v>3.9778699999999998</v>
      </c>
      <c r="M97">
        <v>2.5306500000000001</v>
      </c>
      <c r="N97">
        <v>1.28525</v>
      </c>
      <c r="O97">
        <v>1.70607</v>
      </c>
      <c r="P97">
        <v>3.5081000000000002</v>
      </c>
      <c r="Q97">
        <v>3.3951799999999999</v>
      </c>
      <c r="R97">
        <v>1.02094</v>
      </c>
      <c r="S97">
        <v>1.43903</v>
      </c>
      <c r="T97">
        <v>1.7802</v>
      </c>
      <c r="U97">
        <v>7.9983700000000004</v>
      </c>
      <c r="V97">
        <v>1.29938</v>
      </c>
      <c r="W97">
        <v>2.6101899999999998</v>
      </c>
      <c r="X97">
        <v>2.2400500000000001</v>
      </c>
      <c r="Y97">
        <v>2.0405199999999999</v>
      </c>
      <c r="Z97">
        <v>2.60663</v>
      </c>
    </row>
    <row r="98" spans="1:26">
      <c r="A98">
        <v>1960</v>
      </c>
      <c r="B98">
        <v>0.81402600000000003</v>
      </c>
      <c r="C98">
        <v>0.96472599999999997</v>
      </c>
      <c r="D98">
        <v>1.06518</v>
      </c>
      <c r="E98">
        <v>1.0911200000000001</v>
      </c>
      <c r="F98">
        <v>1.4164000000000001</v>
      </c>
      <c r="G98">
        <v>0.53120199999999995</v>
      </c>
      <c r="H98">
        <v>1.0101899999999999</v>
      </c>
      <c r="I98">
        <v>1.39971</v>
      </c>
      <c r="J98">
        <v>1.0541400000000001</v>
      </c>
      <c r="K98">
        <v>1.7799700000000001</v>
      </c>
      <c r="L98">
        <v>3.97864</v>
      </c>
      <c r="M98">
        <v>2.5306500000000001</v>
      </c>
      <c r="N98">
        <v>1.29792</v>
      </c>
      <c r="O98">
        <v>1.7050099999999999</v>
      </c>
      <c r="P98">
        <v>3.49899</v>
      </c>
      <c r="Q98">
        <v>3.41987</v>
      </c>
      <c r="R98">
        <v>1.0228299999999999</v>
      </c>
      <c r="S98">
        <v>1.4432400000000001</v>
      </c>
      <c r="T98">
        <v>1.79349</v>
      </c>
      <c r="U98">
        <v>7.9824000000000002</v>
      </c>
      <c r="V98">
        <v>1.31586</v>
      </c>
      <c r="W98">
        <v>2.61022</v>
      </c>
      <c r="X98">
        <v>2.2897699999999999</v>
      </c>
      <c r="Y98">
        <v>2.0659999999999998</v>
      </c>
      <c r="Z98">
        <v>2.6067100000000001</v>
      </c>
    </row>
    <row r="99" spans="1:26">
      <c r="A99">
        <v>1961</v>
      </c>
      <c r="B99">
        <v>0.81402600000000003</v>
      </c>
      <c r="C99">
        <v>0.96472599999999997</v>
      </c>
      <c r="D99">
        <v>1.0652200000000001</v>
      </c>
      <c r="E99">
        <v>1.0911200000000001</v>
      </c>
      <c r="F99">
        <v>1.4164000000000001</v>
      </c>
      <c r="G99">
        <v>0.53113699999999997</v>
      </c>
      <c r="H99">
        <v>1.0102</v>
      </c>
      <c r="I99">
        <v>1.3995</v>
      </c>
      <c r="J99">
        <v>1.0547500000000001</v>
      </c>
      <c r="K99">
        <v>1.78302</v>
      </c>
      <c r="L99">
        <v>3.9794900000000002</v>
      </c>
      <c r="M99">
        <v>2.53064</v>
      </c>
      <c r="N99">
        <v>1.3105500000000001</v>
      </c>
      <c r="O99">
        <v>1.7039899999999999</v>
      </c>
      <c r="P99">
        <v>3.48732</v>
      </c>
      <c r="Q99">
        <v>3.4552200000000002</v>
      </c>
      <c r="R99">
        <v>1.0257700000000001</v>
      </c>
      <c r="S99">
        <v>1.4497899999999999</v>
      </c>
      <c r="T99">
        <v>1.81369</v>
      </c>
      <c r="U99">
        <v>7.9596</v>
      </c>
      <c r="V99">
        <v>1.33189</v>
      </c>
      <c r="W99">
        <v>2.6102400000000001</v>
      </c>
      <c r="X99">
        <v>2.31745</v>
      </c>
      <c r="Y99">
        <v>2.0862099999999999</v>
      </c>
      <c r="Z99">
        <v>2.6067999999999998</v>
      </c>
    </row>
    <row r="100" spans="1:26">
      <c r="A100">
        <v>1962</v>
      </c>
      <c r="B100">
        <v>0.81402600000000003</v>
      </c>
      <c r="C100">
        <v>0.96472599999999997</v>
      </c>
      <c r="D100">
        <v>1.0652299999999999</v>
      </c>
      <c r="E100">
        <v>1.0911200000000001</v>
      </c>
      <c r="F100">
        <v>1.4164000000000001</v>
      </c>
      <c r="G100">
        <v>0.53151099999999996</v>
      </c>
      <c r="H100">
        <v>1.01234</v>
      </c>
      <c r="I100">
        <v>1.4079699999999999</v>
      </c>
      <c r="J100">
        <v>1.0688</v>
      </c>
      <c r="K100">
        <v>1.8195300000000001</v>
      </c>
      <c r="L100">
        <v>3.9807299999999999</v>
      </c>
      <c r="M100">
        <v>2.5306500000000001</v>
      </c>
      <c r="N100">
        <v>1.3279399999999999</v>
      </c>
      <c r="O100">
        <v>1.70235</v>
      </c>
      <c r="P100">
        <v>3.4876299999999998</v>
      </c>
      <c r="Q100">
        <v>3.4983200000000001</v>
      </c>
      <c r="R100">
        <v>1.0260800000000001</v>
      </c>
      <c r="S100">
        <v>1.45286</v>
      </c>
      <c r="T100">
        <v>1.82579</v>
      </c>
      <c r="U100">
        <v>7.93058</v>
      </c>
      <c r="V100">
        <v>1.34789</v>
      </c>
      <c r="W100">
        <v>2.6102599999999998</v>
      </c>
      <c r="X100">
        <v>2.5206300000000001</v>
      </c>
      <c r="Y100">
        <v>2.1490399999999998</v>
      </c>
      <c r="Z100">
        <v>2.6068500000000001</v>
      </c>
    </row>
    <row r="101" spans="1:26">
      <c r="A101">
        <v>1963</v>
      </c>
      <c r="B101">
        <v>0.81402600000000003</v>
      </c>
      <c r="C101">
        <v>0.96472599999999997</v>
      </c>
      <c r="D101">
        <v>1.06518</v>
      </c>
      <c r="E101">
        <v>1.0911200000000001</v>
      </c>
      <c r="F101">
        <v>1.4164000000000001</v>
      </c>
      <c r="G101">
        <v>0.53196900000000003</v>
      </c>
      <c r="H101">
        <v>1.0141199999999999</v>
      </c>
      <c r="I101">
        <v>1.4185000000000001</v>
      </c>
      <c r="J101">
        <v>1.08579</v>
      </c>
      <c r="K101">
        <v>1.8630599999999999</v>
      </c>
      <c r="L101">
        <v>3.9824099999999998</v>
      </c>
      <c r="M101">
        <v>2.5306500000000001</v>
      </c>
      <c r="N101">
        <v>1.3343499999999999</v>
      </c>
      <c r="O101">
        <v>1.7019899999999999</v>
      </c>
      <c r="P101">
        <v>3.4615200000000002</v>
      </c>
      <c r="Q101">
        <v>3.5391400000000002</v>
      </c>
      <c r="R101">
        <v>1.02793</v>
      </c>
      <c r="S101">
        <v>1.4629099999999999</v>
      </c>
      <c r="T101">
        <v>1.85941</v>
      </c>
      <c r="U101">
        <v>7.9224600000000001</v>
      </c>
      <c r="V101">
        <v>1.36582</v>
      </c>
      <c r="W101">
        <v>2.6103800000000001</v>
      </c>
      <c r="X101">
        <v>2.5192199999999998</v>
      </c>
      <c r="Y101">
        <v>2.1597599999999999</v>
      </c>
      <c r="Z101">
        <v>2.6070899999999999</v>
      </c>
    </row>
    <row r="102" spans="1:26">
      <c r="A102">
        <v>1964</v>
      </c>
      <c r="B102">
        <v>0.81402600000000003</v>
      </c>
      <c r="C102">
        <v>0.96472599999999997</v>
      </c>
      <c r="D102">
        <v>1.0650999999999999</v>
      </c>
      <c r="E102">
        <v>1.0911200000000001</v>
      </c>
      <c r="F102">
        <v>1.4164000000000001</v>
      </c>
      <c r="G102">
        <v>0.53213699999999997</v>
      </c>
      <c r="H102">
        <v>1.0143800000000001</v>
      </c>
      <c r="I102">
        <v>1.4234</v>
      </c>
      <c r="J102">
        <v>1.0936300000000001</v>
      </c>
      <c r="K102">
        <v>1.8848499999999999</v>
      </c>
      <c r="L102">
        <v>3.9837199999999999</v>
      </c>
      <c r="M102">
        <v>2.5306299999999999</v>
      </c>
      <c r="N102">
        <v>1.35053</v>
      </c>
      <c r="O102">
        <v>1.7002699999999999</v>
      </c>
      <c r="P102">
        <v>3.4001700000000001</v>
      </c>
      <c r="Q102">
        <v>3.5723199999999999</v>
      </c>
      <c r="R102">
        <v>1.03023</v>
      </c>
      <c r="S102">
        <v>1.4739599999999999</v>
      </c>
      <c r="T102">
        <v>1.88863</v>
      </c>
      <c r="U102">
        <v>7.8880100000000004</v>
      </c>
      <c r="V102">
        <v>1.38161</v>
      </c>
      <c r="W102">
        <v>2.6105</v>
      </c>
      <c r="X102">
        <v>2.30653</v>
      </c>
      <c r="Y102">
        <v>2.1278299999999999</v>
      </c>
      <c r="Z102">
        <v>2.6071300000000002</v>
      </c>
    </row>
    <row r="103" spans="1:26">
      <c r="A103">
        <v>1965</v>
      </c>
      <c r="B103">
        <v>0.81402600000000003</v>
      </c>
      <c r="C103">
        <v>0.96472599999999997</v>
      </c>
      <c r="D103">
        <v>1.0651299999999999</v>
      </c>
      <c r="E103">
        <v>1.0911200000000001</v>
      </c>
      <c r="F103">
        <v>1.4164000000000001</v>
      </c>
      <c r="G103">
        <v>0.53314700000000004</v>
      </c>
      <c r="H103">
        <v>1.01884</v>
      </c>
      <c r="I103">
        <v>1.44665</v>
      </c>
      <c r="J103">
        <v>1.1234900000000001</v>
      </c>
      <c r="K103">
        <v>1.9583900000000001</v>
      </c>
      <c r="L103">
        <v>3.9845199999999998</v>
      </c>
      <c r="M103">
        <v>2.5306299999999999</v>
      </c>
      <c r="N103">
        <v>1.39245</v>
      </c>
      <c r="O103">
        <v>1.6958500000000001</v>
      </c>
      <c r="P103">
        <v>3.3870300000000002</v>
      </c>
      <c r="Q103">
        <v>3.6052900000000001</v>
      </c>
      <c r="R103">
        <v>1.0311399999999999</v>
      </c>
      <c r="S103">
        <v>1.4814799999999999</v>
      </c>
      <c r="T103">
        <v>1.8896599999999999</v>
      </c>
      <c r="U103">
        <v>7.8483499999999999</v>
      </c>
      <c r="V103">
        <v>1.3969800000000001</v>
      </c>
      <c r="W103">
        <v>2.6105399999999999</v>
      </c>
      <c r="X103">
        <v>2.4433500000000001</v>
      </c>
      <c r="Y103">
        <v>2.1858399999999998</v>
      </c>
      <c r="Z103">
        <v>2.59517</v>
      </c>
    </row>
    <row r="104" spans="1:26">
      <c r="A104">
        <v>1966</v>
      </c>
      <c r="B104">
        <v>0.81402600000000003</v>
      </c>
      <c r="C104">
        <v>0.96472599999999997</v>
      </c>
      <c r="D104">
        <v>1.06514</v>
      </c>
      <c r="E104">
        <v>1.0911200000000001</v>
      </c>
      <c r="F104">
        <v>1.4164000000000001</v>
      </c>
      <c r="G104">
        <v>0.53334000000000004</v>
      </c>
      <c r="H104">
        <v>1.01925</v>
      </c>
      <c r="I104">
        <v>1.4532400000000001</v>
      </c>
      <c r="J104">
        <v>1.13245</v>
      </c>
      <c r="K104">
        <v>1.98123</v>
      </c>
      <c r="L104">
        <v>3.9856699999999998</v>
      </c>
      <c r="M104">
        <v>2.5306299999999999</v>
      </c>
      <c r="N104">
        <v>1.4113800000000001</v>
      </c>
      <c r="O104">
        <v>1.6947399999999999</v>
      </c>
      <c r="P104">
        <v>3.3694700000000002</v>
      </c>
      <c r="Q104">
        <v>3.6487099999999999</v>
      </c>
      <c r="R104">
        <v>1.0334099999999999</v>
      </c>
      <c r="S104">
        <v>1.4920199999999999</v>
      </c>
      <c r="T104">
        <v>1.8905000000000001</v>
      </c>
      <c r="U104">
        <v>7.8198400000000001</v>
      </c>
      <c r="V104">
        <v>1.41648</v>
      </c>
      <c r="W104">
        <v>2.6106500000000001</v>
      </c>
      <c r="X104">
        <v>2.5244900000000001</v>
      </c>
      <c r="Y104">
        <v>2.2161499999999998</v>
      </c>
      <c r="Z104">
        <v>2.5763199999999999</v>
      </c>
    </row>
    <row r="105" spans="1:26">
      <c r="A105">
        <v>1967</v>
      </c>
      <c r="B105">
        <v>0.81402600000000003</v>
      </c>
      <c r="C105">
        <v>0.96472599999999997</v>
      </c>
      <c r="D105">
        <v>1.06518</v>
      </c>
      <c r="E105">
        <v>1.0911200000000001</v>
      </c>
      <c r="F105">
        <v>1.4164000000000001</v>
      </c>
      <c r="G105">
        <v>0.533196</v>
      </c>
      <c r="H105">
        <v>1.01891</v>
      </c>
      <c r="I105">
        <v>1.4522999999999999</v>
      </c>
      <c r="J105">
        <v>1.1327100000000001</v>
      </c>
      <c r="K105">
        <v>1.9847699999999999</v>
      </c>
      <c r="L105">
        <v>3.98691</v>
      </c>
      <c r="M105">
        <v>2.5306299999999999</v>
      </c>
      <c r="N105">
        <v>1.4284600000000001</v>
      </c>
      <c r="O105">
        <v>1.6937199999999999</v>
      </c>
      <c r="P105">
        <v>3.3468100000000001</v>
      </c>
      <c r="Q105">
        <v>3.69835</v>
      </c>
      <c r="R105">
        <v>1.0376399999999999</v>
      </c>
      <c r="S105">
        <v>1.50363</v>
      </c>
      <c r="T105">
        <v>1.8915900000000001</v>
      </c>
      <c r="U105">
        <v>7.7814899999999998</v>
      </c>
      <c r="V105">
        <v>1.4348099999999999</v>
      </c>
      <c r="W105">
        <v>2.6107100000000001</v>
      </c>
      <c r="X105">
        <v>2.5704500000000001</v>
      </c>
      <c r="Y105">
        <v>2.2353999999999998</v>
      </c>
      <c r="Z105">
        <v>2.5614499999999998</v>
      </c>
    </row>
    <row r="106" spans="1:26">
      <c r="A106">
        <v>1968</v>
      </c>
      <c r="B106">
        <v>0.81402600000000003</v>
      </c>
      <c r="C106">
        <v>0.96472599999999997</v>
      </c>
      <c r="D106">
        <v>1.06517</v>
      </c>
      <c r="E106">
        <v>1.0911200000000001</v>
      </c>
      <c r="F106">
        <v>1.4164000000000001</v>
      </c>
      <c r="G106">
        <v>0.53415900000000005</v>
      </c>
      <c r="H106">
        <v>1.0239100000000001</v>
      </c>
      <c r="I106">
        <v>1.47638</v>
      </c>
      <c r="J106">
        <v>1.1621699999999999</v>
      </c>
      <c r="K106">
        <v>2.0549599999999999</v>
      </c>
      <c r="L106">
        <v>3.98821</v>
      </c>
      <c r="M106">
        <v>2.5306299999999999</v>
      </c>
      <c r="N106">
        <v>1.4481299999999999</v>
      </c>
      <c r="O106">
        <v>1.69238</v>
      </c>
      <c r="P106">
        <v>3.3569200000000001</v>
      </c>
      <c r="Q106">
        <v>3.7493500000000002</v>
      </c>
      <c r="R106">
        <v>1.042</v>
      </c>
      <c r="S106">
        <v>1.51349</v>
      </c>
      <c r="T106">
        <v>1.8927</v>
      </c>
      <c r="U106">
        <v>7.7410300000000003</v>
      </c>
      <c r="V106">
        <v>1.44737</v>
      </c>
      <c r="W106">
        <v>2.6107200000000002</v>
      </c>
      <c r="X106">
        <v>2.79541</v>
      </c>
      <c r="Y106">
        <v>2.2967900000000001</v>
      </c>
      <c r="Z106">
        <v>2.5333700000000001</v>
      </c>
    </row>
    <row r="107" spans="1:26">
      <c r="A107">
        <v>1969</v>
      </c>
      <c r="B107">
        <v>0.81402600000000003</v>
      </c>
      <c r="C107">
        <v>0.96472599999999997</v>
      </c>
      <c r="D107">
        <v>1.0650500000000001</v>
      </c>
      <c r="E107">
        <v>1.0911200000000001</v>
      </c>
      <c r="F107">
        <v>1.4164000000000001</v>
      </c>
      <c r="G107">
        <v>0.535273</v>
      </c>
      <c r="H107">
        <v>1.02884</v>
      </c>
      <c r="I107">
        <v>1.5045500000000001</v>
      </c>
      <c r="J107">
        <v>1.19482</v>
      </c>
      <c r="K107">
        <v>2.1285699999999999</v>
      </c>
      <c r="L107">
        <v>3.9895800000000001</v>
      </c>
      <c r="M107">
        <v>2.5306199999999999</v>
      </c>
      <c r="N107">
        <v>1.44276</v>
      </c>
      <c r="O107">
        <v>1.69364</v>
      </c>
      <c r="P107">
        <v>3.3050299999999999</v>
      </c>
      <c r="Q107">
        <v>3.7969300000000001</v>
      </c>
      <c r="R107">
        <v>1.0465199999999999</v>
      </c>
      <c r="S107">
        <v>1.5260100000000001</v>
      </c>
      <c r="T107">
        <v>1.8936299999999999</v>
      </c>
      <c r="U107">
        <v>7.7069799999999997</v>
      </c>
      <c r="V107">
        <v>1.4627399999999999</v>
      </c>
      <c r="W107">
        <v>2.61077</v>
      </c>
      <c r="X107">
        <v>2.6922600000000001</v>
      </c>
      <c r="Y107">
        <v>2.2784800000000001</v>
      </c>
      <c r="Z107">
        <v>2.5292400000000002</v>
      </c>
    </row>
    <row r="108" spans="1:26">
      <c r="A108">
        <v>1970</v>
      </c>
      <c r="B108">
        <v>0.81402600000000003</v>
      </c>
      <c r="C108">
        <v>0.96472599999999997</v>
      </c>
      <c r="D108">
        <v>1.06497</v>
      </c>
      <c r="E108">
        <v>1.0911200000000001</v>
      </c>
      <c r="F108">
        <v>1.4164000000000001</v>
      </c>
      <c r="G108">
        <v>0.53579399999999999</v>
      </c>
      <c r="H108">
        <v>1.0308299999999999</v>
      </c>
      <c r="I108">
        <v>1.5195399999999999</v>
      </c>
      <c r="J108">
        <v>1.21017</v>
      </c>
      <c r="K108">
        <v>2.17008</v>
      </c>
      <c r="L108">
        <v>3.9909300000000001</v>
      </c>
      <c r="M108">
        <v>2.5306199999999999</v>
      </c>
      <c r="N108">
        <v>1.47742</v>
      </c>
      <c r="O108">
        <v>1.69028</v>
      </c>
      <c r="P108">
        <v>3.3055400000000001</v>
      </c>
      <c r="Q108">
        <v>3.8432499999999998</v>
      </c>
      <c r="R108">
        <v>1.0514600000000001</v>
      </c>
      <c r="S108">
        <v>1.54196</v>
      </c>
      <c r="T108">
        <v>1.8948499999999999</v>
      </c>
      <c r="U108">
        <v>7.6603599999999998</v>
      </c>
      <c r="V108">
        <v>1.4775100000000001</v>
      </c>
      <c r="W108">
        <v>2.61076</v>
      </c>
      <c r="X108">
        <v>2.8715099999999998</v>
      </c>
      <c r="Y108">
        <v>2.3621799999999999</v>
      </c>
      <c r="Z108">
        <v>2.5003700000000002</v>
      </c>
    </row>
    <row r="109" spans="1:26">
      <c r="A109">
        <v>1971</v>
      </c>
      <c r="B109">
        <v>0.81402600000000003</v>
      </c>
      <c r="C109">
        <v>0.96472599999999997</v>
      </c>
      <c r="D109">
        <v>1.0649999999999999</v>
      </c>
      <c r="E109">
        <v>1.0911200000000001</v>
      </c>
      <c r="F109">
        <v>1.4164000000000001</v>
      </c>
      <c r="G109">
        <v>0.53613699999999997</v>
      </c>
      <c r="H109">
        <v>1.0324800000000001</v>
      </c>
      <c r="I109">
        <v>1.53129</v>
      </c>
      <c r="J109">
        <v>1.2196100000000001</v>
      </c>
      <c r="K109">
        <v>2.202</v>
      </c>
      <c r="L109">
        <v>3.99214</v>
      </c>
      <c r="M109">
        <v>2.5306000000000002</v>
      </c>
      <c r="N109">
        <v>1.4767300000000001</v>
      </c>
      <c r="O109">
        <v>1.6918599999999999</v>
      </c>
      <c r="P109">
        <v>3.2261600000000001</v>
      </c>
      <c r="Q109">
        <v>3.92645</v>
      </c>
      <c r="R109">
        <v>1.0589299999999999</v>
      </c>
      <c r="S109">
        <v>1.5630599999999999</v>
      </c>
      <c r="T109">
        <v>1.8967099999999999</v>
      </c>
      <c r="U109">
        <v>7.57402</v>
      </c>
      <c r="V109">
        <v>1.48576</v>
      </c>
      <c r="W109">
        <v>2.6108500000000001</v>
      </c>
      <c r="X109">
        <v>2.61931</v>
      </c>
      <c r="Y109">
        <v>2.3435899999999998</v>
      </c>
      <c r="Z109">
        <v>2.5051800000000002</v>
      </c>
    </row>
    <row r="110" spans="1:26">
      <c r="A110">
        <v>1972</v>
      </c>
      <c r="B110">
        <v>0.81402600000000003</v>
      </c>
      <c r="C110">
        <v>0.96472599999999997</v>
      </c>
      <c r="D110">
        <v>1.06504</v>
      </c>
      <c r="E110">
        <v>1.0911200000000001</v>
      </c>
      <c r="F110">
        <v>1.4164000000000001</v>
      </c>
      <c r="G110">
        <v>0.53663099999999997</v>
      </c>
      <c r="H110">
        <v>1.03565</v>
      </c>
      <c r="I110">
        <v>1.54741</v>
      </c>
      <c r="J110">
        <v>1.23427</v>
      </c>
      <c r="K110">
        <v>2.2345600000000001</v>
      </c>
      <c r="L110">
        <v>3.9926699999999999</v>
      </c>
      <c r="M110">
        <v>2.5305900000000001</v>
      </c>
      <c r="N110">
        <v>1.5182500000000001</v>
      </c>
      <c r="O110">
        <v>1.6893400000000001</v>
      </c>
      <c r="P110">
        <v>3.1889400000000001</v>
      </c>
      <c r="Q110">
        <v>3.9949300000000001</v>
      </c>
      <c r="R110">
        <v>1.0661</v>
      </c>
      <c r="S110">
        <v>1.57826</v>
      </c>
      <c r="T110">
        <v>1.89784</v>
      </c>
      <c r="U110">
        <v>7.5144299999999999</v>
      </c>
      <c r="V110">
        <v>1.49834</v>
      </c>
      <c r="W110">
        <v>2.6108099999999999</v>
      </c>
      <c r="X110">
        <v>2.6256499999999998</v>
      </c>
      <c r="Y110">
        <v>2.3551000000000002</v>
      </c>
      <c r="Z110">
        <v>2.4911500000000002</v>
      </c>
    </row>
    <row r="111" spans="1:26">
      <c r="A111">
        <v>1973</v>
      </c>
      <c r="B111">
        <v>0.81402600000000003</v>
      </c>
      <c r="C111">
        <v>0.96472599999999997</v>
      </c>
      <c r="D111">
        <v>1.0650599999999999</v>
      </c>
      <c r="E111">
        <v>1.0911200000000001</v>
      </c>
      <c r="F111">
        <v>1.4164000000000001</v>
      </c>
      <c r="G111">
        <v>0.53750799999999999</v>
      </c>
      <c r="H111">
        <v>1.0409900000000001</v>
      </c>
      <c r="I111">
        <v>1.57385</v>
      </c>
      <c r="J111">
        <v>1.25881</v>
      </c>
      <c r="K111">
        <v>2.2777699999999999</v>
      </c>
      <c r="L111">
        <v>3.9927100000000002</v>
      </c>
      <c r="M111">
        <v>2.53057</v>
      </c>
      <c r="N111">
        <v>1.5403800000000001</v>
      </c>
      <c r="O111">
        <v>1.6882999999999999</v>
      </c>
      <c r="P111">
        <v>3.1678299999999999</v>
      </c>
      <c r="Q111">
        <v>4.0202</v>
      </c>
      <c r="R111">
        <v>1.07148</v>
      </c>
      <c r="S111">
        <v>1.58483</v>
      </c>
      <c r="T111">
        <v>1.89811</v>
      </c>
      <c r="U111">
        <v>7.5116399999999999</v>
      </c>
      <c r="V111">
        <v>1.51746</v>
      </c>
      <c r="W111">
        <v>2.61077</v>
      </c>
      <c r="X111">
        <v>2.6386099999999999</v>
      </c>
      <c r="Y111">
        <v>2.3462200000000002</v>
      </c>
      <c r="Z111">
        <v>2.4780500000000001</v>
      </c>
    </row>
    <row r="112" spans="1:26">
      <c r="A112">
        <v>1974</v>
      </c>
      <c r="B112">
        <v>0.81402600000000003</v>
      </c>
      <c r="C112">
        <v>0.96472599999999997</v>
      </c>
      <c r="D112">
        <v>1.06511</v>
      </c>
      <c r="E112">
        <v>1.0911200000000001</v>
      </c>
      <c r="F112">
        <v>1.4164000000000001</v>
      </c>
      <c r="G112">
        <v>0.53816900000000001</v>
      </c>
      <c r="H112">
        <v>1.04372</v>
      </c>
      <c r="I112">
        <v>1.5954699999999999</v>
      </c>
      <c r="J112">
        <v>1.2809200000000001</v>
      </c>
      <c r="K112">
        <v>2.3138000000000001</v>
      </c>
      <c r="L112">
        <v>3.9931299999999998</v>
      </c>
      <c r="M112">
        <v>2.5305900000000001</v>
      </c>
      <c r="N112">
        <v>1.57003</v>
      </c>
      <c r="O112">
        <v>1.6861200000000001</v>
      </c>
      <c r="P112">
        <v>3.2436799999999999</v>
      </c>
      <c r="Q112">
        <v>4.08162</v>
      </c>
      <c r="R112">
        <v>1.07725</v>
      </c>
      <c r="S112">
        <v>1.60066</v>
      </c>
      <c r="T112">
        <v>1.89924</v>
      </c>
      <c r="U112">
        <v>7.4825200000000001</v>
      </c>
      <c r="V112">
        <v>1.5376799999999999</v>
      </c>
      <c r="W112">
        <v>2.6106799999999999</v>
      </c>
      <c r="X112">
        <v>3.0438900000000002</v>
      </c>
      <c r="Y112">
        <v>2.4310900000000002</v>
      </c>
      <c r="Z112">
        <v>2.4381900000000001</v>
      </c>
    </row>
    <row r="113" spans="1:26">
      <c r="A113">
        <v>1975</v>
      </c>
      <c r="B113">
        <v>0.81402600000000003</v>
      </c>
      <c r="C113">
        <v>0.96472599999999997</v>
      </c>
      <c r="D113">
        <v>1.0651900000000001</v>
      </c>
      <c r="E113">
        <v>1.0911200000000001</v>
      </c>
      <c r="F113">
        <v>1.4164000000000001</v>
      </c>
      <c r="G113">
        <v>0.53892499999999999</v>
      </c>
      <c r="H113">
        <v>1.04535</v>
      </c>
      <c r="I113">
        <v>1.6207100000000001</v>
      </c>
      <c r="J113">
        <v>1.30583</v>
      </c>
      <c r="K113">
        <v>2.3551799999999998</v>
      </c>
      <c r="L113">
        <v>3.9941900000000001</v>
      </c>
      <c r="M113">
        <v>2.5305800000000001</v>
      </c>
      <c r="N113">
        <v>1.54009</v>
      </c>
      <c r="O113">
        <v>1.6895100000000001</v>
      </c>
      <c r="P113">
        <v>3.2007099999999999</v>
      </c>
      <c r="Q113">
        <v>4.1746499999999997</v>
      </c>
      <c r="R113">
        <v>1.08283</v>
      </c>
      <c r="S113">
        <v>1.6229100000000001</v>
      </c>
      <c r="T113">
        <v>1.9011899999999999</v>
      </c>
      <c r="U113">
        <v>7.4160599999999999</v>
      </c>
      <c r="V113">
        <v>1.5518799999999999</v>
      </c>
      <c r="W113">
        <v>2.61077</v>
      </c>
      <c r="X113">
        <v>2.8990999999999998</v>
      </c>
      <c r="Y113">
        <v>2.3931800000000001</v>
      </c>
      <c r="Z113">
        <v>2.4377</v>
      </c>
    </row>
    <row r="114" spans="1:26">
      <c r="A114">
        <v>1976</v>
      </c>
      <c r="B114">
        <v>0.81402699999999995</v>
      </c>
      <c r="C114">
        <v>0.96472599999999997</v>
      </c>
      <c r="D114">
        <v>1.0651200000000001</v>
      </c>
      <c r="E114">
        <v>1.0911200000000001</v>
      </c>
      <c r="F114">
        <v>1.4164000000000001</v>
      </c>
      <c r="G114">
        <v>0.53973300000000002</v>
      </c>
      <c r="H114">
        <v>1.0481799999999999</v>
      </c>
      <c r="I114">
        <v>1.6485300000000001</v>
      </c>
      <c r="J114">
        <v>1.33049</v>
      </c>
      <c r="K114">
        <v>2.39167</v>
      </c>
      <c r="L114">
        <v>3.9948600000000001</v>
      </c>
      <c r="M114">
        <v>2.53057</v>
      </c>
      <c r="N114">
        <v>1.55915</v>
      </c>
      <c r="O114">
        <v>1.6879999999999999</v>
      </c>
      <c r="P114">
        <v>3.1428099999999999</v>
      </c>
      <c r="Q114">
        <v>4.2513399999999999</v>
      </c>
      <c r="R114">
        <v>1.0871200000000001</v>
      </c>
      <c r="S114">
        <v>1.6368</v>
      </c>
      <c r="T114">
        <v>1.9027799999999999</v>
      </c>
      <c r="U114">
        <v>7.3578599999999996</v>
      </c>
      <c r="V114">
        <v>1.5656099999999999</v>
      </c>
      <c r="W114">
        <v>2.6107900000000002</v>
      </c>
      <c r="X114">
        <v>2.7879200000000002</v>
      </c>
      <c r="Y114">
        <v>2.3705500000000002</v>
      </c>
      <c r="Z114">
        <v>2.4325000000000001</v>
      </c>
    </row>
    <row r="115" spans="1:26">
      <c r="A115">
        <v>1977</v>
      </c>
      <c r="B115">
        <v>0.81402699999999995</v>
      </c>
      <c r="C115">
        <v>0.96472599999999997</v>
      </c>
      <c r="D115">
        <v>1.06514</v>
      </c>
      <c r="E115">
        <v>1.0911200000000001</v>
      </c>
      <c r="F115">
        <v>1.4164000000000001</v>
      </c>
      <c r="G115">
        <v>0.54011699999999996</v>
      </c>
      <c r="H115">
        <v>1.0509999999999999</v>
      </c>
      <c r="I115">
        <v>1.6656</v>
      </c>
      <c r="J115">
        <v>1.3463400000000001</v>
      </c>
      <c r="K115">
        <v>2.40835</v>
      </c>
      <c r="L115">
        <v>3.9947400000000002</v>
      </c>
      <c r="M115">
        <v>2.5305499999999999</v>
      </c>
      <c r="N115">
        <v>1.58169</v>
      </c>
      <c r="O115">
        <v>1.6862900000000001</v>
      </c>
      <c r="P115">
        <v>3.0924499999999999</v>
      </c>
      <c r="Q115">
        <v>4.3011900000000001</v>
      </c>
      <c r="R115">
        <v>1.09223</v>
      </c>
      <c r="S115">
        <v>1.64514</v>
      </c>
      <c r="T115">
        <v>1.9033500000000001</v>
      </c>
      <c r="U115">
        <v>7.3497899999999996</v>
      </c>
      <c r="V115">
        <v>1.5771200000000001</v>
      </c>
      <c r="W115">
        <v>2.6107800000000001</v>
      </c>
      <c r="X115">
        <v>2.65794</v>
      </c>
      <c r="Y115">
        <v>2.3336000000000001</v>
      </c>
      <c r="Z115">
        <v>2.4289700000000001</v>
      </c>
    </row>
    <row r="116" spans="1:26">
      <c r="A116">
        <v>1978</v>
      </c>
      <c r="B116">
        <v>0.81402699999999995</v>
      </c>
      <c r="C116">
        <v>0.96472599999999997</v>
      </c>
      <c r="D116">
        <v>1.0651299999999999</v>
      </c>
      <c r="E116">
        <v>1.0911200000000001</v>
      </c>
      <c r="F116">
        <v>1.4164000000000001</v>
      </c>
      <c r="G116">
        <v>0.54150399999999999</v>
      </c>
      <c r="H116">
        <v>1.05826</v>
      </c>
      <c r="I116">
        <v>1.7128000000000001</v>
      </c>
      <c r="J116">
        <v>1.38131</v>
      </c>
      <c r="K116">
        <v>2.4481899999999999</v>
      </c>
      <c r="L116">
        <v>3.9937800000000001</v>
      </c>
      <c r="M116">
        <v>2.5305499999999999</v>
      </c>
      <c r="N116">
        <v>1.60554</v>
      </c>
      <c r="O116">
        <v>1.6843999999999999</v>
      </c>
      <c r="P116">
        <v>3.14425</v>
      </c>
      <c r="Q116">
        <v>4.3405100000000001</v>
      </c>
      <c r="R116">
        <v>1.09843</v>
      </c>
      <c r="S116">
        <v>1.6510199999999999</v>
      </c>
      <c r="T116">
        <v>1.9037599999999999</v>
      </c>
      <c r="U116">
        <v>7.35928</v>
      </c>
      <c r="V116">
        <v>1.58786</v>
      </c>
      <c r="W116">
        <v>2.6107</v>
      </c>
      <c r="X116">
        <v>2.8204400000000001</v>
      </c>
      <c r="Y116">
        <v>2.3651200000000001</v>
      </c>
      <c r="Z116">
        <v>2.4071600000000002</v>
      </c>
    </row>
    <row r="117" spans="1:26">
      <c r="A117">
        <v>1979</v>
      </c>
      <c r="B117">
        <v>0.81402699999999995</v>
      </c>
      <c r="C117">
        <v>0.96472599999999997</v>
      </c>
      <c r="D117">
        <v>1.0650299999999999</v>
      </c>
      <c r="E117">
        <v>1.0911200000000001</v>
      </c>
      <c r="F117">
        <v>1.4164000000000001</v>
      </c>
      <c r="G117">
        <v>0.54335100000000003</v>
      </c>
      <c r="H117">
        <v>1.0660000000000001</v>
      </c>
      <c r="I117">
        <v>1.77633</v>
      </c>
      <c r="J117">
        <v>1.42642</v>
      </c>
      <c r="K117">
        <v>2.4933999999999998</v>
      </c>
      <c r="L117">
        <v>3.9931999999999999</v>
      </c>
      <c r="M117">
        <v>2.5305499999999999</v>
      </c>
      <c r="N117">
        <v>1.59484</v>
      </c>
      <c r="O117">
        <v>1.6858599999999999</v>
      </c>
      <c r="P117">
        <v>3.18188</v>
      </c>
      <c r="Q117">
        <v>4.40442</v>
      </c>
      <c r="R117">
        <v>1.1056299999999999</v>
      </c>
      <c r="S117">
        <v>1.6631199999999999</v>
      </c>
      <c r="T117">
        <v>1.9046000000000001</v>
      </c>
      <c r="U117">
        <v>7.3520700000000003</v>
      </c>
      <c r="V117">
        <v>1.6027100000000001</v>
      </c>
      <c r="W117">
        <v>2.6106600000000002</v>
      </c>
      <c r="X117">
        <v>2.895</v>
      </c>
      <c r="Y117">
        <v>2.36571</v>
      </c>
      <c r="Z117">
        <v>2.3925999999999998</v>
      </c>
    </row>
    <row r="118" spans="1:26">
      <c r="A118">
        <v>1980</v>
      </c>
      <c r="B118">
        <v>0.81402699999999995</v>
      </c>
      <c r="C118">
        <v>0.96472599999999997</v>
      </c>
      <c r="D118">
        <v>1.06511</v>
      </c>
      <c r="E118">
        <v>1.0911200000000001</v>
      </c>
      <c r="F118">
        <v>1.4164000000000001</v>
      </c>
      <c r="G118">
        <v>0.54482900000000001</v>
      </c>
      <c r="H118">
        <v>1.0725100000000001</v>
      </c>
      <c r="I118">
        <v>1.8310599999999999</v>
      </c>
      <c r="J118">
        <v>1.4658800000000001</v>
      </c>
      <c r="K118">
        <v>2.5237099999999999</v>
      </c>
      <c r="L118">
        <v>3.9924599999999999</v>
      </c>
      <c r="M118">
        <v>2.5305499999999999</v>
      </c>
      <c r="N118">
        <v>1.5786899999999999</v>
      </c>
      <c r="O118">
        <v>1.6873499999999999</v>
      </c>
      <c r="P118">
        <v>3.2038799999999998</v>
      </c>
      <c r="Q118">
        <v>4.4832400000000003</v>
      </c>
      <c r="R118">
        <v>1.1142700000000001</v>
      </c>
      <c r="S118">
        <v>1.67666</v>
      </c>
      <c r="T118">
        <v>1.9059600000000001</v>
      </c>
      <c r="U118">
        <v>7.3260300000000003</v>
      </c>
      <c r="V118">
        <v>1.6166</v>
      </c>
      <c r="W118">
        <v>2.6106099999999999</v>
      </c>
      <c r="X118">
        <v>2.8794200000000001</v>
      </c>
      <c r="Y118">
        <v>2.3371400000000002</v>
      </c>
      <c r="Z118">
        <v>2.3838699999999999</v>
      </c>
    </row>
    <row r="119" spans="1:26">
      <c r="A119">
        <v>1981</v>
      </c>
      <c r="B119">
        <v>0.81402699999999995</v>
      </c>
      <c r="C119">
        <v>0.96472599999999997</v>
      </c>
      <c r="D119">
        <v>1.0651200000000001</v>
      </c>
      <c r="E119">
        <v>1.0911200000000001</v>
      </c>
      <c r="F119">
        <v>1.4164000000000001</v>
      </c>
      <c r="G119">
        <v>0.54551899999999998</v>
      </c>
      <c r="H119">
        <v>1.0775999999999999</v>
      </c>
      <c r="I119">
        <v>1.86189</v>
      </c>
      <c r="J119">
        <v>1.4912099999999999</v>
      </c>
      <c r="K119">
        <v>2.5362100000000001</v>
      </c>
      <c r="L119">
        <v>3.99153</v>
      </c>
      <c r="M119">
        <v>2.5305399999999998</v>
      </c>
      <c r="N119">
        <v>1.56752</v>
      </c>
      <c r="O119">
        <v>1.68781</v>
      </c>
      <c r="P119">
        <v>3.2388699999999999</v>
      </c>
      <c r="Q119">
        <v>4.5665899999999997</v>
      </c>
      <c r="R119">
        <v>1.12737</v>
      </c>
      <c r="S119">
        <v>1.6947000000000001</v>
      </c>
      <c r="T119">
        <v>1.9074500000000001</v>
      </c>
      <c r="U119">
        <v>7.3013700000000004</v>
      </c>
      <c r="V119">
        <v>1.63106</v>
      </c>
      <c r="W119">
        <v>2.6105499999999999</v>
      </c>
      <c r="X119">
        <v>2.9408400000000001</v>
      </c>
      <c r="Y119">
        <v>2.32992</v>
      </c>
      <c r="Z119">
        <v>2.37093</v>
      </c>
    </row>
    <row r="120" spans="1:26">
      <c r="A120">
        <v>1982</v>
      </c>
      <c r="B120">
        <v>0.81402699999999995</v>
      </c>
      <c r="C120">
        <v>0.96472599999999997</v>
      </c>
      <c r="D120">
        <v>1.06504</v>
      </c>
      <c r="E120">
        <v>1.0911200000000001</v>
      </c>
      <c r="F120">
        <v>1.4164000000000001</v>
      </c>
      <c r="G120">
        <v>0.550508</v>
      </c>
      <c r="H120">
        <v>1.0955699999999999</v>
      </c>
      <c r="I120">
        <v>2.0383599999999999</v>
      </c>
      <c r="J120">
        <v>1.58196</v>
      </c>
      <c r="K120">
        <v>2.6046999999999998</v>
      </c>
      <c r="L120">
        <v>3.99153</v>
      </c>
      <c r="M120">
        <v>2.5305399999999998</v>
      </c>
      <c r="N120">
        <v>1.55749</v>
      </c>
      <c r="O120">
        <v>1.68791</v>
      </c>
      <c r="P120">
        <v>3.25888</v>
      </c>
      <c r="Q120">
        <v>4.6563499999999998</v>
      </c>
      <c r="R120">
        <v>1.14076</v>
      </c>
      <c r="S120">
        <v>1.71292</v>
      </c>
      <c r="T120">
        <v>1.9093899999999999</v>
      </c>
      <c r="U120">
        <v>7.25875</v>
      </c>
      <c r="V120">
        <v>1.6438299999999999</v>
      </c>
      <c r="W120">
        <v>2.6104599999999998</v>
      </c>
      <c r="X120">
        <v>3.0438299999999998</v>
      </c>
      <c r="Y120">
        <v>2.3393299999999999</v>
      </c>
      <c r="Z120">
        <v>2.3559299999999999</v>
      </c>
    </row>
    <row r="121" spans="1:26">
      <c r="A121">
        <v>1983</v>
      </c>
      <c r="B121">
        <v>0.81402699999999995</v>
      </c>
      <c r="C121">
        <v>0.96472599999999997</v>
      </c>
      <c r="D121">
        <v>1.0650200000000001</v>
      </c>
      <c r="E121">
        <v>1.0911200000000001</v>
      </c>
      <c r="F121">
        <v>1.4164000000000001</v>
      </c>
      <c r="G121">
        <v>0.55469800000000002</v>
      </c>
      <c r="H121">
        <v>1.1091899999999999</v>
      </c>
      <c r="I121">
        <v>2.19651</v>
      </c>
      <c r="J121">
        <v>1.6507099999999999</v>
      </c>
      <c r="K121">
        <v>2.6418699999999999</v>
      </c>
      <c r="L121">
        <v>3.9919099999999998</v>
      </c>
      <c r="M121">
        <v>2.5305200000000001</v>
      </c>
      <c r="N121">
        <v>1.5409999999999999</v>
      </c>
      <c r="O121">
        <v>1.6885300000000001</v>
      </c>
      <c r="P121">
        <v>3.2254</v>
      </c>
      <c r="Q121">
        <v>4.7224399999999997</v>
      </c>
      <c r="R121">
        <v>1.15178</v>
      </c>
      <c r="S121">
        <v>1.72631</v>
      </c>
      <c r="T121">
        <v>1.9108400000000001</v>
      </c>
      <c r="U121">
        <v>7.2339599999999997</v>
      </c>
      <c r="V121">
        <v>1.65506</v>
      </c>
      <c r="W121">
        <v>2.6104099999999999</v>
      </c>
      <c r="X121">
        <v>2.9551500000000002</v>
      </c>
      <c r="Y121">
        <v>2.3013300000000001</v>
      </c>
      <c r="Z121">
        <v>2.3528699999999998</v>
      </c>
    </row>
    <row r="122" spans="1:26">
      <c r="A122">
        <v>1984</v>
      </c>
      <c r="B122">
        <v>0.81402699999999995</v>
      </c>
      <c r="C122">
        <v>0.96472599999999997</v>
      </c>
      <c r="D122">
        <v>1.06504</v>
      </c>
      <c r="E122">
        <v>1.0911200000000001</v>
      </c>
      <c r="F122">
        <v>1.4164000000000001</v>
      </c>
      <c r="G122">
        <v>0.55367299999999997</v>
      </c>
      <c r="H122">
        <v>1.1079699999999999</v>
      </c>
      <c r="I122">
        <v>2.17395</v>
      </c>
      <c r="J122">
        <v>1.6508700000000001</v>
      </c>
      <c r="K122">
        <v>2.6283400000000001</v>
      </c>
      <c r="L122">
        <v>3.9923600000000001</v>
      </c>
      <c r="M122">
        <v>2.53051</v>
      </c>
      <c r="N122">
        <v>1.5510200000000001</v>
      </c>
      <c r="O122">
        <v>1.6862600000000001</v>
      </c>
      <c r="P122">
        <v>3.2172399999999999</v>
      </c>
      <c r="Q122">
        <v>4.79176</v>
      </c>
      <c r="R122">
        <v>1.1642600000000001</v>
      </c>
      <c r="S122">
        <v>1.7408399999999999</v>
      </c>
      <c r="T122">
        <v>1.9124000000000001</v>
      </c>
      <c r="U122">
        <v>7.2077600000000004</v>
      </c>
      <c r="V122">
        <v>1.66862</v>
      </c>
      <c r="W122">
        <v>2.6103100000000001</v>
      </c>
      <c r="X122">
        <v>3.0489999999999999</v>
      </c>
      <c r="Y122">
        <v>2.3085800000000001</v>
      </c>
      <c r="Z122">
        <v>2.3382299999999998</v>
      </c>
    </row>
    <row r="123" spans="1:26">
      <c r="A123">
        <v>1985</v>
      </c>
      <c r="B123">
        <v>0.81402699999999995</v>
      </c>
      <c r="C123">
        <v>0.96472599999999997</v>
      </c>
      <c r="D123">
        <v>1.0650500000000001</v>
      </c>
      <c r="E123">
        <v>1.0911200000000001</v>
      </c>
      <c r="F123">
        <v>1.4164000000000001</v>
      </c>
      <c r="G123">
        <v>0.55482200000000004</v>
      </c>
      <c r="H123">
        <v>1.1129500000000001</v>
      </c>
      <c r="I123">
        <v>2.2337600000000002</v>
      </c>
      <c r="J123">
        <v>1.6597599999999999</v>
      </c>
      <c r="K123">
        <v>2.6345000000000001</v>
      </c>
      <c r="L123">
        <v>3.9931999999999999</v>
      </c>
      <c r="M123">
        <v>2.53051</v>
      </c>
      <c r="N123">
        <v>1.5500100000000001</v>
      </c>
      <c r="O123">
        <v>1.6849400000000001</v>
      </c>
      <c r="P123">
        <v>3.22193</v>
      </c>
      <c r="Q123">
        <v>4.8924399999999997</v>
      </c>
      <c r="R123">
        <v>1.1787799999999999</v>
      </c>
      <c r="S123">
        <v>1.7582100000000001</v>
      </c>
      <c r="T123">
        <v>1.9146000000000001</v>
      </c>
      <c r="U123">
        <v>7.16343</v>
      </c>
      <c r="V123">
        <v>1.68414</v>
      </c>
      <c r="W123">
        <v>2.6102599999999998</v>
      </c>
      <c r="X123">
        <v>3.2125599999999999</v>
      </c>
      <c r="Y123">
        <v>2.3355199999999998</v>
      </c>
      <c r="Z123">
        <v>2.3207200000000001</v>
      </c>
    </row>
    <row r="124" spans="1:26">
      <c r="A124">
        <v>1986</v>
      </c>
      <c r="B124">
        <v>0.81402699999999995</v>
      </c>
      <c r="C124">
        <v>0.96472599999999997</v>
      </c>
      <c r="D124">
        <v>1.06494</v>
      </c>
      <c r="E124">
        <v>1.0911200000000001</v>
      </c>
      <c r="F124">
        <v>1.4164000000000001</v>
      </c>
      <c r="G124">
        <v>0.55616500000000002</v>
      </c>
      <c r="H124">
        <v>1.1178399999999999</v>
      </c>
      <c r="I124">
        <v>2.2637200000000002</v>
      </c>
      <c r="J124">
        <v>1.6616500000000001</v>
      </c>
      <c r="K124">
        <v>2.6422400000000001</v>
      </c>
      <c r="L124">
        <v>3.9942899999999999</v>
      </c>
      <c r="M124">
        <v>2.5304899999999999</v>
      </c>
      <c r="N124">
        <v>1.5362899999999999</v>
      </c>
      <c r="O124">
        <v>1.68489</v>
      </c>
      <c r="P124">
        <v>3.17014</v>
      </c>
      <c r="Q124">
        <v>5.0160999999999998</v>
      </c>
      <c r="R124">
        <v>1.1983999999999999</v>
      </c>
      <c r="S124">
        <v>1.7879100000000001</v>
      </c>
      <c r="T124">
        <v>1.9169</v>
      </c>
      <c r="U124">
        <v>7.1126199999999997</v>
      </c>
      <c r="V124">
        <v>1.6989399999999999</v>
      </c>
      <c r="W124">
        <v>2.61022</v>
      </c>
      <c r="X124">
        <v>3.1579100000000002</v>
      </c>
      <c r="Y124">
        <v>2.3113700000000001</v>
      </c>
      <c r="Z124">
        <v>2.3156599999999998</v>
      </c>
    </row>
    <row r="125" spans="1:26">
      <c r="A125">
        <v>1987</v>
      </c>
      <c r="B125">
        <v>0.81402699999999995</v>
      </c>
      <c r="C125">
        <v>0.96472599999999997</v>
      </c>
      <c r="D125">
        <v>1.0649599999999999</v>
      </c>
      <c r="E125">
        <v>1.0911200000000001</v>
      </c>
      <c r="F125">
        <v>1.4164000000000001</v>
      </c>
      <c r="G125">
        <v>0.56343600000000005</v>
      </c>
      <c r="H125">
        <v>1.1372800000000001</v>
      </c>
      <c r="I125">
        <v>2.2743600000000002</v>
      </c>
      <c r="J125">
        <v>1.66892</v>
      </c>
      <c r="K125">
        <v>2.6825899999999998</v>
      </c>
      <c r="L125">
        <v>3.9952100000000002</v>
      </c>
      <c r="M125">
        <v>2.5304700000000002</v>
      </c>
      <c r="N125">
        <v>1.5490200000000001</v>
      </c>
      <c r="O125">
        <v>1.68201</v>
      </c>
      <c r="P125">
        <v>3.1229300000000002</v>
      </c>
      <c r="Q125">
        <v>5.1282100000000002</v>
      </c>
      <c r="R125">
        <v>1.21515</v>
      </c>
      <c r="S125">
        <v>1.8144100000000001</v>
      </c>
      <c r="T125">
        <v>1.9196500000000001</v>
      </c>
      <c r="U125">
        <v>7.0470300000000003</v>
      </c>
      <c r="V125">
        <v>1.7141200000000001</v>
      </c>
      <c r="W125">
        <v>2.6101399999999999</v>
      </c>
      <c r="X125">
        <v>3.14656</v>
      </c>
      <c r="Y125">
        <v>2.3116699999999999</v>
      </c>
      <c r="Z125">
        <v>2.3065199999999999</v>
      </c>
    </row>
    <row r="126" spans="1:26">
      <c r="A126">
        <v>1988</v>
      </c>
      <c r="B126">
        <v>0.81402799999999997</v>
      </c>
      <c r="C126">
        <v>0.96472599999999997</v>
      </c>
      <c r="D126">
        <v>1.0649999999999999</v>
      </c>
      <c r="E126">
        <v>1.0911200000000001</v>
      </c>
      <c r="F126">
        <v>1.4164000000000001</v>
      </c>
      <c r="G126">
        <v>0.57359899999999997</v>
      </c>
      <c r="H126">
        <v>1.1607700000000001</v>
      </c>
      <c r="I126">
        <v>2.2875899999999998</v>
      </c>
      <c r="J126">
        <v>1.67886</v>
      </c>
      <c r="K126">
        <v>2.7168999999999999</v>
      </c>
      <c r="L126">
        <v>3.9961899999999999</v>
      </c>
      <c r="M126">
        <v>2.5304600000000002</v>
      </c>
      <c r="N126">
        <v>1.5645199999999999</v>
      </c>
      <c r="O126">
        <v>1.6792800000000001</v>
      </c>
      <c r="P126">
        <v>3.1161400000000001</v>
      </c>
      <c r="Q126">
        <v>5.2374099999999997</v>
      </c>
      <c r="R126">
        <v>1.2308699999999999</v>
      </c>
      <c r="S126">
        <v>1.84239</v>
      </c>
      <c r="T126">
        <v>1.92194</v>
      </c>
      <c r="U126">
        <v>6.9976700000000003</v>
      </c>
      <c r="V126">
        <v>1.72908</v>
      </c>
      <c r="W126">
        <v>2.61009</v>
      </c>
      <c r="X126">
        <v>3.2919399999999999</v>
      </c>
      <c r="Y126">
        <v>2.3695300000000001</v>
      </c>
      <c r="Z126">
        <v>2.2880500000000001</v>
      </c>
    </row>
    <row r="127" spans="1:26">
      <c r="A127">
        <v>1989</v>
      </c>
      <c r="B127">
        <v>0.81402799999999997</v>
      </c>
      <c r="C127">
        <v>0.96472599999999997</v>
      </c>
      <c r="D127">
        <v>1.06507</v>
      </c>
      <c r="E127">
        <v>1.0911200000000001</v>
      </c>
      <c r="F127">
        <v>1.4164000000000001</v>
      </c>
      <c r="G127">
        <v>0.58690500000000001</v>
      </c>
      <c r="H127">
        <v>1.1859200000000001</v>
      </c>
      <c r="I127">
        <v>2.3028</v>
      </c>
      <c r="J127">
        <v>1.6913499999999999</v>
      </c>
      <c r="K127">
        <v>2.74187</v>
      </c>
      <c r="L127">
        <v>4.00162</v>
      </c>
      <c r="M127">
        <v>2.53043</v>
      </c>
      <c r="N127">
        <v>1.6025400000000001</v>
      </c>
      <c r="O127">
        <v>1.67493</v>
      </c>
      <c r="P127">
        <v>2.9784999999999999</v>
      </c>
      <c r="Q127">
        <v>5.3881899999999998</v>
      </c>
      <c r="R127">
        <v>1.2475700000000001</v>
      </c>
      <c r="S127">
        <v>1.87974</v>
      </c>
      <c r="T127">
        <v>1.9246399999999999</v>
      </c>
      <c r="U127">
        <v>6.9229700000000003</v>
      </c>
      <c r="V127">
        <v>1.7439</v>
      </c>
      <c r="W127">
        <v>2.6101100000000002</v>
      </c>
      <c r="X127">
        <v>3.4085999999999999</v>
      </c>
      <c r="Y127">
        <v>2.4276599999999999</v>
      </c>
      <c r="Z127">
        <v>2.27149</v>
      </c>
    </row>
    <row r="128" spans="1:26">
      <c r="A128">
        <v>1990</v>
      </c>
      <c r="B128">
        <v>0.81402799999999997</v>
      </c>
      <c r="C128">
        <v>0.96472599999999997</v>
      </c>
      <c r="D128">
        <v>1.0651200000000001</v>
      </c>
      <c r="E128">
        <v>1.0911200000000001</v>
      </c>
      <c r="F128">
        <v>1.4164000000000001</v>
      </c>
      <c r="G128">
        <v>0.61138499999999996</v>
      </c>
      <c r="H128">
        <v>1.2052499999999999</v>
      </c>
      <c r="I128">
        <v>2.3263600000000002</v>
      </c>
      <c r="J128">
        <v>1.7132700000000001</v>
      </c>
      <c r="K128">
        <v>2.7617699999999998</v>
      </c>
      <c r="L128">
        <v>4.0034200000000002</v>
      </c>
      <c r="M128">
        <v>2.5304000000000002</v>
      </c>
      <c r="N128">
        <v>1.60182</v>
      </c>
      <c r="O128">
        <v>1.6752800000000001</v>
      </c>
      <c r="P128">
        <v>2.8190300000000001</v>
      </c>
      <c r="Q128">
        <v>5.5278099999999997</v>
      </c>
      <c r="R128">
        <v>1.2589699999999999</v>
      </c>
      <c r="S128">
        <v>1.9152100000000001</v>
      </c>
      <c r="T128">
        <v>1.92679</v>
      </c>
      <c r="U128">
        <v>6.85738</v>
      </c>
      <c r="V128">
        <v>1.7585200000000001</v>
      </c>
      <c r="W128">
        <v>2.6101700000000001</v>
      </c>
      <c r="X128">
        <v>3.2185800000000002</v>
      </c>
      <c r="Y128">
        <v>2.4106000000000001</v>
      </c>
      <c r="Z128">
        <v>2.2711899999999998</v>
      </c>
    </row>
    <row r="129" spans="1:26">
      <c r="A129">
        <v>1991</v>
      </c>
      <c r="B129">
        <v>0.81402799999999997</v>
      </c>
      <c r="C129">
        <v>0.96472599999999997</v>
      </c>
      <c r="D129">
        <v>1.0650599999999999</v>
      </c>
      <c r="E129">
        <v>1.0911200000000001</v>
      </c>
      <c r="F129">
        <v>1.4164000000000001</v>
      </c>
      <c r="G129">
        <v>0.61958999999999997</v>
      </c>
      <c r="H129">
        <v>1.20452</v>
      </c>
      <c r="I129">
        <v>2.3343799999999999</v>
      </c>
      <c r="J129">
        <v>1.7201200000000001</v>
      </c>
      <c r="K129">
        <v>2.7646899999999999</v>
      </c>
      <c r="L129">
        <v>4.00373</v>
      </c>
      <c r="M129">
        <v>2.5304099999999998</v>
      </c>
      <c r="N129">
        <v>1.6500600000000001</v>
      </c>
      <c r="O129">
        <v>1.6710400000000001</v>
      </c>
      <c r="P129">
        <v>2.8738299999999999</v>
      </c>
      <c r="Q129">
        <v>5.6592099999999999</v>
      </c>
      <c r="R129">
        <v>1.26891</v>
      </c>
      <c r="S129">
        <v>1.9517599999999999</v>
      </c>
      <c r="T129">
        <v>1.92849</v>
      </c>
      <c r="U129">
        <v>6.8078599999999998</v>
      </c>
      <c r="V129">
        <v>1.77058</v>
      </c>
      <c r="W129">
        <v>2.61016</v>
      </c>
      <c r="X129">
        <v>3.34598</v>
      </c>
      <c r="Y129">
        <v>2.4917099999999999</v>
      </c>
      <c r="Z129">
        <v>2.25265</v>
      </c>
    </row>
    <row r="130" spans="1:26">
      <c r="A130">
        <v>1992</v>
      </c>
      <c r="B130">
        <v>0.814029</v>
      </c>
      <c r="C130">
        <v>0.96472599999999997</v>
      </c>
      <c r="D130">
        <v>1.06497</v>
      </c>
      <c r="E130">
        <v>1.0911200000000001</v>
      </c>
      <c r="F130">
        <v>1.4164000000000001</v>
      </c>
      <c r="G130">
        <v>0.62037900000000001</v>
      </c>
      <c r="H130">
        <v>1.20461</v>
      </c>
      <c r="I130">
        <v>2.3363200000000002</v>
      </c>
      <c r="J130">
        <v>1.7195199999999999</v>
      </c>
      <c r="K130">
        <v>2.76451</v>
      </c>
      <c r="L130">
        <v>4.0073999999999996</v>
      </c>
      <c r="M130">
        <v>2.53037</v>
      </c>
      <c r="N130">
        <v>1.6719299999999999</v>
      </c>
      <c r="O130">
        <v>1.6711</v>
      </c>
      <c r="P130">
        <v>2.7115800000000001</v>
      </c>
      <c r="Q130">
        <v>5.8510400000000002</v>
      </c>
      <c r="R130">
        <v>1.2866899999999999</v>
      </c>
      <c r="S130">
        <v>2.00623</v>
      </c>
      <c r="T130">
        <v>1.9305099999999999</v>
      </c>
      <c r="U130">
        <v>6.7301299999999999</v>
      </c>
      <c r="V130">
        <v>1.77942</v>
      </c>
      <c r="W130">
        <v>2.6102599999999998</v>
      </c>
      <c r="X130">
        <v>3.2492000000000001</v>
      </c>
      <c r="Y130">
        <v>2.52983</v>
      </c>
      <c r="Z130">
        <v>2.2469199999999998</v>
      </c>
    </row>
    <row r="131" spans="1:26">
      <c r="A131">
        <v>1993</v>
      </c>
      <c r="B131">
        <v>0.814029</v>
      </c>
      <c r="C131">
        <v>0.96472599999999997</v>
      </c>
      <c r="D131">
        <v>1.06501</v>
      </c>
      <c r="E131">
        <v>1.0911200000000001</v>
      </c>
      <c r="F131">
        <v>1.4164000000000001</v>
      </c>
      <c r="G131">
        <v>0.63512500000000005</v>
      </c>
      <c r="H131">
        <v>1.2031400000000001</v>
      </c>
      <c r="I131">
        <v>2.3504900000000002</v>
      </c>
      <c r="J131">
        <v>1.7298</v>
      </c>
      <c r="K131">
        <v>2.76878</v>
      </c>
      <c r="L131">
        <v>4.0074800000000002</v>
      </c>
      <c r="M131">
        <v>2.5303800000000001</v>
      </c>
      <c r="N131">
        <v>1.7003600000000001</v>
      </c>
      <c r="O131">
        <v>1.6718</v>
      </c>
      <c r="P131">
        <v>2.7827899999999999</v>
      </c>
      <c r="Q131">
        <v>5.9878299999999998</v>
      </c>
      <c r="R131">
        <v>1.29834</v>
      </c>
      <c r="S131">
        <v>2.04772</v>
      </c>
      <c r="T131">
        <v>1.93089</v>
      </c>
      <c r="U131">
        <v>6.6902600000000003</v>
      </c>
      <c r="V131">
        <v>1.7867</v>
      </c>
      <c r="W131">
        <v>2.6102699999999999</v>
      </c>
      <c r="X131">
        <v>3.3502000000000001</v>
      </c>
      <c r="Y131">
        <v>2.60331</v>
      </c>
      <c r="Z131">
        <v>2.2320899999999999</v>
      </c>
    </row>
    <row r="132" spans="1:26">
      <c r="A132">
        <v>1994</v>
      </c>
      <c r="B132">
        <v>0.81402799999999997</v>
      </c>
      <c r="C132">
        <v>0.96472599999999997</v>
      </c>
      <c r="D132">
        <v>1.0648599999999999</v>
      </c>
      <c r="E132">
        <v>1.0911200000000001</v>
      </c>
      <c r="F132">
        <v>1.4164000000000001</v>
      </c>
      <c r="G132">
        <v>0.64693299999999998</v>
      </c>
      <c r="H132">
        <v>1.20191</v>
      </c>
      <c r="I132">
        <v>2.36273</v>
      </c>
      <c r="J132">
        <v>1.73776</v>
      </c>
      <c r="K132">
        <v>2.7711700000000001</v>
      </c>
      <c r="L132">
        <v>4.0058600000000002</v>
      </c>
      <c r="M132">
        <v>2.5303900000000001</v>
      </c>
      <c r="N132">
        <v>1.67801</v>
      </c>
      <c r="O132">
        <v>1.67733</v>
      </c>
      <c r="P132">
        <v>2.8550599999999999</v>
      </c>
      <c r="Q132">
        <v>6.1039300000000001</v>
      </c>
      <c r="R132">
        <v>1.30582</v>
      </c>
      <c r="S132">
        <v>2.0820099999999999</v>
      </c>
      <c r="T132">
        <v>1.9307700000000001</v>
      </c>
      <c r="U132">
        <v>6.6710500000000001</v>
      </c>
      <c r="V132">
        <v>1.7945800000000001</v>
      </c>
      <c r="W132">
        <v>2.6103399999999999</v>
      </c>
      <c r="X132">
        <v>3.2984499999999999</v>
      </c>
      <c r="Y132">
        <v>2.6235300000000001</v>
      </c>
      <c r="Z132">
        <v>2.2266599999999999</v>
      </c>
    </row>
    <row r="133" spans="1:26">
      <c r="A133">
        <v>1995</v>
      </c>
      <c r="B133">
        <v>0.81402799999999997</v>
      </c>
      <c r="C133">
        <v>0.96472599999999997</v>
      </c>
      <c r="D133">
        <v>1.0649999999999999</v>
      </c>
      <c r="E133">
        <v>1.0911200000000001</v>
      </c>
      <c r="F133">
        <v>1.4164000000000001</v>
      </c>
      <c r="G133">
        <v>0.66225500000000004</v>
      </c>
      <c r="H133">
        <v>1.2002900000000001</v>
      </c>
      <c r="I133">
        <v>2.3761399999999999</v>
      </c>
      <c r="J133">
        <v>1.7491099999999999</v>
      </c>
      <c r="K133">
        <v>2.7728799999999998</v>
      </c>
      <c r="L133">
        <v>4.0038200000000002</v>
      </c>
      <c r="M133">
        <v>2.5304000000000002</v>
      </c>
      <c r="N133">
        <v>1.67004</v>
      </c>
      <c r="O133">
        <v>1.6808399999999999</v>
      </c>
      <c r="P133">
        <v>2.9350000000000001</v>
      </c>
      <c r="Q133">
        <v>6.2674200000000004</v>
      </c>
      <c r="R133">
        <v>1.3160099999999999</v>
      </c>
      <c r="S133">
        <v>2.1263800000000002</v>
      </c>
      <c r="T133">
        <v>1.93154</v>
      </c>
      <c r="U133">
        <v>6.6264399999999997</v>
      </c>
      <c r="V133">
        <v>1.80433</v>
      </c>
      <c r="W133">
        <v>2.61036</v>
      </c>
      <c r="X133">
        <v>3.2664900000000001</v>
      </c>
      <c r="Y133">
        <v>2.6365599999999998</v>
      </c>
      <c r="Z133">
        <v>2.22031</v>
      </c>
    </row>
    <row r="134" spans="1:26">
      <c r="A134">
        <v>1996</v>
      </c>
      <c r="B134">
        <v>0.81402799999999997</v>
      </c>
      <c r="C134">
        <v>0.96472599999999997</v>
      </c>
      <c r="D134">
        <v>1.0649500000000001</v>
      </c>
      <c r="E134">
        <v>1.0911200000000001</v>
      </c>
      <c r="F134">
        <v>1.4164000000000001</v>
      </c>
      <c r="G134">
        <v>0.70370900000000003</v>
      </c>
      <c r="H134">
        <v>1.1962600000000001</v>
      </c>
      <c r="I134">
        <v>2.4070800000000001</v>
      </c>
      <c r="J134">
        <v>1.77922</v>
      </c>
      <c r="K134">
        <v>2.7751000000000001</v>
      </c>
      <c r="L134">
        <v>4.0017100000000001</v>
      </c>
      <c r="M134">
        <v>2.5304199999999999</v>
      </c>
      <c r="N134">
        <v>1.6566099999999999</v>
      </c>
      <c r="O134">
        <v>1.68415</v>
      </c>
      <c r="P134">
        <v>3.0220500000000001</v>
      </c>
      <c r="Q134">
        <v>6.3982999999999999</v>
      </c>
      <c r="R134">
        <v>1.3207899999999999</v>
      </c>
      <c r="S134">
        <v>2.1583399999999999</v>
      </c>
      <c r="T134">
        <v>1.9317200000000001</v>
      </c>
      <c r="U134">
        <v>6.6166700000000001</v>
      </c>
      <c r="V134">
        <v>1.8152900000000001</v>
      </c>
      <c r="W134">
        <v>2.6103800000000001</v>
      </c>
      <c r="X134">
        <v>3.3068599999999999</v>
      </c>
      <c r="Y134">
        <v>2.6555800000000001</v>
      </c>
      <c r="Z134">
        <v>2.2111200000000002</v>
      </c>
    </row>
    <row r="135" spans="1:26">
      <c r="A135">
        <v>1997</v>
      </c>
      <c r="B135">
        <v>0.814029</v>
      </c>
      <c r="C135">
        <v>0.96472599999999997</v>
      </c>
      <c r="D135">
        <v>1.06491</v>
      </c>
      <c r="E135">
        <v>1.0911200000000001</v>
      </c>
      <c r="F135">
        <v>1.4164000000000001</v>
      </c>
      <c r="G135">
        <v>0.75358899999999995</v>
      </c>
      <c r="H135">
        <v>1.19171</v>
      </c>
      <c r="I135">
        <v>2.4411999999999998</v>
      </c>
      <c r="J135">
        <v>1.8137799999999999</v>
      </c>
      <c r="K135">
        <v>2.7759299999999998</v>
      </c>
      <c r="L135">
        <v>3.9989699999999999</v>
      </c>
      <c r="M135">
        <v>2.53044</v>
      </c>
      <c r="N135">
        <v>1.6246400000000001</v>
      </c>
      <c r="O135">
        <v>1.6883999999999999</v>
      </c>
      <c r="P135">
        <v>3.0909499999999999</v>
      </c>
      <c r="Q135">
        <v>6.5333600000000001</v>
      </c>
      <c r="R135">
        <v>1.33</v>
      </c>
      <c r="S135">
        <v>2.20187</v>
      </c>
      <c r="T135">
        <v>1.9319299999999999</v>
      </c>
      <c r="U135">
        <v>6.6169700000000002</v>
      </c>
      <c r="V135">
        <v>1.8279799999999999</v>
      </c>
      <c r="W135">
        <v>2.6104099999999999</v>
      </c>
      <c r="X135">
        <v>3.2632099999999999</v>
      </c>
      <c r="Y135">
        <v>2.6499799999999998</v>
      </c>
      <c r="Z135">
        <v>2.2062599999999999</v>
      </c>
    </row>
    <row r="136" spans="1:26">
      <c r="A136">
        <v>1998</v>
      </c>
      <c r="B136">
        <v>0.814029</v>
      </c>
      <c r="C136">
        <v>0.96472599999999997</v>
      </c>
      <c r="D136">
        <v>1.0649999999999999</v>
      </c>
      <c r="E136">
        <v>1.0911200000000001</v>
      </c>
      <c r="F136">
        <v>1.4164000000000001</v>
      </c>
      <c r="G136">
        <v>0.79728600000000005</v>
      </c>
      <c r="H136">
        <v>1.1881200000000001</v>
      </c>
      <c r="I136">
        <v>2.4671400000000001</v>
      </c>
      <c r="J136">
        <v>1.8421700000000001</v>
      </c>
      <c r="K136">
        <v>2.77616</v>
      </c>
      <c r="L136">
        <v>3.9971700000000001</v>
      </c>
      <c r="M136">
        <v>2.5304700000000002</v>
      </c>
      <c r="N136">
        <v>1.6129800000000001</v>
      </c>
      <c r="O136">
        <v>1.69034</v>
      </c>
      <c r="P136">
        <v>3.1844800000000002</v>
      </c>
      <c r="Q136">
        <v>6.6896300000000002</v>
      </c>
      <c r="R136">
        <v>1.3288500000000001</v>
      </c>
      <c r="S136">
        <v>2.2212100000000001</v>
      </c>
      <c r="T136">
        <v>1.9332499999999999</v>
      </c>
      <c r="U136">
        <v>6.5832100000000002</v>
      </c>
      <c r="V136">
        <v>1.84246</v>
      </c>
      <c r="W136">
        <v>2.6103999999999998</v>
      </c>
      <c r="X136">
        <v>3.4551599999999998</v>
      </c>
      <c r="Y136">
        <v>2.6958899999999999</v>
      </c>
      <c r="Z136">
        <v>2.19062</v>
      </c>
    </row>
    <row r="137" spans="1:26">
      <c r="A137">
        <v>1999</v>
      </c>
      <c r="B137">
        <v>0.81403000000000003</v>
      </c>
      <c r="C137">
        <v>0.96472599999999997</v>
      </c>
      <c r="D137">
        <v>1.0651600000000001</v>
      </c>
      <c r="E137">
        <v>1.0911200000000001</v>
      </c>
      <c r="F137">
        <v>1.4164099999999999</v>
      </c>
      <c r="G137">
        <v>0.85329900000000003</v>
      </c>
      <c r="H137">
        <v>1.1841900000000001</v>
      </c>
      <c r="I137">
        <v>2.4982199999999999</v>
      </c>
      <c r="J137">
        <v>1.8749100000000001</v>
      </c>
      <c r="K137">
        <v>2.7762899999999999</v>
      </c>
      <c r="L137">
        <v>3.9973800000000002</v>
      </c>
      <c r="M137">
        <v>2.5304799999999998</v>
      </c>
      <c r="N137">
        <v>1.5851</v>
      </c>
      <c r="O137">
        <v>1.6932199999999999</v>
      </c>
      <c r="P137">
        <v>3.2034600000000002</v>
      </c>
      <c r="Q137">
        <v>6.8513599999999997</v>
      </c>
      <c r="R137">
        <v>1.33487</v>
      </c>
      <c r="S137">
        <v>2.2583799999999998</v>
      </c>
      <c r="T137">
        <v>1.93296</v>
      </c>
      <c r="U137">
        <v>6.6104599999999998</v>
      </c>
      <c r="V137">
        <v>1.85846</v>
      </c>
      <c r="W137">
        <v>2.6104599999999998</v>
      </c>
      <c r="X137">
        <v>3.5760100000000001</v>
      </c>
      <c r="Y137">
        <v>2.72905</v>
      </c>
      <c r="Z137">
        <v>2.17943</v>
      </c>
    </row>
    <row r="138" spans="1:26">
      <c r="A138">
        <v>2000</v>
      </c>
      <c r="B138">
        <v>0.81403000000000003</v>
      </c>
      <c r="C138">
        <v>0.96472599999999997</v>
      </c>
      <c r="D138">
        <v>1.0651900000000001</v>
      </c>
      <c r="E138">
        <v>1.0911200000000001</v>
      </c>
      <c r="F138">
        <v>1.4164099999999999</v>
      </c>
      <c r="G138">
        <v>0.91395700000000002</v>
      </c>
      <c r="H138">
        <v>1.1804399999999999</v>
      </c>
      <c r="I138">
        <v>2.52989</v>
      </c>
      <c r="J138">
        <v>1.9075599999999999</v>
      </c>
      <c r="K138">
        <v>2.7763300000000002</v>
      </c>
      <c r="L138">
        <v>3.9988700000000001</v>
      </c>
      <c r="M138">
        <v>2.5304700000000002</v>
      </c>
      <c r="N138">
        <v>1.5726899999999999</v>
      </c>
      <c r="O138">
        <v>1.69442</v>
      </c>
      <c r="P138">
        <v>3.1345200000000002</v>
      </c>
      <c r="Q138">
        <v>7.0097399999999999</v>
      </c>
      <c r="R138">
        <v>1.34246</v>
      </c>
      <c r="S138">
        <v>2.2962899999999999</v>
      </c>
      <c r="T138">
        <v>1.9337</v>
      </c>
      <c r="U138">
        <v>6.5870800000000003</v>
      </c>
      <c r="V138">
        <v>1.8752500000000001</v>
      </c>
      <c r="W138">
        <v>2.6105100000000001</v>
      </c>
      <c r="X138">
        <v>3.5322499999999999</v>
      </c>
      <c r="Y138">
        <v>2.7377799999999999</v>
      </c>
      <c r="Z138">
        <v>2.1749100000000001</v>
      </c>
    </row>
    <row r="139" spans="1:26">
      <c r="A139">
        <v>2001</v>
      </c>
      <c r="B139">
        <v>0.81403000000000003</v>
      </c>
      <c r="C139">
        <v>0.96472599999999997</v>
      </c>
      <c r="D139">
        <v>1.06535</v>
      </c>
      <c r="E139">
        <v>1.0911200000000001</v>
      </c>
      <c r="F139">
        <v>1.4164099999999999</v>
      </c>
      <c r="G139">
        <v>0.95804900000000004</v>
      </c>
      <c r="H139">
        <v>1.17839</v>
      </c>
      <c r="I139">
        <v>2.5483699999999998</v>
      </c>
      <c r="J139">
        <v>1.92594</v>
      </c>
      <c r="K139">
        <v>2.7763399999999998</v>
      </c>
      <c r="L139">
        <v>3.9999699999999998</v>
      </c>
      <c r="M139">
        <v>2.5304500000000001</v>
      </c>
      <c r="N139">
        <v>1.5863100000000001</v>
      </c>
      <c r="O139">
        <v>1.6934800000000001</v>
      </c>
      <c r="P139">
        <v>3.06046</v>
      </c>
      <c r="Q139">
        <v>7.1578600000000003</v>
      </c>
      <c r="R139">
        <v>1.3607</v>
      </c>
      <c r="S139">
        <v>2.3684500000000002</v>
      </c>
      <c r="T139">
        <v>1.9340900000000001</v>
      </c>
      <c r="U139">
        <v>6.56534</v>
      </c>
      <c r="V139">
        <v>1.8900399999999999</v>
      </c>
      <c r="W139">
        <v>2.6105</v>
      </c>
      <c r="X139">
        <v>3.4822199999999999</v>
      </c>
      <c r="Y139">
        <v>2.7563300000000002</v>
      </c>
      <c r="Z139">
        <v>2.16913</v>
      </c>
    </row>
    <row r="140" spans="1:26">
      <c r="A140">
        <v>2002</v>
      </c>
      <c r="B140">
        <v>0.81403000000000003</v>
      </c>
      <c r="C140">
        <v>0.964727</v>
      </c>
      <c r="D140">
        <v>1.0654999999999999</v>
      </c>
      <c r="E140">
        <v>1.0911200000000001</v>
      </c>
      <c r="F140">
        <v>1.4164099999999999</v>
      </c>
      <c r="G140">
        <v>0.99570599999999998</v>
      </c>
      <c r="H140">
        <v>1.1774199999999999</v>
      </c>
      <c r="I140">
        <v>2.56318</v>
      </c>
      <c r="J140">
        <v>1.9352400000000001</v>
      </c>
      <c r="K140">
        <v>2.7763499999999999</v>
      </c>
      <c r="L140">
        <v>4.0008299999999997</v>
      </c>
      <c r="M140">
        <v>2.5304500000000001</v>
      </c>
      <c r="N140">
        <v>1.6077699999999999</v>
      </c>
      <c r="O140">
        <v>1.6922999999999999</v>
      </c>
      <c r="P140">
        <v>3.04338</v>
      </c>
      <c r="Q140">
        <v>7.2955899999999998</v>
      </c>
      <c r="R140">
        <v>1.3600699999999999</v>
      </c>
      <c r="S140">
        <v>2.3960599999999999</v>
      </c>
      <c r="T140">
        <v>1.9357599999999999</v>
      </c>
      <c r="U140">
        <v>6.4902899999999999</v>
      </c>
      <c r="V140">
        <v>1.9024099999999999</v>
      </c>
      <c r="W140">
        <v>2.61049</v>
      </c>
      <c r="X140">
        <v>3.5983100000000001</v>
      </c>
      <c r="Y140">
        <v>2.8196400000000001</v>
      </c>
      <c r="Z140">
        <v>2.15612</v>
      </c>
    </row>
    <row r="141" spans="1:26">
      <c r="A141">
        <v>2003</v>
      </c>
      <c r="B141">
        <v>0.81403099999999995</v>
      </c>
      <c r="C141">
        <v>0.964727</v>
      </c>
      <c r="D141">
        <v>1.0656000000000001</v>
      </c>
      <c r="E141">
        <v>1.0911200000000001</v>
      </c>
      <c r="F141">
        <v>1.4164099999999999</v>
      </c>
      <c r="G141">
        <v>1.05033</v>
      </c>
      <c r="H141">
        <v>1.1755899999999999</v>
      </c>
      <c r="I141">
        <v>2.5839400000000001</v>
      </c>
      <c r="J141">
        <v>1.95092</v>
      </c>
      <c r="K141">
        <v>2.7763499999999999</v>
      </c>
      <c r="L141">
        <v>4.0021199999999997</v>
      </c>
      <c r="M141">
        <v>2.5304500000000001</v>
      </c>
      <c r="N141">
        <v>1.61267</v>
      </c>
      <c r="O141">
        <v>1.6931</v>
      </c>
      <c r="P141">
        <v>3.0065599999999999</v>
      </c>
      <c r="Q141">
        <v>7.43729</v>
      </c>
      <c r="R141">
        <v>1.3580300000000001</v>
      </c>
      <c r="S141">
        <v>2.42889</v>
      </c>
      <c r="T141">
        <v>1.9347300000000001</v>
      </c>
      <c r="U141">
        <v>6.5048300000000001</v>
      </c>
      <c r="V141">
        <v>1.9131899999999999</v>
      </c>
      <c r="W141">
        <v>2.6105499999999999</v>
      </c>
      <c r="X141">
        <v>3.6414</v>
      </c>
      <c r="Y141">
        <v>2.8748999999999998</v>
      </c>
      <c r="Z141">
        <v>2.1469399999999998</v>
      </c>
    </row>
    <row r="142" spans="1:26">
      <c r="A142">
        <v>2004</v>
      </c>
      <c r="B142">
        <v>0.81403099999999995</v>
      </c>
      <c r="C142">
        <v>0.964727</v>
      </c>
      <c r="D142">
        <v>1.06555</v>
      </c>
      <c r="E142">
        <v>1.0911200000000001</v>
      </c>
      <c r="F142">
        <v>1.4164099999999999</v>
      </c>
      <c r="G142">
        <v>1.11381</v>
      </c>
      <c r="H142">
        <v>1.17418</v>
      </c>
      <c r="I142">
        <v>2.6134400000000002</v>
      </c>
      <c r="J142">
        <v>1.9634100000000001</v>
      </c>
      <c r="K142">
        <v>2.7763599999999999</v>
      </c>
      <c r="L142">
        <v>4.00387</v>
      </c>
      <c r="M142">
        <v>2.5304500000000001</v>
      </c>
      <c r="N142">
        <v>1.6288800000000001</v>
      </c>
      <c r="O142">
        <v>1.69354</v>
      </c>
      <c r="P142">
        <v>2.9794900000000002</v>
      </c>
      <c r="Q142">
        <v>7.5940200000000004</v>
      </c>
      <c r="R142">
        <v>1.34955</v>
      </c>
      <c r="S142">
        <v>2.4470900000000002</v>
      </c>
      <c r="T142">
        <v>1.9337599999999999</v>
      </c>
      <c r="U142">
        <v>6.5004900000000001</v>
      </c>
      <c r="V142">
        <v>1.9238200000000001</v>
      </c>
      <c r="W142">
        <v>2.6105999999999998</v>
      </c>
      <c r="X142">
        <v>3.7462399999999998</v>
      </c>
      <c r="Y142">
        <v>2.9159099999999998</v>
      </c>
      <c r="Z142">
        <v>2.1358000000000001</v>
      </c>
    </row>
    <row r="143" spans="1:26">
      <c r="A143">
        <v>2005</v>
      </c>
      <c r="B143">
        <v>0.81403199999999998</v>
      </c>
      <c r="C143">
        <v>0.964727</v>
      </c>
      <c r="D143">
        <v>1.0657399999999999</v>
      </c>
      <c r="E143">
        <v>1.0911200000000001</v>
      </c>
      <c r="F143">
        <v>1.4164099999999999</v>
      </c>
      <c r="G143">
        <v>1.16581</v>
      </c>
      <c r="H143">
        <v>1.1735800000000001</v>
      </c>
      <c r="I143">
        <v>2.6288100000000001</v>
      </c>
      <c r="J143">
        <v>1.9699599999999999</v>
      </c>
      <c r="K143">
        <v>2.7763599999999999</v>
      </c>
      <c r="L143">
        <v>4.0064700000000002</v>
      </c>
      <c r="M143">
        <v>2.5304500000000001</v>
      </c>
      <c r="N143">
        <v>1.64378</v>
      </c>
      <c r="O143">
        <v>1.6942999999999999</v>
      </c>
      <c r="P143">
        <v>2.9444599999999999</v>
      </c>
      <c r="Q143">
        <v>7.7923600000000004</v>
      </c>
      <c r="R143">
        <v>1.3460799999999999</v>
      </c>
      <c r="S143">
        <v>2.4753599999999998</v>
      </c>
      <c r="T143">
        <v>1.9324699999999999</v>
      </c>
      <c r="U143">
        <v>6.4996900000000002</v>
      </c>
      <c r="V143">
        <v>1.9362699999999999</v>
      </c>
      <c r="W143">
        <v>2.6106699999999998</v>
      </c>
      <c r="X143">
        <v>3.89941</v>
      </c>
      <c r="Y143">
        <v>2.9125700000000001</v>
      </c>
      <c r="Z143">
        <v>2.1244000000000001</v>
      </c>
    </row>
    <row r="144" spans="1:26">
      <c r="A144">
        <v>2006</v>
      </c>
      <c r="B144">
        <v>0.81403300000000001</v>
      </c>
      <c r="C144">
        <v>0.964727</v>
      </c>
      <c r="D144">
        <v>1.0658399999999999</v>
      </c>
      <c r="E144">
        <v>1.0911200000000001</v>
      </c>
      <c r="F144">
        <v>1.4164099999999999</v>
      </c>
      <c r="G144">
        <v>1.2132000000000001</v>
      </c>
      <c r="H144">
        <v>1.17388</v>
      </c>
      <c r="I144">
        <v>2.64384</v>
      </c>
      <c r="J144">
        <v>1.9700500000000001</v>
      </c>
      <c r="K144">
        <v>2.7763599999999999</v>
      </c>
      <c r="L144">
        <v>4.01004</v>
      </c>
      <c r="M144">
        <v>2.53044</v>
      </c>
      <c r="N144">
        <v>1.6571800000000001</v>
      </c>
      <c r="O144">
        <v>1.69478</v>
      </c>
      <c r="P144">
        <v>2.851</v>
      </c>
      <c r="Q144">
        <v>8.0203000000000007</v>
      </c>
      <c r="R144">
        <v>1.35283</v>
      </c>
      <c r="S144">
        <v>2.52921</v>
      </c>
      <c r="T144">
        <v>1.9319999999999999</v>
      </c>
      <c r="U144">
        <v>6.4668400000000004</v>
      </c>
      <c r="V144">
        <v>1.9512</v>
      </c>
      <c r="W144">
        <v>2.6107499999999999</v>
      </c>
      <c r="X144">
        <v>4.0228999999999999</v>
      </c>
      <c r="Y144">
        <v>2.9095</v>
      </c>
      <c r="Z144">
        <v>2.1155499999999998</v>
      </c>
    </row>
    <row r="145" spans="1:26">
      <c r="A145">
        <v>2007</v>
      </c>
      <c r="B145">
        <v>0.81403300000000001</v>
      </c>
      <c r="C145">
        <v>0.964727</v>
      </c>
      <c r="D145">
        <v>1.06602</v>
      </c>
      <c r="E145">
        <v>1.0911200000000001</v>
      </c>
      <c r="F145">
        <v>1.4164099999999999</v>
      </c>
      <c r="G145">
        <v>1.2704800000000001</v>
      </c>
      <c r="H145">
        <v>1.1731799999999999</v>
      </c>
      <c r="I145">
        <v>2.66635</v>
      </c>
      <c r="J145">
        <v>1.97864</v>
      </c>
      <c r="K145">
        <v>2.7763599999999999</v>
      </c>
      <c r="L145">
        <v>4.0140700000000002</v>
      </c>
      <c r="M145">
        <v>2.5304000000000002</v>
      </c>
      <c r="N145">
        <v>1.6807000000000001</v>
      </c>
      <c r="O145">
        <v>1.6939599999999999</v>
      </c>
      <c r="P145">
        <v>2.60161</v>
      </c>
      <c r="Q145">
        <v>8.2227200000000007</v>
      </c>
      <c r="R145">
        <v>1.3872899999999999</v>
      </c>
      <c r="S145">
        <v>2.6645400000000001</v>
      </c>
      <c r="T145">
        <v>1.9323999999999999</v>
      </c>
      <c r="U145">
        <v>6.4030899999999997</v>
      </c>
      <c r="V145">
        <v>1.9673700000000001</v>
      </c>
      <c r="W145">
        <v>2.6108099999999999</v>
      </c>
      <c r="X145">
        <v>3.83772</v>
      </c>
      <c r="Y145">
        <v>2.9076399999999998</v>
      </c>
      <c r="Z145">
        <v>2.11876</v>
      </c>
    </row>
    <row r="146" spans="1:26">
      <c r="A146">
        <v>2008</v>
      </c>
      <c r="B146">
        <v>0.81403300000000001</v>
      </c>
      <c r="C146">
        <v>0.964727</v>
      </c>
      <c r="D146">
        <v>1.0660700000000001</v>
      </c>
      <c r="E146">
        <v>1.0911200000000001</v>
      </c>
      <c r="F146">
        <v>1.4164099999999999</v>
      </c>
      <c r="G146">
        <v>1.3266800000000001</v>
      </c>
      <c r="H146">
        <v>1.1722399999999999</v>
      </c>
      <c r="I146">
        <v>2.6906400000000001</v>
      </c>
      <c r="J146">
        <v>1.9866999999999999</v>
      </c>
      <c r="K146">
        <v>2.7763599999999999</v>
      </c>
      <c r="L146">
        <v>4.0180800000000003</v>
      </c>
      <c r="M146">
        <v>2.5303599999999999</v>
      </c>
      <c r="N146">
        <v>1.76007</v>
      </c>
      <c r="O146">
        <v>1.6890400000000001</v>
      </c>
      <c r="P146">
        <v>2.4177399999999998</v>
      </c>
      <c r="Q146">
        <v>8.3890600000000006</v>
      </c>
      <c r="R146">
        <v>1.42126</v>
      </c>
      <c r="S146">
        <v>2.78905</v>
      </c>
      <c r="T146">
        <v>1.93614</v>
      </c>
      <c r="U146">
        <v>6.2123499999999998</v>
      </c>
      <c r="V146">
        <v>1.98298</v>
      </c>
      <c r="W146">
        <v>2.61076</v>
      </c>
      <c r="X146">
        <v>3.8616999999999999</v>
      </c>
      <c r="Y146">
        <v>2.9108100000000001</v>
      </c>
      <c r="Z146">
        <v>2.11246</v>
      </c>
    </row>
    <row r="147" spans="1:26">
      <c r="A147">
        <v>2009</v>
      </c>
      <c r="B147">
        <v>0.81403300000000001</v>
      </c>
      <c r="C147">
        <v>0.964727</v>
      </c>
      <c r="D147">
        <v>1.06609</v>
      </c>
      <c r="E147">
        <v>1.0911200000000001</v>
      </c>
      <c r="F147">
        <v>1.4164099999999999</v>
      </c>
      <c r="G147">
        <v>1.3781300000000001</v>
      </c>
      <c r="H147">
        <v>1.1711199999999999</v>
      </c>
      <c r="I147">
        <v>2.7103199999999998</v>
      </c>
      <c r="J147">
        <v>1.9945900000000001</v>
      </c>
      <c r="K147">
        <v>2.7763599999999999</v>
      </c>
      <c r="L147">
        <v>4.0218400000000001</v>
      </c>
      <c r="M147">
        <v>2.5303200000000001</v>
      </c>
      <c r="N147">
        <v>1.8231200000000001</v>
      </c>
      <c r="O147">
        <v>1.6852499999999999</v>
      </c>
      <c r="P147">
        <v>2.3271700000000002</v>
      </c>
      <c r="Q147">
        <v>8.5480900000000002</v>
      </c>
      <c r="R147">
        <v>1.4474</v>
      </c>
      <c r="S147">
        <v>2.8876499999999998</v>
      </c>
      <c r="T147">
        <v>1.9397899999999999</v>
      </c>
      <c r="U147">
        <v>6.0603400000000001</v>
      </c>
      <c r="V147">
        <v>1.99437</v>
      </c>
      <c r="W147">
        <v>2.6107300000000002</v>
      </c>
      <c r="X147">
        <v>3.9363600000000001</v>
      </c>
      <c r="Y147">
        <v>2.91168</v>
      </c>
      <c r="Z147">
        <v>2.1050800000000001</v>
      </c>
    </row>
    <row r="148" spans="1:26">
      <c r="A148">
        <v>2010</v>
      </c>
      <c r="B148">
        <v>0.81403400000000004</v>
      </c>
      <c r="C148">
        <v>0.964727</v>
      </c>
      <c r="D148">
        <v>1.0660000000000001</v>
      </c>
      <c r="E148">
        <v>1.0911200000000001</v>
      </c>
      <c r="F148">
        <v>1.4164099999999999</v>
      </c>
      <c r="G148">
        <v>1.42717</v>
      </c>
      <c r="H148">
        <v>1.17031</v>
      </c>
      <c r="I148">
        <v>2.73027</v>
      </c>
      <c r="J148">
        <v>2.0023300000000002</v>
      </c>
      <c r="K148">
        <v>2.7763599999999999</v>
      </c>
      <c r="L148">
        <v>4.0259499999999999</v>
      </c>
      <c r="M148">
        <v>2.5303300000000002</v>
      </c>
      <c r="N148">
        <v>1.8788800000000001</v>
      </c>
      <c r="O148">
        <v>1.6818</v>
      </c>
      <c r="P148">
        <v>2.4294199999999999</v>
      </c>
      <c r="Q148">
        <v>8.6980500000000003</v>
      </c>
      <c r="R148">
        <v>1.4201299999999999</v>
      </c>
      <c r="S148">
        <v>2.81846</v>
      </c>
      <c r="T148">
        <v>1.94255</v>
      </c>
      <c r="U148">
        <v>5.9854599999999998</v>
      </c>
      <c r="V148">
        <v>1.99935</v>
      </c>
      <c r="W148">
        <v>2.6107200000000002</v>
      </c>
      <c r="X148">
        <v>4.3568199999999999</v>
      </c>
      <c r="Y148">
        <v>2.9125800000000002</v>
      </c>
      <c r="Z148">
        <v>2.08439</v>
      </c>
    </row>
    <row r="149" spans="1:26">
      <c r="A149">
        <v>2011</v>
      </c>
      <c r="B149">
        <v>0.81403599999999998</v>
      </c>
      <c r="C149">
        <v>0.964727</v>
      </c>
      <c r="D149">
        <v>1.0660400000000001</v>
      </c>
      <c r="E149">
        <v>1.0911200000000001</v>
      </c>
      <c r="F149">
        <v>1.4164099999999999</v>
      </c>
      <c r="G149">
        <v>1.4723599999999999</v>
      </c>
      <c r="H149">
        <v>1.1699600000000001</v>
      </c>
      <c r="I149">
        <v>2.7437100000000001</v>
      </c>
      <c r="J149">
        <v>2.01315</v>
      </c>
      <c r="K149">
        <v>2.7763599999999999</v>
      </c>
      <c r="L149">
        <v>4.0308999999999999</v>
      </c>
      <c r="M149">
        <v>2.5303100000000001</v>
      </c>
      <c r="N149">
        <v>1.87222</v>
      </c>
      <c r="O149">
        <v>1.6819900000000001</v>
      </c>
      <c r="P149">
        <v>2.3333200000000001</v>
      </c>
      <c r="Q149">
        <v>8.8648600000000002</v>
      </c>
      <c r="R149">
        <v>1.4176200000000001</v>
      </c>
      <c r="S149">
        <v>2.8559299999999999</v>
      </c>
      <c r="T149">
        <v>1.93988</v>
      </c>
      <c r="U149">
        <v>6.17</v>
      </c>
      <c r="V149">
        <v>2.0038</v>
      </c>
      <c r="W149">
        <v>2.6108500000000001</v>
      </c>
      <c r="X149">
        <v>4.3486900000000004</v>
      </c>
      <c r="Y149">
        <v>2.9080300000000001</v>
      </c>
      <c r="Z149">
        <v>2.0805699999999998</v>
      </c>
    </row>
    <row r="150" spans="1:26">
      <c r="A150">
        <v>2012</v>
      </c>
      <c r="B150">
        <v>0.81403700000000001</v>
      </c>
      <c r="C150">
        <v>0.964727</v>
      </c>
      <c r="D150">
        <v>1.06606</v>
      </c>
      <c r="E150">
        <v>1.0911200000000001</v>
      </c>
      <c r="F150">
        <v>1.4164099999999999</v>
      </c>
      <c r="G150">
        <v>1.5129999999999999</v>
      </c>
      <c r="H150">
        <v>1.17073</v>
      </c>
      <c r="I150">
        <v>2.7536200000000002</v>
      </c>
      <c r="J150">
        <v>2.0215000000000001</v>
      </c>
      <c r="K150">
        <v>2.7763599999999999</v>
      </c>
      <c r="L150">
        <v>4.0365500000000001</v>
      </c>
      <c r="M150">
        <v>2.5303100000000001</v>
      </c>
      <c r="N150">
        <v>1.93204</v>
      </c>
      <c r="O150">
        <v>1.67781</v>
      </c>
      <c r="P150">
        <v>2.2869299999999999</v>
      </c>
      <c r="Q150">
        <v>9.0306099999999994</v>
      </c>
      <c r="R150">
        <v>1.3949499999999999</v>
      </c>
      <c r="S150">
        <v>2.8501599999999998</v>
      </c>
      <c r="T150">
        <v>1.9415800000000001</v>
      </c>
      <c r="U150">
        <v>6.1655300000000004</v>
      </c>
      <c r="V150">
        <v>2.0113400000000001</v>
      </c>
      <c r="W150">
        <v>2.6109</v>
      </c>
      <c r="X150">
        <v>4.5636200000000002</v>
      </c>
      <c r="Y150">
        <v>2.90991</v>
      </c>
      <c r="Z150">
        <v>2.0668000000000002</v>
      </c>
    </row>
    <row r="151" spans="1:26">
      <c r="A151">
        <v>2013</v>
      </c>
      <c r="B151">
        <v>0.81403800000000004</v>
      </c>
      <c r="C151">
        <v>0.964727</v>
      </c>
      <c r="D151">
        <v>1.06595</v>
      </c>
      <c r="E151">
        <v>1.0911200000000001</v>
      </c>
      <c r="F151">
        <v>1.4164099999999999</v>
      </c>
      <c r="G151">
        <v>1.5537700000000001</v>
      </c>
      <c r="H151">
        <v>1.17201</v>
      </c>
      <c r="I151">
        <v>2.7655400000000001</v>
      </c>
      <c r="J151">
        <v>2.0315799999999999</v>
      </c>
      <c r="K151">
        <v>2.7763599999999999</v>
      </c>
      <c r="L151">
        <v>4.0424699999999998</v>
      </c>
      <c r="M151">
        <v>2.5302899999999999</v>
      </c>
      <c r="N151">
        <v>1.9639500000000001</v>
      </c>
      <c r="O151">
        <v>1.67564</v>
      </c>
      <c r="P151">
        <v>2.10134</v>
      </c>
      <c r="Q151">
        <v>9.1853499999999997</v>
      </c>
      <c r="R151">
        <v>1.4027400000000001</v>
      </c>
      <c r="S151">
        <v>2.9748100000000002</v>
      </c>
      <c r="T151">
        <v>1.94146</v>
      </c>
      <c r="U151">
        <v>6.2195999999999998</v>
      </c>
      <c r="V151">
        <v>2.0209000000000001</v>
      </c>
      <c r="W151">
        <v>2.61104</v>
      </c>
      <c r="X151">
        <v>4.4370099999999999</v>
      </c>
      <c r="Y151">
        <v>2.9076300000000002</v>
      </c>
      <c r="Z151">
        <v>2.0666000000000002</v>
      </c>
    </row>
    <row r="152" spans="1:26">
      <c r="A152">
        <v>2014</v>
      </c>
      <c r="B152">
        <v>0.81403999999999999</v>
      </c>
      <c r="C152">
        <v>0.964727</v>
      </c>
      <c r="D152">
        <v>1.06599</v>
      </c>
      <c r="E152">
        <v>1.0911200000000001</v>
      </c>
      <c r="F152">
        <v>1.4164099999999999</v>
      </c>
      <c r="G152">
        <v>1.5920799999999999</v>
      </c>
      <c r="H152">
        <v>1.17364</v>
      </c>
      <c r="I152">
        <v>2.7761900000000002</v>
      </c>
      <c r="J152">
        <v>2.0409199999999998</v>
      </c>
      <c r="K152">
        <v>2.7763599999999999</v>
      </c>
      <c r="L152">
        <v>4.0475099999999999</v>
      </c>
      <c r="M152">
        <v>2.5302500000000001</v>
      </c>
      <c r="N152">
        <v>2.0450699999999999</v>
      </c>
      <c r="O152">
        <v>1.67056</v>
      </c>
      <c r="P152">
        <v>1.9462600000000001</v>
      </c>
      <c r="Q152">
        <v>9.2968700000000002</v>
      </c>
      <c r="R152">
        <v>1.44235</v>
      </c>
      <c r="S152">
        <v>3.1606399999999999</v>
      </c>
      <c r="T152">
        <v>1.94573</v>
      </c>
      <c r="U152">
        <v>6.0927699999999998</v>
      </c>
      <c r="V152">
        <v>2.03091</v>
      </c>
      <c r="W152">
        <v>2.6111</v>
      </c>
      <c r="X152">
        <v>4.3313699999999997</v>
      </c>
      <c r="Y152">
        <v>2.9111099999999999</v>
      </c>
      <c r="Z152">
        <v>2.0659299999999998</v>
      </c>
    </row>
    <row r="153" spans="1:26">
      <c r="A153">
        <v>2015</v>
      </c>
      <c r="B153">
        <v>0.81404100000000001</v>
      </c>
      <c r="C153">
        <v>0.964727</v>
      </c>
      <c r="D153">
        <v>1.0661</v>
      </c>
      <c r="E153">
        <v>1.0911200000000001</v>
      </c>
      <c r="F153">
        <v>1.4164099999999999</v>
      </c>
      <c r="G153">
        <v>1.6266799999999999</v>
      </c>
      <c r="H153">
        <v>1.17381</v>
      </c>
      <c r="I153">
        <v>2.78193</v>
      </c>
      <c r="J153">
        <v>2.0459700000000001</v>
      </c>
      <c r="K153">
        <v>2.7763599999999999</v>
      </c>
      <c r="L153">
        <v>4.05199</v>
      </c>
      <c r="M153">
        <v>2.5302099999999998</v>
      </c>
      <c r="N153">
        <v>2.1395</v>
      </c>
      <c r="O153">
        <v>1.66553</v>
      </c>
      <c r="P153">
        <v>1.9219900000000001</v>
      </c>
      <c r="Q153">
        <v>9.3690599999999993</v>
      </c>
      <c r="R153">
        <v>1.4688699999999999</v>
      </c>
      <c r="S153">
        <v>3.2499199999999999</v>
      </c>
      <c r="T153">
        <v>1.9516500000000001</v>
      </c>
      <c r="U153">
        <v>5.8884600000000002</v>
      </c>
      <c r="V153">
        <v>2.0419499999999999</v>
      </c>
      <c r="W153">
        <v>2.6110799999999998</v>
      </c>
      <c r="X153">
        <v>4.4136800000000003</v>
      </c>
      <c r="Y153">
        <v>2.9138899999999999</v>
      </c>
      <c r="Z153">
        <v>2.0582600000000002</v>
      </c>
    </row>
    <row r="154" spans="1:26">
      <c r="A154">
        <v>2016</v>
      </c>
      <c r="B154">
        <v>0.81404299999999996</v>
      </c>
      <c r="C154">
        <v>0.964727</v>
      </c>
      <c r="D154">
        <v>1.06623</v>
      </c>
      <c r="E154">
        <v>1.0911200000000001</v>
      </c>
      <c r="F154">
        <v>1.4164099999999999</v>
      </c>
      <c r="G154">
        <v>1.65924</v>
      </c>
      <c r="H154">
        <v>1.1730400000000001</v>
      </c>
      <c r="I154">
        <v>2.78607</v>
      </c>
      <c r="J154">
        <v>2.0484800000000001</v>
      </c>
      <c r="K154">
        <v>2.7763599999999999</v>
      </c>
      <c r="L154">
        <v>4.0565199999999999</v>
      </c>
      <c r="M154">
        <v>2.5301800000000001</v>
      </c>
      <c r="N154">
        <v>2.21672</v>
      </c>
      <c r="O154">
        <v>1.66239</v>
      </c>
      <c r="P154">
        <v>1.9477199999999999</v>
      </c>
      <c r="Q154">
        <v>9.4285800000000002</v>
      </c>
      <c r="R154">
        <v>1.47699</v>
      </c>
      <c r="S154">
        <v>3.2711299999999999</v>
      </c>
      <c r="T154">
        <v>1.95377</v>
      </c>
      <c r="U154">
        <v>5.8449099999999996</v>
      </c>
      <c r="V154">
        <v>2.0550099999999998</v>
      </c>
      <c r="W154">
        <v>2.6110600000000002</v>
      </c>
      <c r="X154">
        <v>4.5686600000000004</v>
      </c>
      <c r="Y154">
        <v>2.9137300000000002</v>
      </c>
      <c r="Z154">
        <v>2.04861</v>
      </c>
    </row>
    <row r="155" spans="1:26">
      <c r="A155">
        <v>2017</v>
      </c>
      <c r="B155">
        <v>0.81404299999999996</v>
      </c>
      <c r="C155">
        <v>0.964727</v>
      </c>
      <c r="D155">
        <v>1.0662799999999999</v>
      </c>
      <c r="E155">
        <v>1.0911200000000001</v>
      </c>
      <c r="F155">
        <v>1.4164099999999999</v>
      </c>
      <c r="G155">
        <v>1.6896899999999999</v>
      </c>
      <c r="H155">
        <v>1.1722900000000001</v>
      </c>
      <c r="I155">
        <v>2.78979</v>
      </c>
      <c r="J155">
        <v>2.0525799999999998</v>
      </c>
      <c r="K155">
        <v>2.7763599999999999</v>
      </c>
      <c r="L155">
        <v>4.0603199999999999</v>
      </c>
      <c r="M155">
        <v>2.5301200000000001</v>
      </c>
      <c r="N155">
        <v>2.2664</v>
      </c>
      <c r="O155">
        <v>1.661</v>
      </c>
      <c r="P155">
        <v>1.8132200000000001</v>
      </c>
      <c r="Q155">
        <v>9.4743899999999996</v>
      </c>
      <c r="R155">
        <v>1.5147999999999999</v>
      </c>
      <c r="S155">
        <v>3.3976199999999999</v>
      </c>
      <c r="T155">
        <v>1.9532499999999999</v>
      </c>
      <c r="U155">
        <v>5.9232100000000001</v>
      </c>
      <c r="V155">
        <v>2.0698400000000001</v>
      </c>
      <c r="W155">
        <v>2.6110500000000001</v>
      </c>
      <c r="X155">
        <v>4.4481599999999997</v>
      </c>
      <c r="Y155">
        <v>2.9129700000000001</v>
      </c>
      <c r="Z155">
        <v>2.0496699999999999</v>
      </c>
    </row>
    <row r="156" spans="1:26">
      <c r="A156">
        <v>2018</v>
      </c>
      <c r="B156">
        <v>0.81404500000000002</v>
      </c>
      <c r="C156">
        <v>0.964727</v>
      </c>
      <c r="D156">
        <v>1.06633</v>
      </c>
      <c r="E156">
        <v>1.0911200000000001</v>
      </c>
      <c r="F156">
        <v>1.4164099999999999</v>
      </c>
      <c r="G156">
        <v>1.7171400000000001</v>
      </c>
      <c r="H156">
        <v>1.1715800000000001</v>
      </c>
      <c r="I156">
        <v>2.79243</v>
      </c>
      <c r="J156">
        <v>2.0569700000000002</v>
      </c>
      <c r="K156">
        <v>2.7763599999999999</v>
      </c>
      <c r="L156">
        <v>4.06379</v>
      </c>
      <c r="M156">
        <v>2.5300799999999999</v>
      </c>
      <c r="N156">
        <v>2.4012500000000001</v>
      </c>
      <c r="O156">
        <v>1.65534</v>
      </c>
      <c r="P156">
        <v>1.7621599999999999</v>
      </c>
      <c r="Q156">
        <v>9.4974500000000006</v>
      </c>
      <c r="R156">
        <v>1.5359100000000001</v>
      </c>
      <c r="S156">
        <v>3.3976199999999999</v>
      </c>
      <c r="T156">
        <v>1.9566699999999999</v>
      </c>
      <c r="U156">
        <v>5.8554000000000004</v>
      </c>
      <c r="V156">
        <v>2.0855899999999998</v>
      </c>
      <c r="W156">
        <v>2.6109599999999999</v>
      </c>
      <c r="X156">
        <v>4.4506500000000004</v>
      </c>
      <c r="Y156">
        <v>2.91744</v>
      </c>
      <c r="Z156">
        <v>2.0454699999999999</v>
      </c>
    </row>
    <row r="157" spans="1:26">
      <c r="A157">
        <v>2019</v>
      </c>
      <c r="B157">
        <v>0.81404699999999997</v>
      </c>
      <c r="C157">
        <v>0.964727</v>
      </c>
      <c r="D157">
        <v>1.0663899999999999</v>
      </c>
      <c r="E157">
        <v>1.0911200000000001</v>
      </c>
      <c r="F157">
        <v>1.4164099999999999</v>
      </c>
      <c r="G157">
        <v>1.742</v>
      </c>
      <c r="H157">
        <v>1.1711800000000001</v>
      </c>
      <c r="I157">
        <v>2.7968000000000002</v>
      </c>
      <c r="J157">
        <v>2.0605500000000001</v>
      </c>
      <c r="K157">
        <v>2.7763599999999999</v>
      </c>
      <c r="L157">
        <v>4.0659700000000001</v>
      </c>
      <c r="M157">
        <v>2.5300400000000001</v>
      </c>
      <c r="N157">
        <v>2.5058799999999999</v>
      </c>
      <c r="O157">
        <v>1.65229</v>
      </c>
      <c r="P157">
        <v>1.7617700000000001</v>
      </c>
      <c r="Q157">
        <v>9.5130400000000002</v>
      </c>
      <c r="R157">
        <v>1.54796</v>
      </c>
      <c r="S157">
        <v>3.3976199999999999</v>
      </c>
      <c r="T157">
        <v>1.95841</v>
      </c>
      <c r="U157">
        <v>5.8500399999999999</v>
      </c>
      <c r="V157">
        <v>2.10202</v>
      </c>
      <c r="W157">
        <v>2.6109200000000001</v>
      </c>
      <c r="X157">
        <v>4.46218</v>
      </c>
      <c r="Y157">
        <v>2.9195799999999998</v>
      </c>
      <c r="Z157">
        <v>2.0410400000000002</v>
      </c>
    </row>
    <row r="158" spans="1:26">
      <c r="A158">
        <v>2020</v>
      </c>
      <c r="B158">
        <v>0.81404900000000002</v>
      </c>
      <c r="C158">
        <v>0.964727</v>
      </c>
      <c r="D158">
        <v>1.06654</v>
      </c>
      <c r="E158">
        <v>1.0911200000000001</v>
      </c>
      <c r="F158">
        <v>1.41642</v>
      </c>
      <c r="G158">
        <v>1.7640499999999999</v>
      </c>
      <c r="H158">
        <v>1.17083</v>
      </c>
      <c r="I158">
        <v>2.7981199999999999</v>
      </c>
      <c r="J158">
        <v>2.0647600000000002</v>
      </c>
      <c r="K158">
        <v>2.7763599999999999</v>
      </c>
      <c r="L158">
        <v>4.0654300000000001</v>
      </c>
      <c r="M158">
        <v>2.5300099999999999</v>
      </c>
      <c r="N158">
        <v>2.5490900000000001</v>
      </c>
      <c r="O158">
        <v>1.6512899999999999</v>
      </c>
      <c r="P158">
        <v>1.81271</v>
      </c>
      <c r="Q158">
        <v>9.4961599999999997</v>
      </c>
      <c r="R158">
        <v>1.56033</v>
      </c>
      <c r="S158">
        <v>3.3976199999999999</v>
      </c>
      <c r="T158">
        <v>1.9579599999999999</v>
      </c>
      <c r="U158">
        <v>5.9213399999999998</v>
      </c>
      <c r="V158">
        <v>2.11321</v>
      </c>
      <c r="W158">
        <v>2.6108799999999999</v>
      </c>
      <c r="X158">
        <v>4.4287400000000003</v>
      </c>
      <c r="Y158">
        <v>2.9216099999999998</v>
      </c>
      <c r="Z158">
        <v>2.0384000000000002</v>
      </c>
    </row>
    <row r="159" spans="1:26">
      <c r="A159">
        <v>2021</v>
      </c>
      <c r="B159">
        <v>0.814052</v>
      </c>
      <c r="C159">
        <v>0.964727</v>
      </c>
      <c r="D159">
        <v>1.0665899999999999</v>
      </c>
      <c r="E159">
        <v>1.0911200000000001</v>
      </c>
      <c r="F159">
        <v>1.41642</v>
      </c>
      <c r="G159">
        <v>1.78362</v>
      </c>
      <c r="H159">
        <v>1.17066</v>
      </c>
      <c r="I159">
        <v>2.8005300000000002</v>
      </c>
      <c r="J159">
        <v>2.0694300000000001</v>
      </c>
      <c r="K159">
        <v>2.7763599999999999</v>
      </c>
      <c r="L159">
        <v>4.0653600000000001</v>
      </c>
      <c r="M159">
        <v>2.5300099999999999</v>
      </c>
      <c r="N159">
        <v>2.5490499999999998</v>
      </c>
      <c r="O159">
        <v>1.64845</v>
      </c>
      <c r="P159">
        <v>1.9012</v>
      </c>
      <c r="Q159">
        <v>9.4841499999999996</v>
      </c>
      <c r="R159">
        <v>1.5519400000000001</v>
      </c>
      <c r="S159">
        <v>3.3976199999999999</v>
      </c>
      <c r="T159">
        <v>1.9595800000000001</v>
      </c>
      <c r="U159">
        <v>5.9421900000000001</v>
      </c>
      <c r="V159">
        <v>2.1249899999999999</v>
      </c>
      <c r="W159">
        <v>2.61084</v>
      </c>
      <c r="X159">
        <v>4.5046499999999998</v>
      </c>
      <c r="Y159">
        <v>2.9249700000000001</v>
      </c>
      <c r="Z159">
        <v>2.0317599999999998</v>
      </c>
    </row>
    <row r="160" spans="1:26">
      <c r="A160">
        <v>2022</v>
      </c>
      <c r="B160">
        <v>0.81405499999999997</v>
      </c>
      <c r="C160">
        <v>0.964727</v>
      </c>
      <c r="D160">
        <v>1.0666599999999999</v>
      </c>
      <c r="E160">
        <v>1.0911200000000001</v>
      </c>
      <c r="F160">
        <v>1.41642</v>
      </c>
      <c r="G160">
        <v>1.80124</v>
      </c>
      <c r="H160">
        <v>1.17058</v>
      </c>
      <c r="I160">
        <v>2.8033299999999999</v>
      </c>
      <c r="J160">
        <v>2.07687</v>
      </c>
      <c r="K160">
        <v>2.7763599999999999</v>
      </c>
      <c r="L160">
        <v>4.0659000000000001</v>
      </c>
      <c r="M160">
        <v>2.5300099999999999</v>
      </c>
      <c r="N160">
        <v>2.54901</v>
      </c>
      <c r="O160">
        <v>1.64713</v>
      </c>
      <c r="P160">
        <v>1.9509099999999999</v>
      </c>
      <c r="Q160">
        <v>9.5247100000000007</v>
      </c>
      <c r="R160">
        <v>1.5600799999999999</v>
      </c>
      <c r="S160">
        <v>3.3976199999999999</v>
      </c>
      <c r="T160">
        <v>1.9610700000000001</v>
      </c>
      <c r="U160">
        <v>5.9771799999999997</v>
      </c>
      <c r="V160">
        <v>2.1448</v>
      </c>
      <c r="W160">
        <v>2.61083</v>
      </c>
      <c r="X160">
        <v>4.6134700000000004</v>
      </c>
      <c r="Y160">
        <v>2.9270900000000002</v>
      </c>
      <c r="Z160">
        <v>2.02386</v>
      </c>
    </row>
    <row r="161" spans="1:26">
      <c r="A161">
        <v>2023</v>
      </c>
      <c r="B161">
        <v>0.81405700000000003</v>
      </c>
      <c r="C161">
        <v>0.964727</v>
      </c>
      <c r="D161">
        <v>1.0668299999999999</v>
      </c>
      <c r="E161">
        <v>1.0911200000000001</v>
      </c>
      <c r="F161">
        <v>1.41642</v>
      </c>
      <c r="G161">
        <v>1.8170500000000001</v>
      </c>
      <c r="H161">
        <v>1.17073</v>
      </c>
      <c r="I161">
        <v>2.80287</v>
      </c>
      <c r="J161">
        <v>2.0817199999999998</v>
      </c>
      <c r="K161">
        <v>2.7763599999999999</v>
      </c>
      <c r="L161">
        <v>4.0621</v>
      </c>
      <c r="M161">
        <v>2.53003</v>
      </c>
      <c r="N161">
        <v>2.54901</v>
      </c>
      <c r="O161">
        <v>1.6504300000000001</v>
      </c>
      <c r="P161">
        <v>2.09938</v>
      </c>
      <c r="Q161">
        <v>9.5760900000000007</v>
      </c>
      <c r="R161">
        <v>1.57382</v>
      </c>
      <c r="S161">
        <v>3.3976199999999999</v>
      </c>
      <c r="T161">
        <v>1.96323</v>
      </c>
      <c r="U161">
        <v>5.9607900000000003</v>
      </c>
      <c r="V161">
        <v>2.1659099999999998</v>
      </c>
      <c r="W161">
        <v>2.61083</v>
      </c>
      <c r="X161">
        <v>4.71007</v>
      </c>
      <c r="Y161">
        <v>2.9287999999999998</v>
      </c>
      <c r="Z161">
        <v>2.01606</v>
      </c>
    </row>
    <row r="162" spans="1:26">
      <c r="A162">
        <v>2024</v>
      </c>
      <c r="B162">
        <v>0.81405700000000003</v>
      </c>
      <c r="C162">
        <v>0.964727</v>
      </c>
      <c r="D162">
        <v>1.0669999999999999</v>
      </c>
      <c r="E162">
        <v>1.0911200000000001</v>
      </c>
      <c r="F162">
        <v>1.41642</v>
      </c>
      <c r="G162">
        <v>1.8314600000000001</v>
      </c>
      <c r="H162">
        <v>1.1710400000000001</v>
      </c>
      <c r="I162">
        <v>2.8037899999999998</v>
      </c>
      <c r="J162">
        <v>2.0830799999999998</v>
      </c>
      <c r="K162">
        <v>2.7763599999999999</v>
      </c>
      <c r="L162">
        <v>4.0567900000000003</v>
      </c>
      <c r="M162">
        <v>2.5300699999999998</v>
      </c>
      <c r="N162">
        <v>2.5490400000000002</v>
      </c>
      <c r="O162">
        <v>1.65506</v>
      </c>
      <c r="P162">
        <v>2.23813</v>
      </c>
      <c r="Q162">
        <v>9.6260300000000001</v>
      </c>
      <c r="R162">
        <v>1.5900700000000001</v>
      </c>
      <c r="S162">
        <v>3.3976199999999999</v>
      </c>
      <c r="T162">
        <v>1.9653</v>
      </c>
      <c r="U162">
        <v>5.9343599999999999</v>
      </c>
      <c r="V162">
        <v>2.18364</v>
      </c>
      <c r="W162">
        <v>2.61083</v>
      </c>
      <c r="X162">
        <v>4.78085</v>
      </c>
      <c r="Y162">
        <v>2.9302700000000002</v>
      </c>
      <c r="Z162">
        <v>2.0092099999999999</v>
      </c>
    </row>
    <row r="163" spans="1:26">
      <c r="A163">
        <v>2025</v>
      </c>
      <c r="B163">
        <v>0.81405899999999998</v>
      </c>
      <c r="C163">
        <v>0.964727</v>
      </c>
      <c r="D163">
        <v>1.0672200000000001</v>
      </c>
      <c r="E163">
        <v>1.0911200000000001</v>
      </c>
      <c r="F163">
        <v>1.41642</v>
      </c>
      <c r="G163">
        <v>1.84467</v>
      </c>
      <c r="H163">
        <v>1.17119</v>
      </c>
      <c r="I163">
        <v>2.8043100000000001</v>
      </c>
      <c r="J163">
        <v>2.0854499999999998</v>
      </c>
      <c r="K163">
        <v>2.7763599999999999</v>
      </c>
      <c r="L163">
        <v>4.0536399999999997</v>
      </c>
      <c r="M163">
        <v>2.53009</v>
      </c>
      <c r="N163">
        <v>2.5490599999999999</v>
      </c>
      <c r="O163">
        <v>1.65788</v>
      </c>
      <c r="P163">
        <v>2.2968799999999998</v>
      </c>
      <c r="Q163">
        <v>9.6748100000000008</v>
      </c>
      <c r="R163">
        <v>1.60856</v>
      </c>
      <c r="S163">
        <v>3.3976199999999999</v>
      </c>
      <c r="T163">
        <v>1.96763</v>
      </c>
      <c r="U163">
        <v>5.8923100000000002</v>
      </c>
      <c r="V163">
        <v>2.1976499999999999</v>
      </c>
      <c r="W163">
        <v>2.6108199999999999</v>
      </c>
      <c r="X163">
        <v>4.8365600000000004</v>
      </c>
      <c r="Y163">
        <v>2.9314200000000001</v>
      </c>
      <c r="Z163">
        <v>2.0030600000000001</v>
      </c>
    </row>
    <row r="164" spans="1:26">
      <c r="A164">
        <v>2026</v>
      </c>
      <c r="B164">
        <v>0.81406199999999995</v>
      </c>
      <c r="C164">
        <v>0.964727</v>
      </c>
      <c r="D164">
        <v>1.0674300000000001</v>
      </c>
      <c r="E164">
        <v>1.0911200000000001</v>
      </c>
      <c r="F164">
        <v>1.41642</v>
      </c>
      <c r="G164">
        <v>1.8567</v>
      </c>
      <c r="H164">
        <v>1.1713100000000001</v>
      </c>
      <c r="I164">
        <v>2.8045800000000001</v>
      </c>
      <c r="J164">
        <v>2.08745</v>
      </c>
      <c r="K164">
        <v>2.7763599999999999</v>
      </c>
      <c r="L164">
        <v>4.0512800000000002</v>
      </c>
      <c r="M164">
        <v>2.5301100000000001</v>
      </c>
      <c r="N164">
        <v>2.54908</v>
      </c>
      <c r="O164">
        <v>1.6607400000000001</v>
      </c>
      <c r="P164">
        <v>2.3291499999999998</v>
      </c>
      <c r="Q164">
        <v>9.7225999999999999</v>
      </c>
      <c r="R164">
        <v>1.62965</v>
      </c>
      <c r="S164">
        <v>3.3976199999999999</v>
      </c>
      <c r="T164">
        <v>1.9701900000000001</v>
      </c>
      <c r="U164">
        <v>5.83927</v>
      </c>
      <c r="V164">
        <v>2.2104400000000002</v>
      </c>
      <c r="W164">
        <v>2.61083</v>
      </c>
      <c r="X164">
        <v>4.8917200000000003</v>
      </c>
      <c r="Y164">
        <v>2.9320900000000001</v>
      </c>
      <c r="Z164">
        <v>1.99719</v>
      </c>
    </row>
    <row r="165" spans="1:26">
      <c r="A165">
        <v>2027</v>
      </c>
      <c r="B165">
        <v>0.81406500000000004</v>
      </c>
      <c r="C165">
        <v>0.964727</v>
      </c>
      <c r="D165">
        <v>1.0676399999999999</v>
      </c>
      <c r="E165">
        <v>1.0911200000000001</v>
      </c>
      <c r="F165">
        <v>1.41642</v>
      </c>
      <c r="G165">
        <v>1.8675999999999999</v>
      </c>
      <c r="H165">
        <v>1.1714199999999999</v>
      </c>
      <c r="I165">
        <v>2.8046700000000002</v>
      </c>
      <c r="J165">
        <v>2.0891500000000001</v>
      </c>
      <c r="K165">
        <v>2.7763599999999999</v>
      </c>
      <c r="L165">
        <v>4.0493100000000002</v>
      </c>
      <c r="M165">
        <v>2.5301300000000002</v>
      </c>
      <c r="N165">
        <v>2.5490900000000001</v>
      </c>
      <c r="O165">
        <v>1.6635599999999999</v>
      </c>
      <c r="P165">
        <v>2.3508599999999999</v>
      </c>
      <c r="Q165">
        <v>9.7686600000000006</v>
      </c>
      <c r="R165">
        <v>1.6534899999999999</v>
      </c>
      <c r="S165">
        <v>3.3976199999999999</v>
      </c>
      <c r="T165">
        <v>1.97299</v>
      </c>
      <c r="U165">
        <v>5.7779499999999997</v>
      </c>
      <c r="V165">
        <v>2.2229399999999999</v>
      </c>
      <c r="W165">
        <v>2.61083</v>
      </c>
      <c r="X165">
        <v>4.9483300000000003</v>
      </c>
      <c r="Y165">
        <v>2.9324499999999998</v>
      </c>
      <c r="Z165">
        <v>1.99156</v>
      </c>
    </row>
    <row r="166" spans="1:26">
      <c r="A166">
        <v>2028</v>
      </c>
      <c r="B166">
        <v>0.81406800000000001</v>
      </c>
      <c r="C166">
        <v>0.964727</v>
      </c>
      <c r="D166">
        <v>1.06785</v>
      </c>
      <c r="E166">
        <v>1.0911200000000001</v>
      </c>
      <c r="F166">
        <v>1.4164300000000001</v>
      </c>
      <c r="G166">
        <v>1.8774299999999999</v>
      </c>
      <c r="H166">
        <v>1.1715</v>
      </c>
      <c r="I166">
        <v>2.8046500000000001</v>
      </c>
      <c r="J166">
        <v>2.0905900000000002</v>
      </c>
      <c r="K166">
        <v>2.7763599999999999</v>
      </c>
      <c r="L166">
        <v>4.0476000000000001</v>
      </c>
      <c r="M166">
        <v>2.5301499999999999</v>
      </c>
      <c r="N166">
        <v>2.5491100000000002</v>
      </c>
      <c r="O166">
        <v>1.66615</v>
      </c>
      <c r="P166">
        <v>2.3677899999999998</v>
      </c>
      <c r="Q166">
        <v>9.8121299999999998</v>
      </c>
      <c r="R166">
        <v>1.6800900000000001</v>
      </c>
      <c r="S166">
        <v>3.3976199999999999</v>
      </c>
      <c r="T166">
        <v>1.97601</v>
      </c>
      <c r="U166">
        <v>5.7103999999999999</v>
      </c>
      <c r="V166">
        <v>2.2354699999999998</v>
      </c>
      <c r="W166">
        <v>2.61084</v>
      </c>
      <c r="X166">
        <v>5.0066199999999998</v>
      </c>
      <c r="Y166">
        <v>2.9326500000000002</v>
      </c>
      <c r="Z166">
        <v>1.9861200000000001</v>
      </c>
    </row>
    <row r="167" spans="1:26">
      <c r="A167">
        <v>2029</v>
      </c>
      <c r="B167">
        <v>0.81407200000000002</v>
      </c>
      <c r="C167">
        <v>0.964727</v>
      </c>
      <c r="D167">
        <v>1.0680700000000001</v>
      </c>
      <c r="E167">
        <v>1.0911200000000001</v>
      </c>
      <c r="F167">
        <v>1.4164300000000001</v>
      </c>
      <c r="G167">
        <v>1.88628</v>
      </c>
      <c r="H167">
        <v>1.1715800000000001</v>
      </c>
      <c r="I167">
        <v>2.8045399999999998</v>
      </c>
      <c r="J167">
        <v>2.0918000000000001</v>
      </c>
      <c r="K167">
        <v>2.7763599999999999</v>
      </c>
      <c r="L167">
        <v>4.0460900000000004</v>
      </c>
      <c r="M167">
        <v>2.53016</v>
      </c>
      <c r="N167">
        <v>2.53348</v>
      </c>
      <c r="O167">
        <v>1.66845</v>
      </c>
      <c r="P167">
        <v>2.38253</v>
      </c>
      <c r="Q167">
        <v>9.8523300000000003</v>
      </c>
      <c r="R167">
        <v>1.7097</v>
      </c>
      <c r="S167">
        <v>3.3976199999999999</v>
      </c>
      <c r="T167">
        <v>1.97925</v>
      </c>
      <c r="U167">
        <v>5.6385899999999998</v>
      </c>
      <c r="V167">
        <v>2.2481100000000001</v>
      </c>
      <c r="W167">
        <v>2.61084</v>
      </c>
      <c r="X167">
        <v>5.0646000000000004</v>
      </c>
      <c r="Y167">
        <v>2.9327399999999999</v>
      </c>
      <c r="Z167">
        <v>1.9809099999999999</v>
      </c>
    </row>
    <row r="168" spans="1:26">
      <c r="A168">
        <v>2030</v>
      </c>
      <c r="B168">
        <v>0.81407600000000002</v>
      </c>
      <c r="C168">
        <v>0.96472800000000003</v>
      </c>
      <c r="D168">
        <v>1.06829</v>
      </c>
      <c r="E168">
        <v>1.0911200000000001</v>
      </c>
      <c r="F168">
        <v>1.4164300000000001</v>
      </c>
      <c r="G168">
        <v>1.8943399999999999</v>
      </c>
      <c r="H168">
        <v>1.17164</v>
      </c>
      <c r="I168">
        <v>2.80437</v>
      </c>
      <c r="J168">
        <v>2.0928300000000002</v>
      </c>
      <c r="K168">
        <v>2.7763599999999999</v>
      </c>
      <c r="L168">
        <v>4.0448000000000004</v>
      </c>
      <c r="M168">
        <v>2.5301800000000001</v>
      </c>
      <c r="N168">
        <v>2.4979200000000001</v>
      </c>
      <c r="O168">
        <v>1.6704399999999999</v>
      </c>
      <c r="P168">
        <v>2.4017300000000001</v>
      </c>
      <c r="Q168">
        <v>9.8887300000000007</v>
      </c>
      <c r="R168">
        <v>1.74272</v>
      </c>
      <c r="S168">
        <v>3.3976199999999999</v>
      </c>
      <c r="T168">
        <v>1.9826900000000001</v>
      </c>
      <c r="U168">
        <v>5.5635300000000001</v>
      </c>
      <c r="V168">
        <v>2.2607699999999999</v>
      </c>
      <c r="W168">
        <v>2.6108500000000001</v>
      </c>
      <c r="X168">
        <v>5.1196400000000004</v>
      </c>
      <c r="Y168">
        <v>2.9327899999999998</v>
      </c>
      <c r="Z168">
        <v>1.9759899999999999</v>
      </c>
    </row>
    <row r="169" spans="1:26">
      <c r="A169">
        <v>2031</v>
      </c>
      <c r="B169">
        <v>0.81408000000000003</v>
      </c>
      <c r="C169">
        <v>0.96472800000000003</v>
      </c>
      <c r="D169">
        <v>1.0685100000000001</v>
      </c>
      <c r="E169">
        <v>1.0911200000000001</v>
      </c>
      <c r="F169">
        <v>1.4164399999999999</v>
      </c>
      <c r="G169">
        <v>1.9017500000000001</v>
      </c>
      <c r="H169">
        <v>1.1716899999999999</v>
      </c>
      <c r="I169">
        <v>2.8041499999999999</v>
      </c>
      <c r="J169">
        <v>2.09368</v>
      </c>
      <c r="K169">
        <v>2.7763599999999999</v>
      </c>
      <c r="L169">
        <v>4.0437599999999998</v>
      </c>
      <c r="M169">
        <v>2.5301900000000002</v>
      </c>
      <c r="N169">
        <v>2.4610500000000002</v>
      </c>
      <c r="O169">
        <v>1.6722999999999999</v>
      </c>
      <c r="P169">
        <v>2.41865</v>
      </c>
      <c r="Q169">
        <v>9.9210999999999991</v>
      </c>
      <c r="R169">
        <v>1.7784199999999999</v>
      </c>
      <c r="S169">
        <v>3.3976199999999999</v>
      </c>
      <c r="T169">
        <v>1.9863900000000001</v>
      </c>
      <c r="U169">
        <v>5.4843700000000002</v>
      </c>
      <c r="V169">
        <v>2.27338</v>
      </c>
      <c r="W169">
        <v>2.6108500000000001</v>
      </c>
      <c r="X169">
        <v>5.1757400000000002</v>
      </c>
      <c r="Y169">
        <v>2.93289</v>
      </c>
      <c r="Z169">
        <v>1.9712000000000001</v>
      </c>
    </row>
    <row r="170" spans="1:26">
      <c r="A170">
        <v>2032</v>
      </c>
      <c r="B170">
        <v>0.81408499999999995</v>
      </c>
      <c r="C170">
        <v>0.96472800000000003</v>
      </c>
      <c r="D170">
        <v>1.06874</v>
      </c>
      <c r="E170">
        <v>1.0911200000000001</v>
      </c>
      <c r="F170">
        <v>1.4164399999999999</v>
      </c>
      <c r="G170">
        <v>1.9085700000000001</v>
      </c>
      <c r="H170">
        <v>1.17174</v>
      </c>
      <c r="I170">
        <v>2.80389</v>
      </c>
      <c r="J170">
        <v>2.0943999999999998</v>
      </c>
      <c r="K170">
        <v>2.7763599999999999</v>
      </c>
      <c r="L170">
        <v>4.04298</v>
      </c>
      <c r="M170">
        <v>2.5301999999999998</v>
      </c>
      <c r="N170">
        <v>2.4245800000000002</v>
      </c>
      <c r="O170">
        <v>1.6738999999999999</v>
      </c>
      <c r="P170">
        <v>2.4302299999999999</v>
      </c>
      <c r="Q170">
        <v>9.9494699999999998</v>
      </c>
      <c r="R170">
        <v>1.8168299999999999</v>
      </c>
      <c r="S170">
        <v>3.3976199999999999</v>
      </c>
      <c r="T170">
        <v>1.9902599999999999</v>
      </c>
      <c r="U170">
        <v>5.4049399999999999</v>
      </c>
      <c r="V170">
        <v>2.2859400000000001</v>
      </c>
      <c r="W170">
        <v>2.6108500000000001</v>
      </c>
      <c r="X170">
        <v>5.2321099999999996</v>
      </c>
      <c r="Y170">
        <v>2.9329399999999999</v>
      </c>
      <c r="Z170">
        <v>1.9665699999999999</v>
      </c>
    </row>
    <row r="171" spans="1:26">
      <c r="A171">
        <v>2033</v>
      </c>
      <c r="B171">
        <v>0.81408999999999998</v>
      </c>
      <c r="C171">
        <v>0.96472800000000003</v>
      </c>
      <c r="D171">
        <v>1.0689599999999999</v>
      </c>
      <c r="E171">
        <v>1.0911200000000001</v>
      </c>
      <c r="F171">
        <v>1.4164399999999999</v>
      </c>
      <c r="G171">
        <v>1.9148400000000001</v>
      </c>
      <c r="H171">
        <v>1.17178</v>
      </c>
      <c r="I171">
        <v>2.80362</v>
      </c>
      <c r="J171">
        <v>2.0949900000000001</v>
      </c>
      <c r="K171">
        <v>2.7763599999999999</v>
      </c>
      <c r="L171">
        <v>4.0424499999999997</v>
      </c>
      <c r="M171">
        <v>2.5302099999999998</v>
      </c>
      <c r="N171">
        <v>2.3899400000000002</v>
      </c>
      <c r="O171">
        <v>1.67519</v>
      </c>
      <c r="P171">
        <v>2.4360599999999999</v>
      </c>
      <c r="Q171">
        <v>9.9740099999999998</v>
      </c>
      <c r="R171">
        <v>1.8578600000000001</v>
      </c>
      <c r="S171">
        <v>3.3976199999999999</v>
      </c>
      <c r="T171">
        <v>1.9942800000000001</v>
      </c>
      <c r="U171">
        <v>5.32585</v>
      </c>
      <c r="V171">
        <v>2.2984399999999998</v>
      </c>
      <c r="W171">
        <v>2.6108500000000001</v>
      </c>
      <c r="X171">
        <v>5.2889299999999997</v>
      </c>
      <c r="Y171">
        <v>2.9329700000000001</v>
      </c>
      <c r="Z171">
        <v>1.9620500000000001</v>
      </c>
    </row>
    <row r="172" spans="1:26">
      <c r="A172">
        <v>2034</v>
      </c>
      <c r="B172">
        <v>0.81409600000000004</v>
      </c>
      <c r="C172">
        <v>0.96472800000000003</v>
      </c>
      <c r="D172">
        <v>1.0691900000000001</v>
      </c>
      <c r="E172">
        <v>1.0911200000000001</v>
      </c>
      <c r="F172">
        <v>1.41645</v>
      </c>
      <c r="G172">
        <v>1.9206099999999999</v>
      </c>
      <c r="H172">
        <v>1.17181</v>
      </c>
      <c r="I172">
        <v>2.8033299999999999</v>
      </c>
      <c r="J172">
        <v>2.0954899999999999</v>
      </c>
      <c r="K172">
        <v>2.7763599999999999</v>
      </c>
      <c r="L172">
        <v>4.0421399999999998</v>
      </c>
      <c r="M172">
        <v>2.5302099999999998</v>
      </c>
      <c r="N172">
        <v>2.3579500000000002</v>
      </c>
      <c r="O172">
        <v>1.6761900000000001</v>
      </c>
      <c r="P172">
        <v>2.4363000000000001</v>
      </c>
      <c r="Q172">
        <v>9.99498</v>
      </c>
      <c r="R172">
        <v>1.9014599999999999</v>
      </c>
      <c r="S172">
        <v>3.3976199999999999</v>
      </c>
      <c r="T172">
        <v>1.9984500000000001</v>
      </c>
      <c r="U172">
        <v>5.2478400000000001</v>
      </c>
      <c r="V172">
        <v>2.3108900000000001</v>
      </c>
      <c r="W172">
        <v>2.6108600000000002</v>
      </c>
      <c r="X172">
        <v>5.3458100000000002</v>
      </c>
      <c r="Y172">
        <v>2.9329700000000001</v>
      </c>
      <c r="Z172">
        <v>1.9576499999999999</v>
      </c>
    </row>
    <row r="173" spans="1:26">
      <c r="A173">
        <v>2035</v>
      </c>
      <c r="B173">
        <v>0.81410199999999999</v>
      </c>
      <c r="C173">
        <v>0.96472800000000003</v>
      </c>
      <c r="D173">
        <v>1.06942</v>
      </c>
      <c r="E173">
        <v>1.0911200000000001</v>
      </c>
      <c r="F173">
        <v>1.41645</v>
      </c>
      <c r="G173">
        <v>1.92591</v>
      </c>
      <c r="H173">
        <v>1.17184</v>
      </c>
      <c r="I173">
        <v>2.8030400000000002</v>
      </c>
      <c r="J173">
        <v>2.0958999999999999</v>
      </c>
      <c r="K173">
        <v>2.7763599999999999</v>
      </c>
      <c r="L173">
        <v>4.0420400000000001</v>
      </c>
      <c r="M173">
        <v>2.5302199999999999</v>
      </c>
      <c r="N173">
        <v>2.3292999999999999</v>
      </c>
      <c r="O173">
        <v>1.67689</v>
      </c>
      <c r="P173">
        <v>2.4318399999999998</v>
      </c>
      <c r="Q173">
        <v>10.012700000000001</v>
      </c>
      <c r="R173">
        <v>1.94746</v>
      </c>
      <c r="S173">
        <v>3.3976199999999999</v>
      </c>
      <c r="T173">
        <v>2.0027499999999998</v>
      </c>
      <c r="U173">
        <v>5.1711200000000002</v>
      </c>
      <c r="V173">
        <v>2.3232900000000001</v>
      </c>
      <c r="W173">
        <v>2.6108600000000002</v>
      </c>
      <c r="X173">
        <v>5.4029699999999998</v>
      </c>
      <c r="Y173">
        <v>2.9329499999999999</v>
      </c>
      <c r="Z173">
        <v>1.9533499999999999</v>
      </c>
    </row>
    <row r="174" spans="1:26">
      <c r="A174">
        <v>2036</v>
      </c>
      <c r="B174">
        <v>0.81410899999999997</v>
      </c>
      <c r="C174">
        <v>0.96472800000000003</v>
      </c>
      <c r="D174">
        <v>1.0696600000000001</v>
      </c>
      <c r="E174">
        <v>1.0911200000000001</v>
      </c>
      <c r="F174">
        <v>1.41645</v>
      </c>
      <c r="G174">
        <v>1.9307700000000001</v>
      </c>
      <c r="H174">
        <v>1.17187</v>
      </c>
      <c r="I174">
        <v>2.8027500000000001</v>
      </c>
      <c r="J174">
        <v>2.0962399999999999</v>
      </c>
      <c r="K174">
        <v>2.7763599999999999</v>
      </c>
      <c r="L174">
        <v>4.0421300000000002</v>
      </c>
      <c r="M174">
        <v>2.5302199999999999</v>
      </c>
      <c r="N174">
        <v>2.3043200000000001</v>
      </c>
      <c r="O174">
        <v>1.6773400000000001</v>
      </c>
      <c r="P174">
        <v>2.4231699999999998</v>
      </c>
      <c r="Q174">
        <v>10.0276</v>
      </c>
      <c r="R174">
        <v>1.9957400000000001</v>
      </c>
      <c r="S174">
        <v>3.3976199999999999</v>
      </c>
      <c r="T174">
        <v>2.0071699999999999</v>
      </c>
      <c r="U174">
        <v>5.0960400000000003</v>
      </c>
      <c r="V174">
        <v>2.3356599999999998</v>
      </c>
      <c r="W174">
        <v>2.6108600000000002</v>
      </c>
      <c r="X174">
        <v>5.4600999999999997</v>
      </c>
      <c r="Y174">
        <v>2.9329200000000002</v>
      </c>
      <c r="Z174">
        <v>1.9491400000000001</v>
      </c>
    </row>
    <row r="175" spans="1:26">
      <c r="A175">
        <v>2037</v>
      </c>
      <c r="B175">
        <v>0.81411599999999995</v>
      </c>
      <c r="C175">
        <v>0.96472899999999995</v>
      </c>
      <c r="D175">
        <v>1.06989</v>
      </c>
      <c r="E175">
        <v>1.0911200000000001</v>
      </c>
      <c r="F175">
        <v>1.4164600000000001</v>
      </c>
      <c r="G175">
        <v>1.9352199999999999</v>
      </c>
      <c r="H175">
        <v>1.1718900000000001</v>
      </c>
      <c r="I175">
        <v>2.80247</v>
      </c>
      <c r="J175">
        <v>2.0965199999999999</v>
      </c>
      <c r="K175">
        <v>2.7763599999999999</v>
      </c>
      <c r="L175">
        <v>4.0423799999999996</v>
      </c>
      <c r="M175">
        <v>2.5302199999999999</v>
      </c>
      <c r="N175">
        <v>2.2833100000000002</v>
      </c>
      <c r="O175">
        <v>1.67754</v>
      </c>
      <c r="P175">
        <v>2.4108999999999998</v>
      </c>
      <c r="Q175">
        <v>10.039999999999999</v>
      </c>
      <c r="R175">
        <v>2.0461999999999998</v>
      </c>
      <c r="S175">
        <v>3.3976199999999999</v>
      </c>
      <c r="T175">
        <v>2.0116900000000002</v>
      </c>
      <c r="U175">
        <v>5.0228000000000002</v>
      </c>
      <c r="V175">
        <v>2.3479899999999998</v>
      </c>
      <c r="W175">
        <v>2.6108600000000002</v>
      </c>
      <c r="X175">
        <v>5.5167200000000003</v>
      </c>
      <c r="Y175">
        <v>2.9328599999999998</v>
      </c>
      <c r="Z175">
        <v>1.94502</v>
      </c>
    </row>
    <row r="176" spans="1:26">
      <c r="A176">
        <v>2038</v>
      </c>
      <c r="B176">
        <v>0.81412399999999996</v>
      </c>
      <c r="C176">
        <v>0.96472899999999995</v>
      </c>
      <c r="D176">
        <v>1.07013</v>
      </c>
      <c r="E176">
        <v>1.0911200000000001</v>
      </c>
      <c r="F176">
        <v>1.4164699999999999</v>
      </c>
      <c r="G176">
        <v>1.9393199999999999</v>
      </c>
      <c r="H176">
        <v>1.17191</v>
      </c>
      <c r="I176">
        <v>2.8022</v>
      </c>
      <c r="J176">
        <v>2.09674</v>
      </c>
      <c r="K176">
        <v>2.7763599999999999</v>
      </c>
      <c r="L176">
        <v>4.04277</v>
      </c>
      <c r="M176">
        <v>2.5302199999999999</v>
      </c>
      <c r="N176">
        <v>2.2664499999999999</v>
      </c>
      <c r="O176">
        <v>1.6775199999999999</v>
      </c>
      <c r="P176">
        <v>2.3961000000000001</v>
      </c>
      <c r="Q176">
        <v>10.0502</v>
      </c>
      <c r="R176">
        <v>2.0984400000000001</v>
      </c>
      <c r="S176">
        <v>3.3976199999999999</v>
      </c>
      <c r="T176">
        <v>2.01633</v>
      </c>
      <c r="U176">
        <v>4.9511200000000004</v>
      </c>
      <c r="V176">
        <v>2.3602799999999999</v>
      </c>
      <c r="W176">
        <v>2.6108699999999998</v>
      </c>
      <c r="X176">
        <v>5.5731400000000004</v>
      </c>
      <c r="Y176">
        <v>2.9328099999999999</v>
      </c>
      <c r="Z176">
        <v>1.94099</v>
      </c>
    </row>
    <row r="177" spans="1:26">
      <c r="A177">
        <v>2039</v>
      </c>
      <c r="B177">
        <v>0.814133</v>
      </c>
      <c r="C177">
        <v>0.96472899999999995</v>
      </c>
      <c r="D177">
        <v>1.07036</v>
      </c>
      <c r="E177">
        <v>1.0911200000000001</v>
      </c>
      <c r="F177">
        <v>1.4164699999999999</v>
      </c>
      <c r="G177">
        <v>1.9431</v>
      </c>
      <c r="H177">
        <v>1.1719299999999999</v>
      </c>
      <c r="I177">
        <v>2.8019500000000002</v>
      </c>
      <c r="J177">
        <v>2.09693</v>
      </c>
      <c r="K177">
        <v>2.7763599999999999</v>
      </c>
      <c r="L177">
        <v>4.0432699999999997</v>
      </c>
      <c r="M177">
        <v>2.5302199999999999</v>
      </c>
      <c r="N177">
        <v>2.25359</v>
      </c>
      <c r="O177">
        <v>1.6773199999999999</v>
      </c>
      <c r="P177">
        <v>2.3797700000000002</v>
      </c>
      <c r="Q177">
        <v>10.0586</v>
      </c>
      <c r="R177">
        <v>2.15205</v>
      </c>
      <c r="S177">
        <v>3.3976199999999999</v>
      </c>
      <c r="T177">
        <v>2.0210599999999999</v>
      </c>
      <c r="U177">
        <v>4.8815</v>
      </c>
      <c r="V177">
        <v>2.3725299999999998</v>
      </c>
      <c r="W177">
        <v>2.60968</v>
      </c>
      <c r="X177">
        <v>5.6295599999999997</v>
      </c>
      <c r="Y177">
        <v>2.93275</v>
      </c>
      <c r="Z177">
        <v>1.93703</v>
      </c>
    </row>
    <row r="178" spans="1:26">
      <c r="A178">
        <v>2040</v>
      </c>
      <c r="B178">
        <v>0.81414200000000003</v>
      </c>
      <c r="C178">
        <v>0.96472899999999995</v>
      </c>
      <c r="D178">
        <v>1.0706</v>
      </c>
      <c r="E178">
        <v>1.0911200000000001</v>
      </c>
      <c r="F178">
        <v>1.41648</v>
      </c>
      <c r="G178">
        <v>1.9465600000000001</v>
      </c>
      <c r="H178">
        <v>1.17195</v>
      </c>
      <c r="I178">
        <v>2.8017099999999999</v>
      </c>
      <c r="J178">
        <v>2.0970800000000001</v>
      </c>
      <c r="K178">
        <v>2.7763599999999999</v>
      </c>
      <c r="L178">
        <v>4.0438499999999999</v>
      </c>
      <c r="M178">
        <v>2.5302099999999998</v>
      </c>
      <c r="N178">
        <v>2.2444799999999998</v>
      </c>
      <c r="O178">
        <v>1.6769700000000001</v>
      </c>
      <c r="P178">
        <v>2.3626800000000001</v>
      </c>
      <c r="Q178">
        <v>10.0655</v>
      </c>
      <c r="R178">
        <v>2.2066400000000002</v>
      </c>
      <c r="S178">
        <v>3.3976199999999999</v>
      </c>
      <c r="T178">
        <v>2.0258500000000002</v>
      </c>
      <c r="U178">
        <v>4.8143500000000001</v>
      </c>
      <c r="V178">
        <v>2.38476</v>
      </c>
      <c r="W178">
        <v>2.6051700000000002</v>
      </c>
      <c r="X178">
        <v>5.6859999999999999</v>
      </c>
      <c r="Y178">
        <v>2.93268</v>
      </c>
      <c r="Z178">
        <v>1.9331199999999999</v>
      </c>
    </row>
    <row r="179" spans="1:26">
      <c r="A179">
        <v>2041</v>
      </c>
      <c r="B179">
        <v>0.81415300000000002</v>
      </c>
      <c r="C179">
        <v>0.96472999999999998</v>
      </c>
      <c r="D179">
        <v>1.0708299999999999</v>
      </c>
      <c r="E179">
        <v>1.0911200000000001</v>
      </c>
      <c r="F179">
        <v>1.41649</v>
      </c>
      <c r="G179">
        <v>1.9497</v>
      </c>
      <c r="H179">
        <v>1.1719599999999999</v>
      </c>
      <c r="I179">
        <v>2.8014999999999999</v>
      </c>
      <c r="J179">
        <v>2.09721</v>
      </c>
      <c r="K179">
        <v>2.7763599999999999</v>
      </c>
      <c r="L179">
        <v>4.0445000000000002</v>
      </c>
      <c r="M179">
        <v>2.5302099999999998</v>
      </c>
      <c r="N179">
        <v>2.23889</v>
      </c>
      <c r="O179">
        <v>1.67649</v>
      </c>
      <c r="P179">
        <v>2.3454799999999998</v>
      </c>
      <c r="Q179">
        <v>10.071099999999999</v>
      </c>
      <c r="R179">
        <v>2.2617699999999998</v>
      </c>
      <c r="S179">
        <v>3.3976199999999999</v>
      </c>
      <c r="T179">
        <v>2.03071</v>
      </c>
      <c r="U179">
        <v>4.7496799999999997</v>
      </c>
      <c r="V179">
        <v>2.39697</v>
      </c>
      <c r="W179">
        <v>2.60066</v>
      </c>
      <c r="X179">
        <v>5.7422700000000004</v>
      </c>
      <c r="Y179">
        <v>2.9325899999999998</v>
      </c>
      <c r="Z179">
        <v>1.9292800000000001</v>
      </c>
    </row>
    <row r="180" spans="1:26">
      <c r="A180">
        <v>2042</v>
      </c>
      <c r="B180">
        <v>0.814164</v>
      </c>
      <c r="C180">
        <v>0.96472999999999998</v>
      </c>
      <c r="D180">
        <v>1.07107</v>
      </c>
      <c r="E180">
        <v>1.0911200000000001</v>
      </c>
      <c r="F180">
        <v>1.41649</v>
      </c>
      <c r="G180">
        <v>1.9525600000000001</v>
      </c>
      <c r="H180">
        <v>1.17197</v>
      </c>
      <c r="I180">
        <v>2.8012999999999999</v>
      </c>
      <c r="J180">
        <v>2.0973099999999998</v>
      </c>
      <c r="K180">
        <v>2.7763599999999999</v>
      </c>
      <c r="L180">
        <v>4.0451800000000002</v>
      </c>
      <c r="M180">
        <v>2.5302099999999998</v>
      </c>
      <c r="N180">
        <v>2.2364999999999999</v>
      </c>
      <c r="O180">
        <v>1.67591</v>
      </c>
      <c r="P180">
        <v>2.32768</v>
      </c>
      <c r="Q180">
        <v>10.0756</v>
      </c>
      <c r="R180">
        <v>2.3173400000000002</v>
      </c>
      <c r="S180">
        <v>3.3976199999999999</v>
      </c>
      <c r="T180">
        <v>2.0356000000000001</v>
      </c>
      <c r="U180">
        <v>4.6875200000000001</v>
      </c>
      <c r="V180">
        <v>2.4091800000000001</v>
      </c>
      <c r="W180">
        <v>2.5962100000000001</v>
      </c>
      <c r="X180">
        <v>5.7969999999999997</v>
      </c>
      <c r="Y180">
        <v>2.9325000000000001</v>
      </c>
      <c r="Z180">
        <v>1.92553</v>
      </c>
    </row>
    <row r="181" spans="1:26">
      <c r="A181">
        <v>2043</v>
      </c>
      <c r="B181">
        <v>0.81417600000000001</v>
      </c>
      <c r="C181">
        <v>0.96472999999999998</v>
      </c>
      <c r="D181">
        <v>1.0712999999999999</v>
      </c>
      <c r="E181">
        <v>1.0911200000000001</v>
      </c>
      <c r="F181">
        <v>1.4165000000000001</v>
      </c>
      <c r="G181">
        <v>1.9553400000000001</v>
      </c>
      <c r="H181">
        <v>1.17198</v>
      </c>
      <c r="I181">
        <v>2.80111</v>
      </c>
      <c r="J181">
        <v>2.0973700000000002</v>
      </c>
      <c r="K181">
        <v>2.7763599999999999</v>
      </c>
      <c r="L181">
        <v>4.0458699999999999</v>
      </c>
      <c r="M181">
        <v>2.5301999999999998</v>
      </c>
      <c r="N181">
        <v>2.23706</v>
      </c>
      <c r="O181">
        <v>1.67527</v>
      </c>
      <c r="P181">
        <v>2.3073800000000002</v>
      </c>
      <c r="Q181">
        <v>10.0793</v>
      </c>
      <c r="R181">
        <v>2.37391</v>
      </c>
      <c r="S181">
        <v>3.3976199999999999</v>
      </c>
      <c r="T181">
        <v>2.04053</v>
      </c>
      <c r="U181">
        <v>4.6279500000000002</v>
      </c>
      <c r="V181">
        <v>2.4212699999999998</v>
      </c>
      <c r="W181">
        <v>2.5920299999999998</v>
      </c>
      <c r="X181">
        <v>5.8464</v>
      </c>
      <c r="Y181">
        <v>2.9324300000000001</v>
      </c>
      <c r="Z181">
        <v>1.9220299999999999</v>
      </c>
    </row>
    <row r="182" spans="1:26">
      <c r="A182">
        <v>2044</v>
      </c>
      <c r="B182">
        <v>0.81418900000000005</v>
      </c>
      <c r="C182">
        <v>0.96473100000000001</v>
      </c>
      <c r="D182">
        <v>1.0715300000000001</v>
      </c>
      <c r="E182">
        <v>1.0911299999999999</v>
      </c>
      <c r="F182">
        <v>1.4165099999999999</v>
      </c>
      <c r="G182">
        <v>1.95818</v>
      </c>
      <c r="H182">
        <v>1.1719900000000001</v>
      </c>
      <c r="I182">
        <v>2.8008999999999999</v>
      </c>
      <c r="J182">
        <v>2.09741</v>
      </c>
      <c r="K182">
        <v>2.7763599999999999</v>
      </c>
      <c r="L182">
        <v>4.0465299999999997</v>
      </c>
      <c r="M182">
        <v>2.5301900000000002</v>
      </c>
      <c r="N182">
        <v>2.2418999999999998</v>
      </c>
      <c r="O182">
        <v>1.6745000000000001</v>
      </c>
      <c r="P182">
        <v>2.2900399999999999</v>
      </c>
      <c r="Q182">
        <v>10.0822</v>
      </c>
      <c r="R182">
        <v>2.42876</v>
      </c>
      <c r="S182">
        <v>3.3976199999999999</v>
      </c>
      <c r="T182">
        <v>2.0456599999999998</v>
      </c>
      <c r="U182">
        <v>4.56595</v>
      </c>
      <c r="V182">
        <v>2.4331900000000002</v>
      </c>
      <c r="W182">
        <v>2.5878299999999999</v>
      </c>
      <c r="X182">
        <v>5.8963599999999996</v>
      </c>
      <c r="Y182">
        <v>2.93255</v>
      </c>
      <c r="Z182">
        <v>1.9185700000000001</v>
      </c>
    </row>
    <row r="183" spans="1:26">
      <c r="A183">
        <v>2045</v>
      </c>
      <c r="B183">
        <v>0.81420400000000004</v>
      </c>
      <c r="C183">
        <v>0.96473100000000001</v>
      </c>
      <c r="D183">
        <v>1.07175</v>
      </c>
      <c r="E183">
        <v>1.0911299999999999</v>
      </c>
      <c r="F183">
        <v>1.41652</v>
      </c>
      <c r="G183">
        <v>1.96105</v>
      </c>
      <c r="H183">
        <v>1.17201</v>
      </c>
      <c r="I183">
        <v>2.8006899999999999</v>
      </c>
      <c r="J183">
        <v>2.0974200000000001</v>
      </c>
      <c r="K183">
        <v>2.7763599999999999</v>
      </c>
      <c r="L183">
        <v>4.0471599999999999</v>
      </c>
      <c r="M183">
        <v>2.5301900000000002</v>
      </c>
      <c r="N183">
        <v>2.2484099999999998</v>
      </c>
      <c r="O183">
        <v>1.67374</v>
      </c>
      <c r="P183">
        <v>2.2755700000000001</v>
      </c>
      <c r="Q183">
        <v>10.0845</v>
      </c>
      <c r="R183">
        <v>2.4816199999999999</v>
      </c>
      <c r="S183">
        <v>3.3976199999999999</v>
      </c>
      <c r="T183">
        <v>2.05071</v>
      </c>
      <c r="U183">
        <v>4.5091400000000004</v>
      </c>
      <c r="V183">
        <v>2.4449800000000002</v>
      </c>
      <c r="W183">
        <v>2.5836700000000001</v>
      </c>
      <c r="X183">
        <v>5.9461000000000004</v>
      </c>
      <c r="Y183">
        <v>2.9326500000000002</v>
      </c>
      <c r="Z183">
        <v>1.91516</v>
      </c>
    </row>
    <row r="184" spans="1:26">
      <c r="A184">
        <v>2046</v>
      </c>
      <c r="B184">
        <v>0.81421900000000003</v>
      </c>
      <c r="C184">
        <v>0.96473100000000001</v>
      </c>
      <c r="D184">
        <v>1.0719700000000001</v>
      </c>
      <c r="E184">
        <v>1.0911299999999999</v>
      </c>
      <c r="F184">
        <v>1.4165300000000001</v>
      </c>
      <c r="G184">
        <v>1.96397</v>
      </c>
      <c r="H184">
        <v>1.1720200000000001</v>
      </c>
      <c r="I184">
        <v>2.8004799999999999</v>
      </c>
      <c r="J184">
        <v>2.0973999999999999</v>
      </c>
      <c r="K184">
        <v>2.7763599999999999</v>
      </c>
      <c r="L184">
        <v>4.0477299999999996</v>
      </c>
      <c r="M184">
        <v>2.5301800000000001</v>
      </c>
      <c r="N184">
        <v>2.2565900000000001</v>
      </c>
      <c r="O184">
        <v>1.673</v>
      </c>
      <c r="P184">
        <v>2.2641800000000001</v>
      </c>
      <c r="Q184">
        <v>10.086399999999999</v>
      </c>
      <c r="R184">
        <v>2.5320499999999999</v>
      </c>
      <c r="S184">
        <v>3.3976199999999999</v>
      </c>
      <c r="T184">
        <v>2.0556800000000002</v>
      </c>
      <c r="U184">
        <v>4.4570999999999996</v>
      </c>
      <c r="V184">
        <v>2.4566699999999999</v>
      </c>
      <c r="W184">
        <v>2.5795400000000002</v>
      </c>
      <c r="X184">
        <v>5.9955400000000001</v>
      </c>
      <c r="Y184">
        <v>2.93275</v>
      </c>
      <c r="Z184">
        <v>1.9117999999999999</v>
      </c>
    </row>
    <row r="185" spans="1:26">
      <c r="A185">
        <v>2047</v>
      </c>
      <c r="B185">
        <v>0.81423500000000004</v>
      </c>
      <c r="C185">
        <v>0.96473200000000003</v>
      </c>
      <c r="D185">
        <v>1.0721799999999999</v>
      </c>
      <c r="E185">
        <v>1.0911299999999999</v>
      </c>
      <c r="F185">
        <v>1.41655</v>
      </c>
      <c r="G185">
        <v>1.9669300000000001</v>
      </c>
      <c r="H185">
        <v>1.1720299999999999</v>
      </c>
      <c r="I185">
        <v>2.8002699999999998</v>
      </c>
      <c r="J185">
        <v>2.0973700000000002</v>
      </c>
      <c r="K185">
        <v>2.7763599999999999</v>
      </c>
      <c r="L185">
        <v>4.0482199999999997</v>
      </c>
      <c r="M185">
        <v>2.5301800000000001</v>
      </c>
      <c r="N185">
        <v>2.2658800000000001</v>
      </c>
      <c r="O185">
        <v>1.67231</v>
      </c>
      <c r="P185">
        <v>2.2555399999999999</v>
      </c>
      <c r="Q185">
        <v>10.087899999999999</v>
      </c>
      <c r="R185">
        <v>2.5797500000000002</v>
      </c>
      <c r="S185">
        <v>3.3976199999999999</v>
      </c>
      <c r="T185">
        <v>2.0605799999999999</v>
      </c>
      <c r="U185">
        <v>4.4094899999999999</v>
      </c>
      <c r="V185">
        <v>2.46828</v>
      </c>
      <c r="W185">
        <v>2.57545</v>
      </c>
      <c r="X185">
        <v>6.0442900000000002</v>
      </c>
      <c r="Y185">
        <v>2.9328500000000002</v>
      </c>
      <c r="Z185">
        <v>1.9085099999999999</v>
      </c>
    </row>
    <row r="186" spans="1:26">
      <c r="A186">
        <v>2048</v>
      </c>
      <c r="B186">
        <v>0.81425199999999998</v>
      </c>
      <c r="C186">
        <v>0.96473200000000003</v>
      </c>
      <c r="D186">
        <v>1.07239</v>
      </c>
      <c r="E186">
        <v>1.0911299999999999</v>
      </c>
      <c r="F186">
        <v>1.41656</v>
      </c>
      <c r="G186">
        <v>1.9699500000000001</v>
      </c>
      <c r="H186">
        <v>1.17204</v>
      </c>
      <c r="I186">
        <v>2.8000600000000002</v>
      </c>
      <c r="J186">
        <v>2.0973299999999999</v>
      </c>
      <c r="K186">
        <v>2.7763599999999999</v>
      </c>
      <c r="L186">
        <v>4.0486300000000002</v>
      </c>
      <c r="M186">
        <v>2.53017</v>
      </c>
      <c r="N186">
        <v>2.27597</v>
      </c>
      <c r="O186">
        <v>1.6716800000000001</v>
      </c>
      <c r="P186">
        <v>2.2496499999999999</v>
      </c>
      <c r="Q186">
        <v>10.0891</v>
      </c>
      <c r="R186">
        <v>2.62432</v>
      </c>
      <c r="S186">
        <v>3.3976199999999999</v>
      </c>
      <c r="T186">
        <v>2.0653999999999999</v>
      </c>
      <c r="U186">
        <v>4.3654000000000002</v>
      </c>
      <c r="V186">
        <v>2.4798100000000001</v>
      </c>
      <c r="W186">
        <v>2.5714199999999998</v>
      </c>
      <c r="X186">
        <v>6.0923400000000001</v>
      </c>
      <c r="Y186">
        <v>2.93296</v>
      </c>
      <c r="Z186">
        <v>1.90526</v>
      </c>
    </row>
    <row r="187" spans="1:26">
      <c r="A187">
        <v>2049</v>
      </c>
      <c r="B187">
        <v>0.81426900000000002</v>
      </c>
      <c r="C187">
        <v>0.96473299999999995</v>
      </c>
      <c r="D187">
        <v>1.0725899999999999</v>
      </c>
      <c r="E187">
        <v>1.0911299999999999</v>
      </c>
      <c r="F187">
        <v>1.4165700000000001</v>
      </c>
      <c r="G187">
        <v>1.97302</v>
      </c>
      <c r="H187">
        <v>1.1720600000000001</v>
      </c>
      <c r="I187">
        <v>2.7998500000000002</v>
      </c>
      <c r="J187">
        <v>2.09728</v>
      </c>
      <c r="K187">
        <v>2.7763599999999999</v>
      </c>
      <c r="L187">
        <v>4.0489499999999996</v>
      </c>
      <c r="M187">
        <v>2.53017</v>
      </c>
      <c r="N187">
        <v>2.2863699999999998</v>
      </c>
      <c r="O187">
        <v>1.67113</v>
      </c>
      <c r="P187">
        <v>2.2465199999999999</v>
      </c>
      <c r="Q187">
        <v>10.0901</v>
      </c>
      <c r="R187">
        <v>2.6654499999999999</v>
      </c>
      <c r="S187">
        <v>3.3976199999999999</v>
      </c>
      <c r="T187">
        <v>2.0701200000000002</v>
      </c>
      <c r="U187">
        <v>4.3245300000000002</v>
      </c>
      <c r="V187">
        <v>2.4912800000000002</v>
      </c>
      <c r="W187">
        <v>2.5674199999999998</v>
      </c>
      <c r="X187">
        <v>6.13978</v>
      </c>
      <c r="Y187">
        <v>2.9330799999999999</v>
      </c>
      <c r="Z187">
        <v>1.9020600000000001</v>
      </c>
    </row>
    <row r="188" spans="1:26">
      <c r="A188">
        <v>2050</v>
      </c>
      <c r="B188">
        <v>0.81428800000000001</v>
      </c>
      <c r="C188">
        <v>0.96473399999999998</v>
      </c>
      <c r="D188">
        <v>1.0727899999999999</v>
      </c>
      <c r="E188">
        <v>1.0911299999999999</v>
      </c>
      <c r="F188">
        <v>1.41659</v>
      </c>
      <c r="G188">
        <v>1.97611</v>
      </c>
      <c r="H188">
        <v>1.1720699999999999</v>
      </c>
      <c r="I188">
        <v>2.7996599999999998</v>
      </c>
      <c r="J188">
        <v>2.0972200000000001</v>
      </c>
      <c r="K188">
        <v>2.7763599999999999</v>
      </c>
      <c r="L188">
        <v>4.0491799999999998</v>
      </c>
      <c r="M188">
        <v>2.53017</v>
      </c>
      <c r="N188">
        <v>2.2966299999999999</v>
      </c>
      <c r="O188">
        <v>1.6706700000000001</v>
      </c>
      <c r="P188">
        <v>2.2459099999999999</v>
      </c>
      <c r="Q188">
        <v>10.0909</v>
      </c>
      <c r="R188">
        <v>2.7030500000000002</v>
      </c>
      <c r="S188">
        <v>3.3976199999999999</v>
      </c>
      <c r="T188">
        <v>2.0747200000000001</v>
      </c>
      <c r="U188">
        <v>4.2869200000000003</v>
      </c>
      <c r="V188">
        <v>2.5026999999999999</v>
      </c>
      <c r="W188">
        <v>2.5634600000000001</v>
      </c>
      <c r="X188">
        <v>6.1865300000000003</v>
      </c>
      <c r="Y188">
        <v>2.9331900000000002</v>
      </c>
      <c r="Z188">
        <v>1.89889</v>
      </c>
    </row>
    <row r="189" spans="1:26">
      <c r="A189">
        <v>2051</v>
      </c>
      <c r="B189">
        <v>0.81430800000000003</v>
      </c>
      <c r="C189">
        <v>0.96473399999999998</v>
      </c>
      <c r="D189">
        <v>1.07298</v>
      </c>
      <c r="E189">
        <v>1.0911299999999999</v>
      </c>
      <c r="F189">
        <v>1.4166000000000001</v>
      </c>
      <c r="G189">
        <v>1.9792000000000001</v>
      </c>
      <c r="H189">
        <v>1.17208</v>
      </c>
      <c r="I189">
        <v>2.7994699999999999</v>
      </c>
      <c r="J189">
        <v>2.0971600000000001</v>
      </c>
      <c r="K189">
        <v>2.7763599999999999</v>
      </c>
      <c r="L189">
        <v>4.0493100000000002</v>
      </c>
      <c r="M189">
        <v>2.53016</v>
      </c>
      <c r="N189">
        <v>2.3063799999999999</v>
      </c>
      <c r="O189">
        <v>1.67031</v>
      </c>
      <c r="P189">
        <v>2.24736</v>
      </c>
      <c r="Q189">
        <v>10.0915</v>
      </c>
      <c r="R189">
        <v>2.7370999999999999</v>
      </c>
      <c r="S189">
        <v>3.3976199999999999</v>
      </c>
      <c r="T189">
        <v>2.07918</v>
      </c>
      <c r="U189">
        <v>4.2525899999999996</v>
      </c>
      <c r="V189">
        <v>2.5140799999999999</v>
      </c>
      <c r="W189">
        <v>2.5595500000000002</v>
      </c>
      <c r="X189">
        <v>6.2322899999999999</v>
      </c>
      <c r="Y189">
        <v>2.9333100000000001</v>
      </c>
      <c r="Z189">
        <v>1.89578</v>
      </c>
    </row>
    <row r="190" spans="1:26">
      <c r="A190">
        <v>2052</v>
      </c>
      <c r="B190">
        <v>0.81432899999999997</v>
      </c>
      <c r="C190">
        <v>0.96473500000000001</v>
      </c>
      <c r="D190">
        <v>1.07318</v>
      </c>
      <c r="E190">
        <v>1.0911299999999999</v>
      </c>
      <c r="F190">
        <v>1.41662</v>
      </c>
      <c r="G190">
        <v>1.9822900000000001</v>
      </c>
      <c r="H190">
        <v>1.1720900000000001</v>
      </c>
      <c r="I190">
        <v>2.7993000000000001</v>
      </c>
      <c r="J190">
        <v>2.0971000000000002</v>
      </c>
      <c r="K190">
        <v>2.7763599999999999</v>
      </c>
      <c r="L190">
        <v>4.0493600000000001</v>
      </c>
      <c r="M190">
        <v>2.53016</v>
      </c>
      <c r="N190">
        <v>2.31535</v>
      </c>
      <c r="O190">
        <v>1.67005</v>
      </c>
      <c r="P190">
        <v>2.25054</v>
      </c>
      <c r="Q190">
        <v>10.092000000000001</v>
      </c>
      <c r="R190">
        <v>2.7677200000000002</v>
      </c>
      <c r="S190">
        <v>3.3976199999999999</v>
      </c>
      <c r="T190">
        <v>2.0834800000000002</v>
      </c>
      <c r="U190">
        <v>4.2211699999999999</v>
      </c>
      <c r="V190">
        <v>2.5253999999999999</v>
      </c>
      <c r="W190">
        <v>2.5556999999999999</v>
      </c>
      <c r="X190">
        <v>6.2768499999999996</v>
      </c>
      <c r="Y190">
        <v>2.9334199999999999</v>
      </c>
      <c r="Z190">
        <v>1.89273</v>
      </c>
    </row>
    <row r="191" spans="1:26">
      <c r="A191">
        <v>2053</v>
      </c>
      <c r="B191">
        <v>0.81435000000000002</v>
      </c>
      <c r="C191">
        <v>0.96473500000000001</v>
      </c>
      <c r="D191">
        <v>1.0733699999999999</v>
      </c>
      <c r="E191">
        <v>1.0911299999999999</v>
      </c>
      <c r="F191">
        <v>1.4166300000000001</v>
      </c>
      <c r="G191">
        <v>1.9853799999999999</v>
      </c>
      <c r="H191">
        <v>1.1720999999999999</v>
      </c>
      <c r="I191">
        <v>2.79914</v>
      </c>
      <c r="J191">
        <v>2.0970399999999998</v>
      </c>
      <c r="K191">
        <v>2.7763599999999999</v>
      </c>
      <c r="L191">
        <v>4.0493199999999998</v>
      </c>
      <c r="M191">
        <v>2.53016</v>
      </c>
      <c r="N191">
        <v>2.32334</v>
      </c>
      <c r="O191">
        <v>1.6698900000000001</v>
      </c>
      <c r="P191">
        <v>2.25542</v>
      </c>
      <c r="Q191">
        <v>10.0924</v>
      </c>
      <c r="R191">
        <v>2.7950400000000002</v>
      </c>
      <c r="S191">
        <v>3.3976199999999999</v>
      </c>
      <c r="T191">
        <v>2.08765</v>
      </c>
      <c r="U191">
        <v>4.1919599999999999</v>
      </c>
      <c r="V191">
        <v>2.53668</v>
      </c>
      <c r="W191">
        <v>2.5519099999999999</v>
      </c>
      <c r="X191">
        <v>6.3203699999999996</v>
      </c>
      <c r="Y191">
        <v>2.9335399999999998</v>
      </c>
      <c r="Z191">
        <v>1.8897200000000001</v>
      </c>
    </row>
    <row r="192" spans="1:26">
      <c r="A192">
        <v>2054</v>
      </c>
      <c r="B192">
        <v>0.81437300000000001</v>
      </c>
      <c r="C192">
        <v>0.96473600000000004</v>
      </c>
      <c r="D192">
        <v>1.07355</v>
      </c>
      <c r="E192">
        <v>1.0911299999999999</v>
      </c>
      <c r="F192">
        <v>1.41665</v>
      </c>
      <c r="G192">
        <v>1.98844</v>
      </c>
      <c r="H192">
        <v>1.17211</v>
      </c>
      <c r="I192">
        <v>2.7989799999999998</v>
      </c>
      <c r="J192">
        <v>2.0969799999999998</v>
      </c>
      <c r="K192">
        <v>2.7763599999999999</v>
      </c>
      <c r="L192">
        <v>4.0492100000000004</v>
      </c>
      <c r="M192">
        <v>2.53016</v>
      </c>
      <c r="N192">
        <v>2.3300299999999998</v>
      </c>
      <c r="O192">
        <v>1.6698299999999999</v>
      </c>
      <c r="P192">
        <v>2.2617799999999999</v>
      </c>
      <c r="Q192">
        <v>10.0928</v>
      </c>
      <c r="R192">
        <v>2.8192699999999999</v>
      </c>
      <c r="S192">
        <v>3.3976199999999999</v>
      </c>
      <c r="T192">
        <v>2.09165</v>
      </c>
      <c r="U192">
        <v>4.1650700000000001</v>
      </c>
      <c r="V192">
        <v>2.5479099999999999</v>
      </c>
      <c r="W192">
        <v>2.5481600000000002</v>
      </c>
      <c r="X192">
        <v>6.3627799999999999</v>
      </c>
      <c r="Y192">
        <v>2.9336700000000002</v>
      </c>
      <c r="Z192">
        <v>1.88676</v>
      </c>
    </row>
    <row r="193" spans="1:26">
      <c r="A193">
        <v>2055</v>
      </c>
      <c r="B193">
        <v>0.81439700000000004</v>
      </c>
      <c r="C193">
        <v>0.96473699999999996</v>
      </c>
      <c r="D193">
        <v>1.0737399999999999</v>
      </c>
      <c r="E193">
        <v>1.0911299999999999</v>
      </c>
      <c r="F193">
        <v>1.4166700000000001</v>
      </c>
      <c r="G193">
        <v>1.9914499999999999</v>
      </c>
      <c r="H193">
        <v>1.1721200000000001</v>
      </c>
      <c r="I193">
        <v>2.7988499999999998</v>
      </c>
      <c r="J193">
        <v>2.0969199999999999</v>
      </c>
      <c r="K193">
        <v>2.7763599999999999</v>
      </c>
      <c r="L193">
        <v>4.0490199999999996</v>
      </c>
      <c r="M193">
        <v>2.53016</v>
      </c>
      <c r="N193">
        <v>2.3353000000000002</v>
      </c>
      <c r="O193">
        <v>1.6698500000000001</v>
      </c>
      <c r="P193">
        <v>2.2693699999999999</v>
      </c>
      <c r="Q193">
        <v>10.0931</v>
      </c>
      <c r="R193">
        <v>2.84063</v>
      </c>
      <c r="S193">
        <v>3.3976199999999999</v>
      </c>
      <c r="T193">
        <v>2.0954799999999998</v>
      </c>
      <c r="U193">
        <v>4.1403100000000004</v>
      </c>
      <c r="V193">
        <v>2.5591200000000001</v>
      </c>
      <c r="W193">
        <v>2.54447</v>
      </c>
      <c r="X193">
        <v>6.4041100000000002</v>
      </c>
      <c r="Y193">
        <v>2.9337900000000001</v>
      </c>
      <c r="Z193">
        <v>1.88384</v>
      </c>
    </row>
    <row r="194" spans="1:26">
      <c r="A194">
        <v>2056</v>
      </c>
      <c r="B194">
        <v>0.81442199999999998</v>
      </c>
      <c r="C194">
        <v>0.96473799999999998</v>
      </c>
      <c r="D194">
        <v>1.07392</v>
      </c>
      <c r="E194">
        <v>1.0911299999999999</v>
      </c>
      <c r="F194">
        <v>1.41669</v>
      </c>
      <c r="G194">
        <v>1.9944</v>
      </c>
      <c r="H194">
        <v>1.1721200000000001</v>
      </c>
      <c r="I194">
        <v>2.7987199999999999</v>
      </c>
      <c r="J194">
        <v>2.09687</v>
      </c>
      <c r="K194">
        <v>2.7763599999999999</v>
      </c>
      <c r="L194">
        <v>4.0487799999999998</v>
      </c>
      <c r="M194">
        <v>2.53016</v>
      </c>
      <c r="N194">
        <v>2.339</v>
      </c>
      <c r="O194">
        <v>1.6699600000000001</v>
      </c>
      <c r="P194">
        <v>2.2776900000000002</v>
      </c>
      <c r="Q194">
        <v>10.093299999999999</v>
      </c>
      <c r="R194">
        <v>2.8594400000000002</v>
      </c>
      <c r="S194">
        <v>3.3976199999999999</v>
      </c>
      <c r="T194">
        <v>2.0991399999999998</v>
      </c>
      <c r="U194">
        <v>4.1177900000000003</v>
      </c>
      <c r="V194">
        <v>2.57029</v>
      </c>
      <c r="W194">
        <v>2.5408300000000001</v>
      </c>
      <c r="X194">
        <v>6.4441499999999996</v>
      </c>
      <c r="Y194">
        <v>2.9339200000000001</v>
      </c>
      <c r="Z194">
        <v>1.8809800000000001</v>
      </c>
    </row>
    <row r="195" spans="1:26">
      <c r="A195">
        <v>2057</v>
      </c>
      <c r="B195">
        <v>0.81444799999999995</v>
      </c>
      <c r="C195">
        <v>0.96473799999999998</v>
      </c>
      <c r="D195">
        <v>1.0741000000000001</v>
      </c>
      <c r="E195">
        <v>1.0911299999999999</v>
      </c>
      <c r="F195">
        <v>1.4167099999999999</v>
      </c>
      <c r="G195">
        <v>1.9972700000000001</v>
      </c>
      <c r="H195">
        <v>1.1721299999999999</v>
      </c>
      <c r="I195">
        <v>2.79861</v>
      </c>
      <c r="J195">
        <v>2.0968300000000002</v>
      </c>
      <c r="K195">
        <v>2.7763599999999999</v>
      </c>
      <c r="L195">
        <v>4.0484999999999998</v>
      </c>
      <c r="M195">
        <v>2.53017</v>
      </c>
      <c r="N195">
        <v>2.34117</v>
      </c>
      <c r="O195">
        <v>1.6701299999999999</v>
      </c>
      <c r="P195">
        <v>2.2863899999999999</v>
      </c>
      <c r="Q195">
        <v>10.093500000000001</v>
      </c>
      <c r="R195">
        <v>2.8759800000000002</v>
      </c>
      <c r="S195">
        <v>3.3976199999999999</v>
      </c>
      <c r="T195">
        <v>2.10263</v>
      </c>
      <c r="U195">
        <v>4.0970800000000001</v>
      </c>
      <c r="V195">
        <v>2.58141</v>
      </c>
      <c r="W195">
        <v>2.5372599999999998</v>
      </c>
      <c r="X195">
        <v>6.4828099999999997</v>
      </c>
      <c r="Y195">
        <v>2.93405</v>
      </c>
      <c r="Z195">
        <v>1.8781699999999999</v>
      </c>
    </row>
    <row r="196" spans="1:26">
      <c r="A196">
        <v>2058</v>
      </c>
      <c r="B196">
        <v>0.81447499999999995</v>
      </c>
      <c r="C196">
        <v>0.96473900000000001</v>
      </c>
      <c r="D196">
        <v>1.0742799999999999</v>
      </c>
      <c r="E196">
        <v>1.0911299999999999</v>
      </c>
      <c r="F196">
        <v>1.41673</v>
      </c>
      <c r="G196">
        <v>2.0001000000000002</v>
      </c>
      <c r="H196">
        <v>1.1721299999999999</v>
      </c>
      <c r="I196">
        <v>2.7985199999999999</v>
      </c>
      <c r="J196">
        <v>2.0967899999999999</v>
      </c>
      <c r="K196">
        <v>2.7763599999999999</v>
      </c>
      <c r="L196">
        <v>4.0481800000000003</v>
      </c>
      <c r="M196">
        <v>2.53017</v>
      </c>
      <c r="N196">
        <v>2.3418700000000001</v>
      </c>
      <c r="O196">
        <v>1.67035</v>
      </c>
      <c r="P196">
        <v>2.2952400000000002</v>
      </c>
      <c r="Q196">
        <v>10.0936</v>
      </c>
      <c r="R196">
        <v>2.89046</v>
      </c>
      <c r="S196">
        <v>3.3976199999999999</v>
      </c>
      <c r="T196">
        <v>2.10595</v>
      </c>
      <c r="U196">
        <v>4.0780599999999998</v>
      </c>
      <c r="V196">
        <v>2.5924800000000001</v>
      </c>
      <c r="W196">
        <v>2.53376</v>
      </c>
      <c r="X196">
        <v>6.5200399999999998</v>
      </c>
      <c r="Y196">
        <v>2.9341900000000001</v>
      </c>
      <c r="Z196">
        <v>1.87541</v>
      </c>
    </row>
    <row r="197" spans="1:26">
      <c r="A197">
        <v>2059</v>
      </c>
      <c r="B197">
        <v>0.81450400000000001</v>
      </c>
      <c r="C197">
        <v>0.96474000000000004</v>
      </c>
      <c r="D197">
        <v>1.0744499999999999</v>
      </c>
      <c r="E197">
        <v>1.0911299999999999</v>
      </c>
      <c r="F197">
        <v>1.41675</v>
      </c>
      <c r="G197">
        <v>2.0028999999999999</v>
      </c>
      <c r="H197">
        <v>1.17214</v>
      </c>
      <c r="I197">
        <v>2.7984399999999998</v>
      </c>
      <c r="J197">
        <v>2.0967600000000002</v>
      </c>
      <c r="K197">
        <v>2.7763599999999999</v>
      </c>
      <c r="L197">
        <v>4.0478300000000003</v>
      </c>
      <c r="M197">
        <v>2.53017</v>
      </c>
      <c r="N197">
        <v>2.3411900000000001</v>
      </c>
      <c r="O197">
        <v>1.67062</v>
      </c>
      <c r="P197">
        <v>2.3042699999999998</v>
      </c>
      <c r="Q197">
        <v>10.0938</v>
      </c>
      <c r="R197">
        <v>2.9030900000000002</v>
      </c>
      <c r="S197">
        <v>3.3976199999999999</v>
      </c>
      <c r="T197">
        <v>2.1090900000000001</v>
      </c>
      <c r="U197">
        <v>4.0607699999999998</v>
      </c>
      <c r="V197">
        <v>2.6034700000000002</v>
      </c>
      <c r="W197">
        <v>2.5303200000000001</v>
      </c>
      <c r="X197">
        <v>6.5558899999999998</v>
      </c>
      <c r="Y197">
        <v>2.9343499999999998</v>
      </c>
      <c r="Z197">
        <v>1.8727100000000001</v>
      </c>
    </row>
    <row r="198" spans="1:26">
      <c r="A198">
        <v>2060</v>
      </c>
      <c r="B198">
        <v>0.81453299999999995</v>
      </c>
      <c r="C198">
        <v>0.96474099999999996</v>
      </c>
      <c r="D198">
        <v>1.0746199999999999</v>
      </c>
      <c r="E198">
        <v>1.0911299999999999</v>
      </c>
      <c r="F198">
        <v>1.4167799999999999</v>
      </c>
      <c r="G198">
        <v>2.0056799999999999</v>
      </c>
      <c r="H198">
        <v>1.17214</v>
      </c>
      <c r="I198">
        <v>2.7983799999999999</v>
      </c>
      <c r="J198">
        <v>2.09673</v>
      </c>
      <c r="K198">
        <v>2.7763599999999999</v>
      </c>
      <c r="L198">
        <v>4.0474800000000002</v>
      </c>
      <c r="M198">
        <v>2.53017</v>
      </c>
      <c r="N198">
        <v>2.3391500000000001</v>
      </c>
      <c r="O198">
        <v>1.67092</v>
      </c>
      <c r="P198">
        <v>2.31324</v>
      </c>
      <c r="Q198">
        <v>10.0939</v>
      </c>
      <c r="R198">
        <v>2.9140700000000002</v>
      </c>
      <c r="S198">
        <v>3.3976199999999999</v>
      </c>
      <c r="T198">
        <v>2.1120399999999999</v>
      </c>
      <c r="U198">
        <v>4.0455399999999999</v>
      </c>
      <c r="V198">
        <v>2.6143700000000001</v>
      </c>
      <c r="W198">
        <v>2.5269499999999998</v>
      </c>
      <c r="X198">
        <v>6.5903099999999997</v>
      </c>
      <c r="Y198">
        <v>2.93452</v>
      </c>
      <c r="Z198">
        <v>1.8700600000000001</v>
      </c>
    </row>
    <row r="199" spans="1:26">
      <c r="A199">
        <v>2061</v>
      </c>
      <c r="B199">
        <v>0.81456399999999995</v>
      </c>
      <c r="C199">
        <v>0.96474199999999999</v>
      </c>
      <c r="D199">
        <v>1.0747899999999999</v>
      </c>
      <c r="E199">
        <v>1.0911299999999999</v>
      </c>
      <c r="F199">
        <v>1.4168000000000001</v>
      </c>
      <c r="G199">
        <v>2.0084599999999999</v>
      </c>
      <c r="H199">
        <v>1.17215</v>
      </c>
      <c r="I199">
        <v>2.7983500000000001</v>
      </c>
      <c r="J199">
        <v>2.0967099999999999</v>
      </c>
      <c r="K199">
        <v>2.7763599999999999</v>
      </c>
      <c r="L199">
        <v>4.04711</v>
      </c>
      <c r="M199">
        <v>2.5301800000000001</v>
      </c>
      <c r="N199">
        <v>2.3359100000000002</v>
      </c>
      <c r="O199">
        <v>1.6712400000000001</v>
      </c>
      <c r="P199">
        <v>2.3220299999999998</v>
      </c>
      <c r="Q199">
        <v>10.0939</v>
      </c>
      <c r="R199">
        <v>2.92361</v>
      </c>
      <c r="S199">
        <v>3.3976199999999999</v>
      </c>
      <c r="T199">
        <v>2.1147900000000002</v>
      </c>
      <c r="U199">
        <v>4.0323700000000002</v>
      </c>
      <c r="V199">
        <v>2.6251699999999998</v>
      </c>
      <c r="W199">
        <v>2.5236499999999999</v>
      </c>
      <c r="X199">
        <v>6.6232600000000001</v>
      </c>
      <c r="Y199">
        <v>2.9346999999999999</v>
      </c>
      <c r="Z199">
        <v>1.86747</v>
      </c>
    </row>
    <row r="200" spans="1:26">
      <c r="A200">
        <v>2062</v>
      </c>
      <c r="B200">
        <v>0.81459599999999999</v>
      </c>
      <c r="C200">
        <v>0.96474300000000002</v>
      </c>
      <c r="D200">
        <v>1.0749599999999999</v>
      </c>
      <c r="E200">
        <v>1.0911299999999999</v>
      </c>
      <c r="F200">
        <v>1.41683</v>
      </c>
      <c r="G200">
        <v>2.0112399999999999</v>
      </c>
      <c r="H200">
        <v>1.17215</v>
      </c>
      <c r="I200">
        <v>2.79833</v>
      </c>
      <c r="J200">
        <v>2.0966999999999998</v>
      </c>
      <c r="K200">
        <v>2.7763599999999999</v>
      </c>
      <c r="L200">
        <v>4.0467500000000003</v>
      </c>
      <c r="M200">
        <v>2.5301800000000001</v>
      </c>
      <c r="N200">
        <v>2.33162</v>
      </c>
      <c r="O200">
        <v>1.6715599999999999</v>
      </c>
      <c r="P200">
        <v>2.3306900000000002</v>
      </c>
      <c r="Q200">
        <v>10.093999999999999</v>
      </c>
      <c r="R200">
        <v>2.9318300000000002</v>
      </c>
      <c r="S200">
        <v>3.3976199999999999</v>
      </c>
      <c r="T200">
        <v>2.11734</v>
      </c>
      <c r="U200">
        <v>4.0211100000000002</v>
      </c>
      <c r="V200">
        <v>2.6358700000000002</v>
      </c>
      <c r="W200">
        <v>2.52041</v>
      </c>
      <c r="X200">
        <v>6.6548299999999996</v>
      </c>
      <c r="Y200">
        <v>2.9348900000000002</v>
      </c>
      <c r="Z200">
        <v>1.86493</v>
      </c>
    </row>
    <row r="201" spans="1:26">
      <c r="A201">
        <v>2063</v>
      </c>
      <c r="B201">
        <v>0.81462900000000005</v>
      </c>
      <c r="C201">
        <v>0.96474400000000005</v>
      </c>
      <c r="D201">
        <v>1.0751200000000001</v>
      </c>
      <c r="E201">
        <v>1.0911299999999999</v>
      </c>
      <c r="F201">
        <v>1.4168499999999999</v>
      </c>
      <c r="G201">
        <v>2.0140099999999999</v>
      </c>
      <c r="H201">
        <v>1.17215</v>
      </c>
      <c r="I201">
        <v>2.79833</v>
      </c>
      <c r="J201">
        <v>2.0966900000000002</v>
      </c>
      <c r="K201">
        <v>2.7763599999999999</v>
      </c>
      <c r="L201">
        <v>4.0464000000000002</v>
      </c>
      <c r="M201">
        <v>2.5301800000000001</v>
      </c>
      <c r="N201">
        <v>2.32633</v>
      </c>
      <c r="O201">
        <v>1.6718999999999999</v>
      </c>
      <c r="P201">
        <v>2.3390499999999999</v>
      </c>
      <c r="Q201">
        <v>10.094099999999999</v>
      </c>
      <c r="R201">
        <v>2.93892</v>
      </c>
      <c r="S201">
        <v>3.3976199999999999</v>
      </c>
      <c r="T201">
        <v>2.1196799999999998</v>
      </c>
      <c r="U201">
        <v>4.0119499999999997</v>
      </c>
      <c r="V201">
        <v>2.6466599999999998</v>
      </c>
      <c r="W201">
        <v>2.5171899999999998</v>
      </c>
      <c r="X201">
        <v>6.68553</v>
      </c>
      <c r="Y201">
        <v>2.9350999999999998</v>
      </c>
      <c r="Z201">
        <v>1.8624099999999999</v>
      </c>
    </row>
    <row r="202" spans="1:26">
      <c r="A202">
        <v>2064</v>
      </c>
      <c r="B202">
        <v>0.81466300000000003</v>
      </c>
      <c r="C202">
        <v>0.96474499999999996</v>
      </c>
      <c r="D202">
        <v>1.07528</v>
      </c>
      <c r="E202">
        <v>1.09114</v>
      </c>
      <c r="F202">
        <v>1.4168799999999999</v>
      </c>
      <c r="G202">
        <v>2.01681</v>
      </c>
      <c r="H202">
        <v>1.1721600000000001</v>
      </c>
      <c r="I202">
        <v>2.79834</v>
      </c>
      <c r="J202">
        <v>2.0966900000000002</v>
      </c>
      <c r="K202">
        <v>2.7763599999999999</v>
      </c>
      <c r="L202">
        <v>4.0460500000000001</v>
      </c>
      <c r="M202">
        <v>2.5301900000000002</v>
      </c>
      <c r="N202">
        <v>2.3200599999999998</v>
      </c>
      <c r="O202">
        <v>1.6722399999999999</v>
      </c>
      <c r="P202">
        <v>2.3443000000000001</v>
      </c>
      <c r="Q202">
        <v>10.094099999999999</v>
      </c>
      <c r="R202">
        <v>2.94543</v>
      </c>
      <c r="S202">
        <v>3.3976199999999999</v>
      </c>
      <c r="T202">
        <v>2.1217899999999998</v>
      </c>
      <c r="U202">
        <v>4.0052099999999999</v>
      </c>
      <c r="V202">
        <v>2.6577099999999998</v>
      </c>
      <c r="W202">
        <v>2.5140400000000001</v>
      </c>
      <c r="X202">
        <v>6.7148300000000001</v>
      </c>
      <c r="Y202">
        <v>2.9353199999999999</v>
      </c>
      <c r="Z202">
        <v>1.8599399999999999</v>
      </c>
    </row>
    <row r="203" spans="1:26">
      <c r="A203">
        <v>2065</v>
      </c>
      <c r="B203">
        <v>0.81469800000000003</v>
      </c>
      <c r="C203">
        <v>0.96474599999999999</v>
      </c>
      <c r="D203">
        <v>1.0754300000000001</v>
      </c>
      <c r="E203">
        <v>1.09114</v>
      </c>
      <c r="F203">
        <v>1.4169099999999999</v>
      </c>
      <c r="G203">
        <v>2.01979</v>
      </c>
      <c r="H203">
        <v>1.1721600000000001</v>
      </c>
      <c r="I203">
        <v>2.79834</v>
      </c>
      <c r="J203">
        <v>2.0966800000000001</v>
      </c>
      <c r="K203">
        <v>2.7763599999999999</v>
      </c>
      <c r="L203">
        <v>4.0457200000000002</v>
      </c>
      <c r="M203">
        <v>2.5301900000000002</v>
      </c>
      <c r="N203">
        <v>2.3143799999999999</v>
      </c>
      <c r="O203">
        <v>1.6725099999999999</v>
      </c>
      <c r="P203">
        <v>2.3495200000000001</v>
      </c>
      <c r="Q203">
        <v>10.094200000000001</v>
      </c>
      <c r="R203">
        <v>2.9509799999999999</v>
      </c>
      <c r="S203">
        <v>3.3976199999999999</v>
      </c>
      <c r="T203">
        <v>2.12384</v>
      </c>
      <c r="U203">
        <v>3.99708</v>
      </c>
      <c r="V203">
        <v>2.6688399999999999</v>
      </c>
      <c r="W203">
        <v>2.51091</v>
      </c>
      <c r="X203">
        <v>6.7431599999999996</v>
      </c>
      <c r="Y203">
        <v>2.9357000000000002</v>
      </c>
      <c r="Z203">
        <v>1.8574900000000001</v>
      </c>
    </row>
    <row r="204" spans="1:26">
      <c r="A204">
        <v>2066</v>
      </c>
      <c r="B204">
        <v>0.81473300000000004</v>
      </c>
      <c r="C204">
        <v>0.96474700000000002</v>
      </c>
      <c r="D204">
        <v>1.0755699999999999</v>
      </c>
      <c r="E204">
        <v>1.09114</v>
      </c>
      <c r="F204">
        <v>1.4169400000000001</v>
      </c>
      <c r="G204">
        <v>2.02291</v>
      </c>
      <c r="H204">
        <v>1.1721699999999999</v>
      </c>
      <c r="I204">
        <v>2.79833</v>
      </c>
      <c r="J204">
        <v>2.09666</v>
      </c>
      <c r="K204">
        <v>2.7763599999999999</v>
      </c>
      <c r="L204">
        <v>4.0453900000000003</v>
      </c>
      <c r="M204">
        <v>2.5301900000000002</v>
      </c>
      <c r="N204">
        <v>2.3081100000000001</v>
      </c>
      <c r="O204">
        <v>1.6727700000000001</v>
      </c>
      <c r="P204">
        <v>2.3550300000000002</v>
      </c>
      <c r="Q204">
        <v>10.094200000000001</v>
      </c>
      <c r="R204">
        <v>2.9555500000000001</v>
      </c>
      <c r="S204">
        <v>3.3976199999999999</v>
      </c>
      <c r="T204">
        <v>2.1256699999999999</v>
      </c>
      <c r="U204">
        <v>3.9908199999999998</v>
      </c>
      <c r="V204">
        <v>2.6798600000000001</v>
      </c>
      <c r="W204">
        <v>2.5078399999999998</v>
      </c>
      <c r="X204">
        <v>6.7702900000000001</v>
      </c>
      <c r="Y204">
        <v>2.93614</v>
      </c>
      <c r="Z204">
        <v>1.8550800000000001</v>
      </c>
    </row>
    <row r="205" spans="1:26">
      <c r="A205">
        <v>2067</v>
      </c>
      <c r="B205">
        <v>0.81476899999999997</v>
      </c>
      <c r="C205">
        <v>0.96474899999999997</v>
      </c>
      <c r="D205">
        <v>1.0757099999999999</v>
      </c>
      <c r="E205">
        <v>1.09114</v>
      </c>
      <c r="F205">
        <v>1.4169700000000001</v>
      </c>
      <c r="G205">
        <v>2.0261300000000002</v>
      </c>
      <c r="H205">
        <v>1.1721699999999999</v>
      </c>
      <c r="I205">
        <v>2.79833</v>
      </c>
      <c r="J205">
        <v>2.0966499999999999</v>
      </c>
      <c r="K205">
        <v>2.7763599999999999</v>
      </c>
      <c r="L205">
        <v>4.0450699999999999</v>
      </c>
      <c r="M205">
        <v>2.5301900000000002</v>
      </c>
      <c r="N205">
        <v>2.3012899999999998</v>
      </c>
      <c r="O205">
        <v>1.67302</v>
      </c>
      <c r="P205">
        <v>2.36077</v>
      </c>
      <c r="Q205">
        <v>10.094200000000001</v>
      </c>
      <c r="R205">
        <v>2.95933</v>
      </c>
      <c r="S205">
        <v>3.3976199999999999</v>
      </c>
      <c r="T205">
        <v>2.1271900000000001</v>
      </c>
      <c r="U205">
        <v>3.98827</v>
      </c>
      <c r="V205">
        <v>2.6907100000000002</v>
      </c>
      <c r="W205">
        <v>2.50482</v>
      </c>
      <c r="X205">
        <v>6.7960500000000001</v>
      </c>
      <c r="Y205">
        <v>2.9365800000000002</v>
      </c>
      <c r="Z205">
        <v>1.85273</v>
      </c>
    </row>
    <row r="206" spans="1:26">
      <c r="A206">
        <v>2068</v>
      </c>
      <c r="B206">
        <v>0.81480600000000003</v>
      </c>
      <c r="C206">
        <v>0.96475</v>
      </c>
      <c r="D206">
        <v>1.0758300000000001</v>
      </c>
      <c r="E206">
        <v>1.09114</v>
      </c>
      <c r="F206">
        <v>1.417</v>
      </c>
      <c r="G206">
        <v>2.0294500000000002</v>
      </c>
      <c r="H206">
        <v>1.1721699999999999</v>
      </c>
      <c r="I206">
        <v>2.7983099999999999</v>
      </c>
      <c r="J206">
        <v>2.0966399999999998</v>
      </c>
      <c r="K206">
        <v>2.7763599999999999</v>
      </c>
      <c r="L206">
        <v>4.0447600000000001</v>
      </c>
      <c r="M206">
        <v>2.5301999999999998</v>
      </c>
      <c r="N206">
        <v>2.294</v>
      </c>
      <c r="O206">
        <v>1.67327</v>
      </c>
      <c r="P206">
        <v>2.3666399999999999</v>
      </c>
      <c r="Q206">
        <v>10.0943</v>
      </c>
      <c r="R206">
        <v>2.9624199999999998</v>
      </c>
      <c r="S206">
        <v>3.3976199999999999</v>
      </c>
      <c r="T206">
        <v>2.12845</v>
      </c>
      <c r="U206">
        <v>3.98848</v>
      </c>
      <c r="V206">
        <v>2.70139</v>
      </c>
      <c r="W206">
        <v>2.5018799999999999</v>
      </c>
      <c r="X206">
        <v>6.8204500000000001</v>
      </c>
      <c r="Y206">
        <v>2.93703</v>
      </c>
      <c r="Z206">
        <v>1.85043</v>
      </c>
    </row>
    <row r="207" spans="1:26">
      <c r="A207">
        <v>2069</v>
      </c>
      <c r="B207">
        <v>0.81484400000000001</v>
      </c>
      <c r="C207">
        <v>0.96475100000000003</v>
      </c>
      <c r="D207">
        <v>1.07596</v>
      </c>
      <c r="E207">
        <v>1.09114</v>
      </c>
      <c r="F207">
        <v>1.41703</v>
      </c>
      <c r="G207">
        <v>2.0328200000000001</v>
      </c>
      <c r="H207">
        <v>1.17218</v>
      </c>
      <c r="I207">
        <v>2.7982999999999998</v>
      </c>
      <c r="J207">
        <v>2.0966300000000002</v>
      </c>
      <c r="K207">
        <v>2.7763599999999999</v>
      </c>
      <c r="L207">
        <v>4.0444599999999999</v>
      </c>
      <c r="M207">
        <v>2.5301999999999998</v>
      </c>
      <c r="N207">
        <v>2.2863000000000002</v>
      </c>
      <c r="O207">
        <v>1.6735100000000001</v>
      </c>
      <c r="P207">
        <v>2.3725999999999998</v>
      </c>
      <c r="Q207">
        <v>10.0943</v>
      </c>
      <c r="R207">
        <v>2.96488</v>
      </c>
      <c r="S207">
        <v>3.3976199999999999</v>
      </c>
      <c r="T207">
        <v>2.12947</v>
      </c>
      <c r="U207">
        <v>3.9908600000000001</v>
      </c>
      <c r="V207">
        <v>2.7118899999999999</v>
      </c>
      <c r="W207">
        <v>2.4990000000000001</v>
      </c>
      <c r="X207">
        <v>6.84354</v>
      </c>
      <c r="Y207">
        <v>2.9374799999999999</v>
      </c>
      <c r="Z207">
        <v>1.84819</v>
      </c>
    </row>
    <row r="208" spans="1:26">
      <c r="A208">
        <v>2070</v>
      </c>
      <c r="B208">
        <v>0.814882</v>
      </c>
      <c r="C208">
        <v>0.96475200000000005</v>
      </c>
      <c r="D208">
        <v>1.0760799999999999</v>
      </c>
      <c r="E208">
        <v>1.09114</v>
      </c>
      <c r="F208">
        <v>1.41706</v>
      </c>
      <c r="G208">
        <v>2.03626</v>
      </c>
      <c r="H208">
        <v>1.17218</v>
      </c>
      <c r="I208">
        <v>2.7982900000000002</v>
      </c>
      <c r="J208">
        <v>2.0966300000000002</v>
      </c>
      <c r="K208">
        <v>2.7763599999999999</v>
      </c>
      <c r="L208">
        <v>4.0441700000000003</v>
      </c>
      <c r="M208">
        <v>2.5301999999999998</v>
      </c>
      <c r="N208">
        <v>2.2781899999999999</v>
      </c>
      <c r="O208">
        <v>1.67374</v>
      </c>
      <c r="P208">
        <v>2.3784399999999999</v>
      </c>
      <c r="Q208">
        <v>10.0943</v>
      </c>
      <c r="R208">
        <v>2.96678</v>
      </c>
      <c r="S208">
        <v>3.3976199999999999</v>
      </c>
      <c r="T208">
        <v>2.1302300000000001</v>
      </c>
      <c r="U208">
        <v>3.99526</v>
      </c>
      <c r="V208">
        <v>2.7222200000000001</v>
      </c>
      <c r="W208">
        <v>2.4962</v>
      </c>
      <c r="X208">
        <v>6.8653300000000002</v>
      </c>
      <c r="Y208">
        <v>2.9379400000000002</v>
      </c>
      <c r="Z208">
        <v>1.8460000000000001</v>
      </c>
    </row>
    <row r="209" spans="1:26">
      <c r="A209">
        <v>2071</v>
      </c>
      <c r="B209">
        <v>0.81491999999999998</v>
      </c>
      <c r="C209">
        <v>0.96475299999999997</v>
      </c>
      <c r="D209">
        <v>1.07619</v>
      </c>
      <c r="E209">
        <v>1.09114</v>
      </c>
      <c r="F209">
        <v>1.41709</v>
      </c>
      <c r="G209">
        <v>2.0397500000000002</v>
      </c>
      <c r="H209">
        <v>1.17218</v>
      </c>
      <c r="I209">
        <v>2.7982800000000001</v>
      </c>
      <c r="J209">
        <v>2.0966300000000002</v>
      </c>
      <c r="K209">
        <v>2.7763599999999999</v>
      </c>
      <c r="L209">
        <v>4.0438799999999997</v>
      </c>
      <c r="M209">
        <v>2.5301999999999998</v>
      </c>
      <c r="N209">
        <v>2.2696800000000001</v>
      </c>
      <c r="O209">
        <v>1.67398</v>
      </c>
      <c r="P209">
        <v>2.3842599999999998</v>
      </c>
      <c r="Q209">
        <v>10.0943</v>
      </c>
      <c r="R209">
        <v>2.9681500000000001</v>
      </c>
      <c r="S209">
        <v>3.3976199999999999</v>
      </c>
      <c r="T209">
        <v>2.1307399999999999</v>
      </c>
      <c r="U209">
        <v>4.0014000000000003</v>
      </c>
      <c r="V209">
        <v>2.7323</v>
      </c>
      <c r="W209">
        <v>2.4934799999999999</v>
      </c>
      <c r="X209">
        <v>6.8857299999999997</v>
      </c>
      <c r="Y209">
        <v>2.9384000000000001</v>
      </c>
      <c r="Z209">
        <v>1.84388</v>
      </c>
    </row>
    <row r="210" spans="1:26">
      <c r="A210">
        <v>2072</v>
      </c>
      <c r="B210">
        <v>0.81496000000000002</v>
      </c>
      <c r="C210">
        <v>0.96475500000000003</v>
      </c>
      <c r="D210">
        <v>1.07629</v>
      </c>
      <c r="E210">
        <v>1.09114</v>
      </c>
      <c r="F210">
        <v>1.41713</v>
      </c>
      <c r="G210">
        <v>2.0432999999999999</v>
      </c>
      <c r="H210">
        <v>1.17218</v>
      </c>
      <c r="I210">
        <v>2.79827</v>
      </c>
      <c r="J210">
        <v>2.0966300000000002</v>
      </c>
      <c r="K210">
        <v>2.7763599999999999</v>
      </c>
      <c r="L210">
        <v>4.0436100000000001</v>
      </c>
      <c r="M210">
        <v>2.5302099999999998</v>
      </c>
      <c r="N210">
        <v>2.2608199999999998</v>
      </c>
      <c r="O210">
        <v>1.67421</v>
      </c>
      <c r="P210">
        <v>2.39005</v>
      </c>
      <c r="Q210">
        <v>10.0943</v>
      </c>
      <c r="R210">
        <v>2.9690300000000001</v>
      </c>
      <c r="S210">
        <v>3.3976199999999999</v>
      </c>
      <c r="T210">
        <v>2.1310099999999998</v>
      </c>
      <c r="U210">
        <v>4.0091999999999999</v>
      </c>
      <c r="V210">
        <v>2.7421099999999998</v>
      </c>
      <c r="W210">
        <v>2.49085</v>
      </c>
      <c r="X210">
        <v>6.9047999999999998</v>
      </c>
      <c r="Y210">
        <v>2.93886</v>
      </c>
      <c r="Z210">
        <v>1.8418300000000001</v>
      </c>
    </row>
    <row r="211" spans="1:26">
      <c r="A211">
        <v>2073</v>
      </c>
      <c r="B211">
        <v>0.81499999999999995</v>
      </c>
      <c r="C211">
        <v>0.96475599999999995</v>
      </c>
      <c r="D211">
        <v>1.0764</v>
      </c>
      <c r="E211">
        <v>1.09114</v>
      </c>
      <c r="F211">
        <v>1.41716</v>
      </c>
      <c r="G211">
        <v>2.0468999999999999</v>
      </c>
      <c r="H211">
        <v>1.1721900000000001</v>
      </c>
      <c r="I211">
        <v>2.79827</v>
      </c>
      <c r="J211">
        <v>2.0966399999999998</v>
      </c>
      <c r="K211">
        <v>2.7763599999999999</v>
      </c>
      <c r="L211">
        <v>4.0433500000000002</v>
      </c>
      <c r="M211">
        <v>2.5302099999999998</v>
      </c>
      <c r="N211">
        <v>2.2517499999999999</v>
      </c>
      <c r="O211">
        <v>1.6744300000000001</v>
      </c>
      <c r="P211">
        <v>2.39574</v>
      </c>
      <c r="Q211">
        <v>10.0943</v>
      </c>
      <c r="R211">
        <v>2.9694500000000001</v>
      </c>
      <c r="S211">
        <v>3.3976199999999999</v>
      </c>
      <c r="T211">
        <v>2.13104</v>
      </c>
      <c r="U211">
        <v>4.0183200000000001</v>
      </c>
      <c r="V211">
        <v>2.7517399999999999</v>
      </c>
      <c r="W211">
        <v>2.4882900000000001</v>
      </c>
      <c r="X211">
        <v>6.9227400000000001</v>
      </c>
      <c r="Y211">
        <v>2.93933</v>
      </c>
      <c r="Z211">
        <v>1.8398399999999999</v>
      </c>
    </row>
    <row r="212" spans="1:26">
      <c r="A212">
        <v>2074</v>
      </c>
      <c r="B212">
        <v>0.81503999999999999</v>
      </c>
      <c r="C212">
        <v>0.96475699999999998</v>
      </c>
      <c r="D212">
        <v>1.0765</v>
      </c>
      <c r="E212">
        <v>1.09114</v>
      </c>
      <c r="F212">
        <v>1.4171899999999999</v>
      </c>
      <c r="G212">
        <v>2.0505399999999998</v>
      </c>
      <c r="H212">
        <v>1.1721900000000001</v>
      </c>
      <c r="I212">
        <v>2.7982800000000001</v>
      </c>
      <c r="J212">
        <v>2.0966499999999999</v>
      </c>
      <c r="K212">
        <v>2.7763599999999999</v>
      </c>
      <c r="L212">
        <v>4.0430999999999999</v>
      </c>
      <c r="M212">
        <v>2.5302099999999998</v>
      </c>
      <c r="N212">
        <v>2.2425000000000002</v>
      </c>
      <c r="O212">
        <v>1.67465</v>
      </c>
      <c r="P212">
        <v>2.4010699999999998</v>
      </c>
      <c r="Q212">
        <v>10.0943</v>
      </c>
      <c r="R212">
        <v>2.96949</v>
      </c>
      <c r="S212">
        <v>3.3976199999999999</v>
      </c>
      <c r="T212">
        <v>2.1308500000000001</v>
      </c>
      <c r="U212">
        <v>4.0287899999999999</v>
      </c>
      <c r="V212">
        <v>2.7612000000000001</v>
      </c>
      <c r="W212">
        <v>2.4858099999999999</v>
      </c>
      <c r="X212">
        <v>6.9396399999999998</v>
      </c>
      <c r="Y212">
        <v>2.9398</v>
      </c>
      <c r="Z212">
        <v>1.8379099999999999</v>
      </c>
    </row>
    <row r="213" spans="1:26">
      <c r="A213">
        <v>2075</v>
      </c>
      <c r="B213">
        <v>0.81508199999999997</v>
      </c>
      <c r="C213">
        <v>0.96475900000000003</v>
      </c>
      <c r="D213">
        <v>1.0765899999999999</v>
      </c>
      <c r="E213">
        <v>1.0911500000000001</v>
      </c>
      <c r="F213">
        <v>1.41723</v>
      </c>
      <c r="G213">
        <v>2.0542199999999999</v>
      </c>
      <c r="H213">
        <v>1.1721900000000001</v>
      </c>
      <c r="I213">
        <v>2.7982900000000002</v>
      </c>
      <c r="J213">
        <v>2.09667</v>
      </c>
      <c r="K213">
        <v>2.7763599999999999</v>
      </c>
      <c r="L213">
        <v>4.0428699999999997</v>
      </c>
      <c r="M213">
        <v>2.5302099999999998</v>
      </c>
      <c r="N213">
        <v>2.23319</v>
      </c>
      <c r="O213">
        <v>1.6748499999999999</v>
      </c>
      <c r="P213">
        <v>2.4058299999999999</v>
      </c>
      <c r="Q213">
        <v>10.0943</v>
      </c>
      <c r="R213">
        <v>2.9691900000000002</v>
      </c>
      <c r="S213">
        <v>3.3976199999999999</v>
      </c>
      <c r="T213">
        <v>2.1304599999999998</v>
      </c>
      <c r="U213">
        <v>4.0403399999999996</v>
      </c>
      <c r="V213">
        <v>2.7705000000000002</v>
      </c>
      <c r="W213">
        <v>2.48339</v>
      </c>
      <c r="X213">
        <v>6.9555100000000003</v>
      </c>
      <c r="Y213">
        <v>2.94028</v>
      </c>
      <c r="Z213">
        <v>1.8360300000000001</v>
      </c>
    </row>
    <row r="214" spans="1:26">
      <c r="A214">
        <v>2076</v>
      </c>
      <c r="B214">
        <v>0.81512399999999996</v>
      </c>
      <c r="C214">
        <v>0.96475999999999995</v>
      </c>
      <c r="D214">
        <v>1.0766800000000001</v>
      </c>
      <c r="E214">
        <v>1.0911500000000001</v>
      </c>
      <c r="F214">
        <v>1.41726</v>
      </c>
      <c r="G214">
        <v>2.0579999999999998</v>
      </c>
      <c r="H214">
        <v>1.1721900000000001</v>
      </c>
      <c r="I214">
        <v>2.7983199999999999</v>
      </c>
      <c r="J214">
        <v>2.0966999999999998</v>
      </c>
      <c r="K214">
        <v>2.7763599999999999</v>
      </c>
      <c r="L214">
        <v>4.0426700000000002</v>
      </c>
      <c r="M214">
        <v>2.5302199999999999</v>
      </c>
      <c r="N214">
        <v>2.2239900000000001</v>
      </c>
      <c r="O214">
        <v>1.67503</v>
      </c>
      <c r="P214">
        <v>2.41005</v>
      </c>
      <c r="Q214">
        <v>10.094200000000001</v>
      </c>
      <c r="R214">
        <v>2.9685800000000002</v>
      </c>
      <c r="S214">
        <v>3.3976199999999999</v>
      </c>
      <c r="T214">
        <v>2.12988</v>
      </c>
      <c r="U214">
        <v>4.05267</v>
      </c>
      <c r="V214">
        <v>2.77963</v>
      </c>
      <c r="W214">
        <v>2.4810500000000002</v>
      </c>
      <c r="X214">
        <v>6.9703900000000001</v>
      </c>
      <c r="Y214">
        <v>2.9407899999999998</v>
      </c>
      <c r="Z214">
        <v>1.8342099999999999</v>
      </c>
    </row>
    <row r="215" spans="1:26">
      <c r="A215">
        <v>2077</v>
      </c>
      <c r="B215">
        <v>0.81516599999999995</v>
      </c>
      <c r="C215">
        <v>0.96476200000000001</v>
      </c>
      <c r="D215">
        <v>1.07677</v>
      </c>
      <c r="E215">
        <v>1.0911500000000001</v>
      </c>
      <c r="F215">
        <v>1.4173</v>
      </c>
      <c r="G215">
        <v>2.0619100000000001</v>
      </c>
      <c r="H215">
        <v>1.1721900000000001</v>
      </c>
      <c r="I215">
        <v>2.7983500000000001</v>
      </c>
      <c r="J215">
        <v>2.0967199999999999</v>
      </c>
      <c r="K215">
        <v>2.7763599999999999</v>
      </c>
      <c r="L215">
        <v>4.0424800000000003</v>
      </c>
      <c r="M215">
        <v>2.5302199999999999</v>
      </c>
      <c r="N215">
        <v>2.2149899999999998</v>
      </c>
      <c r="O215">
        <v>1.6752</v>
      </c>
      <c r="P215">
        <v>2.4139400000000002</v>
      </c>
      <c r="Q215">
        <v>10.094200000000001</v>
      </c>
      <c r="R215">
        <v>2.9676300000000002</v>
      </c>
      <c r="S215">
        <v>3.3976199999999999</v>
      </c>
      <c r="T215">
        <v>2.12914</v>
      </c>
      <c r="U215">
        <v>4.0658099999999999</v>
      </c>
      <c r="V215">
        <v>2.7885599999999999</v>
      </c>
      <c r="W215">
        <v>2.4787699999999999</v>
      </c>
      <c r="X215">
        <v>6.9843599999999997</v>
      </c>
      <c r="Y215">
        <v>2.9413200000000002</v>
      </c>
      <c r="Z215">
        <v>1.8324400000000001</v>
      </c>
    </row>
    <row r="216" spans="1:26">
      <c r="A216">
        <v>2078</v>
      </c>
      <c r="B216">
        <v>0.81520899999999996</v>
      </c>
      <c r="C216">
        <v>0.96476300000000004</v>
      </c>
      <c r="D216">
        <v>1.0768500000000001</v>
      </c>
      <c r="E216">
        <v>1.0911500000000001</v>
      </c>
      <c r="F216">
        <v>1.41734</v>
      </c>
      <c r="G216">
        <v>2.0659900000000002</v>
      </c>
      <c r="H216">
        <v>1.1721900000000001</v>
      </c>
      <c r="I216">
        <v>2.7984</v>
      </c>
      <c r="J216">
        <v>2.0967500000000001</v>
      </c>
      <c r="K216">
        <v>2.7763599999999999</v>
      </c>
      <c r="L216">
        <v>4.0423099999999996</v>
      </c>
      <c r="M216">
        <v>2.5302199999999999</v>
      </c>
      <c r="N216">
        <v>2.2061999999999999</v>
      </c>
      <c r="O216">
        <v>1.6753400000000001</v>
      </c>
      <c r="P216">
        <v>2.41744</v>
      </c>
      <c r="Q216">
        <v>10.094200000000001</v>
      </c>
      <c r="R216">
        <v>2.9664000000000001</v>
      </c>
      <c r="S216">
        <v>3.3976199999999999</v>
      </c>
      <c r="T216">
        <v>2.1282100000000002</v>
      </c>
      <c r="U216">
        <v>4.0801999999999996</v>
      </c>
      <c r="V216">
        <v>2.79731</v>
      </c>
      <c r="W216">
        <v>2.4765700000000002</v>
      </c>
      <c r="X216">
        <v>6.9974499999999997</v>
      </c>
      <c r="Y216">
        <v>2.9418700000000002</v>
      </c>
      <c r="Z216">
        <v>1.8307199999999999</v>
      </c>
    </row>
    <row r="217" spans="1:26">
      <c r="A217">
        <v>2079</v>
      </c>
      <c r="B217">
        <v>0.81525300000000001</v>
      </c>
      <c r="C217">
        <v>0.96476399999999995</v>
      </c>
      <c r="D217">
        <v>1.0769200000000001</v>
      </c>
      <c r="E217">
        <v>1.0911500000000001</v>
      </c>
      <c r="F217">
        <v>1.41737</v>
      </c>
      <c r="G217">
        <v>2.0702799999999999</v>
      </c>
      <c r="H217">
        <v>1.1721900000000001</v>
      </c>
      <c r="I217">
        <v>2.79847</v>
      </c>
      <c r="J217">
        <v>2.0967799999999999</v>
      </c>
      <c r="K217">
        <v>2.7763599999999999</v>
      </c>
      <c r="L217">
        <v>4.04216</v>
      </c>
      <c r="M217">
        <v>2.5302199999999999</v>
      </c>
      <c r="N217">
        <v>2.19773</v>
      </c>
      <c r="O217">
        <v>1.67547</v>
      </c>
      <c r="P217">
        <v>2.4208799999999999</v>
      </c>
      <c r="Q217">
        <v>10.094200000000001</v>
      </c>
      <c r="R217">
        <v>2.9648300000000001</v>
      </c>
      <c r="S217">
        <v>3.3976199999999999</v>
      </c>
      <c r="T217">
        <v>2.1271300000000002</v>
      </c>
      <c r="U217">
        <v>4.0956999999999999</v>
      </c>
      <c r="V217">
        <v>2.80585</v>
      </c>
      <c r="W217">
        <v>2.4744299999999999</v>
      </c>
      <c r="X217">
        <v>7.0097199999999997</v>
      </c>
      <c r="Y217">
        <v>2.94245</v>
      </c>
      <c r="Z217">
        <v>1.8290599999999999</v>
      </c>
    </row>
    <row r="218" spans="1:26">
      <c r="A218">
        <v>2080</v>
      </c>
      <c r="B218">
        <v>0.81529600000000002</v>
      </c>
      <c r="C218">
        <v>0.96476600000000001</v>
      </c>
      <c r="D218">
        <v>1.0769899999999999</v>
      </c>
      <c r="E218">
        <v>1.0911500000000001</v>
      </c>
      <c r="F218">
        <v>1.4174100000000001</v>
      </c>
      <c r="G218">
        <v>2.0747800000000001</v>
      </c>
      <c r="H218">
        <v>1.1721999999999999</v>
      </c>
      <c r="I218">
        <v>2.79854</v>
      </c>
      <c r="J218">
        <v>2.0968100000000001</v>
      </c>
      <c r="K218">
        <v>2.7763599999999999</v>
      </c>
      <c r="L218">
        <v>4.0420299999999996</v>
      </c>
      <c r="M218">
        <v>2.5302199999999999</v>
      </c>
      <c r="N218">
        <v>2.18954</v>
      </c>
      <c r="O218">
        <v>1.6755800000000001</v>
      </c>
      <c r="P218">
        <v>2.4245199999999998</v>
      </c>
      <c r="Q218">
        <v>10.094099999999999</v>
      </c>
      <c r="R218">
        <v>2.9628999999999999</v>
      </c>
      <c r="S218">
        <v>3.3976199999999999</v>
      </c>
      <c r="T218">
        <v>2.12588</v>
      </c>
      <c r="U218">
        <v>4.1125400000000001</v>
      </c>
      <c r="V218">
        <v>2.8142</v>
      </c>
      <c r="W218">
        <v>2.47235</v>
      </c>
      <c r="X218">
        <v>7.0212399999999997</v>
      </c>
      <c r="Y218">
        <v>2.94306</v>
      </c>
      <c r="Z218">
        <v>1.82744</v>
      </c>
    </row>
    <row r="219" spans="1:26">
      <c r="A219">
        <v>2081</v>
      </c>
      <c r="B219">
        <v>0.81533999999999995</v>
      </c>
      <c r="C219">
        <v>0.96476700000000004</v>
      </c>
      <c r="D219">
        <v>1.0770599999999999</v>
      </c>
      <c r="E219">
        <v>1.0911500000000001</v>
      </c>
      <c r="F219">
        <v>1.4174500000000001</v>
      </c>
      <c r="G219">
        <v>2.07944</v>
      </c>
      <c r="H219">
        <v>1.1721999999999999</v>
      </c>
      <c r="I219">
        <v>2.7986300000000002</v>
      </c>
      <c r="J219">
        <v>2.0968399999999998</v>
      </c>
      <c r="K219">
        <v>2.7763599999999999</v>
      </c>
      <c r="L219">
        <v>4.0419099999999997</v>
      </c>
      <c r="M219">
        <v>2.5302199999999999</v>
      </c>
      <c r="N219">
        <v>2.18153</v>
      </c>
      <c r="O219">
        <v>1.6756899999999999</v>
      </c>
      <c r="P219">
        <v>2.4282900000000001</v>
      </c>
      <c r="Q219">
        <v>10.094099999999999</v>
      </c>
      <c r="R219">
        <v>2.9606300000000001</v>
      </c>
      <c r="S219">
        <v>3.3976199999999999</v>
      </c>
      <c r="T219">
        <v>2.12446</v>
      </c>
      <c r="U219">
        <v>4.13096</v>
      </c>
      <c r="V219">
        <v>2.8223500000000001</v>
      </c>
      <c r="W219">
        <v>2.4703400000000002</v>
      </c>
      <c r="X219">
        <v>7.0320400000000003</v>
      </c>
      <c r="Y219">
        <v>2.9436800000000001</v>
      </c>
      <c r="Z219">
        <v>1.8258799999999999</v>
      </c>
    </row>
    <row r="220" spans="1:26">
      <c r="A220">
        <v>2082</v>
      </c>
      <c r="B220">
        <v>0.815384</v>
      </c>
      <c r="C220">
        <v>0.96476899999999999</v>
      </c>
      <c r="D220">
        <v>1.0771200000000001</v>
      </c>
      <c r="E220">
        <v>1.0911500000000001</v>
      </c>
      <c r="F220">
        <v>1.4174800000000001</v>
      </c>
      <c r="G220">
        <v>2.08426</v>
      </c>
      <c r="H220">
        <v>1.1721999999999999</v>
      </c>
      <c r="I220">
        <v>2.7987199999999999</v>
      </c>
      <c r="J220">
        <v>2.0968800000000001</v>
      </c>
      <c r="K220">
        <v>2.7763599999999999</v>
      </c>
      <c r="L220">
        <v>4.0418000000000003</v>
      </c>
      <c r="M220">
        <v>2.53023</v>
      </c>
      <c r="N220">
        <v>2.1737000000000002</v>
      </c>
      <c r="O220">
        <v>1.67578</v>
      </c>
      <c r="P220">
        <v>2.4321100000000002</v>
      </c>
      <c r="Q220">
        <v>10.093999999999999</v>
      </c>
      <c r="R220">
        <v>2.9580600000000001</v>
      </c>
      <c r="S220">
        <v>3.3976199999999999</v>
      </c>
      <c r="T220">
        <v>2.1229</v>
      </c>
      <c r="U220">
        <v>4.1505999999999998</v>
      </c>
      <c r="V220">
        <v>2.8302999999999998</v>
      </c>
      <c r="W220">
        <v>2.4683999999999999</v>
      </c>
      <c r="X220">
        <v>7.0421500000000004</v>
      </c>
      <c r="Y220">
        <v>2.9443100000000002</v>
      </c>
      <c r="Z220">
        <v>1.82437</v>
      </c>
    </row>
    <row r="221" spans="1:26">
      <c r="A221">
        <v>2083</v>
      </c>
      <c r="B221">
        <v>0.81542899999999996</v>
      </c>
      <c r="C221">
        <v>0.96477000000000002</v>
      </c>
      <c r="D221">
        <v>1.07718</v>
      </c>
      <c r="E221">
        <v>1.0911500000000001</v>
      </c>
      <c r="F221">
        <v>1.4175199999999999</v>
      </c>
      <c r="G221">
        <v>2.0892400000000002</v>
      </c>
      <c r="H221">
        <v>1.1721999999999999</v>
      </c>
      <c r="I221">
        <v>2.7988300000000002</v>
      </c>
      <c r="J221">
        <v>2.0969099999999998</v>
      </c>
      <c r="K221">
        <v>2.7763599999999999</v>
      </c>
      <c r="L221">
        <v>4.0416999999999996</v>
      </c>
      <c r="M221">
        <v>2.53023</v>
      </c>
      <c r="N221">
        <v>2.1660499999999998</v>
      </c>
      <c r="O221">
        <v>1.67588</v>
      </c>
      <c r="P221">
        <v>2.4358599999999999</v>
      </c>
      <c r="Q221">
        <v>10.093999999999999</v>
      </c>
      <c r="R221">
        <v>2.95519</v>
      </c>
      <c r="S221">
        <v>3.3976199999999999</v>
      </c>
      <c r="T221">
        <v>2.1212</v>
      </c>
      <c r="U221">
        <v>4.1710900000000004</v>
      </c>
      <c r="V221">
        <v>2.83805</v>
      </c>
      <c r="W221">
        <v>2.46652</v>
      </c>
      <c r="X221">
        <v>7.0516199999999998</v>
      </c>
      <c r="Y221">
        <v>2.94496</v>
      </c>
      <c r="Z221">
        <v>1.82291</v>
      </c>
    </row>
    <row r="222" spans="1:26">
      <c r="A222">
        <v>2084</v>
      </c>
      <c r="B222">
        <v>0.81547400000000003</v>
      </c>
      <c r="C222">
        <v>0.96477199999999996</v>
      </c>
      <c r="D222">
        <v>1.07724</v>
      </c>
      <c r="E222">
        <v>1.0911599999999999</v>
      </c>
      <c r="F222">
        <v>1.4175599999999999</v>
      </c>
      <c r="G222">
        <v>2.0943800000000001</v>
      </c>
      <c r="H222">
        <v>1.17221</v>
      </c>
      <c r="I222">
        <v>2.79894</v>
      </c>
      <c r="J222">
        <v>2.0969500000000001</v>
      </c>
      <c r="K222">
        <v>2.7763599999999999</v>
      </c>
      <c r="L222">
        <v>4.0416100000000004</v>
      </c>
      <c r="M222">
        <v>2.53023</v>
      </c>
      <c r="N222">
        <v>2.15862</v>
      </c>
      <c r="O222">
        <v>1.67597</v>
      </c>
      <c r="P222">
        <v>2.43967</v>
      </c>
      <c r="Q222">
        <v>10.0939</v>
      </c>
      <c r="R222">
        <v>2.95201</v>
      </c>
      <c r="S222">
        <v>3.3976199999999999</v>
      </c>
      <c r="T222">
        <v>2.1193900000000001</v>
      </c>
      <c r="U222">
        <v>4.1921799999999996</v>
      </c>
      <c r="V222">
        <v>2.8455900000000001</v>
      </c>
      <c r="W222">
        <v>2.4647000000000001</v>
      </c>
      <c r="X222">
        <v>7.0604800000000001</v>
      </c>
      <c r="Y222">
        <v>2.94563</v>
      </c>
      <c r="Z222">
        <v>1.8214999999999999</v>
      </c>
    </row>
    <row r="223" spans="1:26">
      <c r="A223">
        <v>2085</v>
      </c>
      <c r="B223">
        <v>0.81551899999999999</v>
      </c>
      <c r="C223">
        <v>0.96477299999999999</v>
      </c>
      <c r="D223">
        <v>1.0772900000000001</v>
      </c>
      <c r="E223">
        <v>1.0911599999999999</v>
      </c>
      <c r="F223">
        <v>1.4175899999999999</v>
      </c>
      <c r="G223">
        <v>2.0996700000000001</v>
      </c>
      <c r="H223">
        <v>1.17221</v>
      </c>
      <c r="I223">
        <v>2.7990499999999998</v>
      </c>
      <c r="J223">
        <v>2.0969899999999999</v>
      </c>
      <c r="K223">
        <v>2.7763599999999999</v>
      </c>
      <c r="L223">
        <v>4.0415299999999998</v>
      </c>
      <c r="M223">
        <v>2.53023</v>
      </c>
      <c r="N223">
        <v>2.1514799999999998</v>
      </c>
      <c r="O223">
        <v>1.67605</v>
      </c>
      <c r="P223">
        <v>2.44347</v>
      </c>
      <c r="Q223">
        <v>10.0939</v>
      </c>
      <c r="R223">
        <v>2.9485100000000002</v>
      </c>
      <c r="S223">
        <v>3.3976199999999999</v>
      </c>
      <c r="T223">
        <v>2.11748</v>
      </c>
      <c r="U223">
        <v>4.2139199999999999</v>
      </c>
      <c r="V223">
        <v>2.8465600000000002</v>
      </c>
      <c r="W223">
        <v>2.4629500000000002</v>
      </c>
      <c r="X223">
        <v>7.0687699999999998</v>
      </c>
      <c r="Y223">
        <v>2.94631</v>
      </c>
      <c r="Z223">
        <v>1.82013</v>
      </c>
    </row>
    <row r="224" spans="1:26">
      <c r="A224">
        <v>2086</v>
      </c>
      <c r="B224">
        <v>0.81556499999999998</v>
      </c>
      <c r="C224">
        <v>0.96477500000000005</v>
      </c>
      <c r="D224">
        <v>1.07734</v>
      </c>
      <c r="E224">
        <v>1.0911599999999999</v>
      </c>
      <c r="F224">
        <v>1.4176299999999999</v>
      </c>
      <c r="G224">
        <v>2.1051199999999999</v>
      </c>
      <c r="H224">
        <v>1.17221</v>
      </c>
      <c r="I224">
        <v>2.7991799999999998</v>
      </c>
      <c r="J224">
        <v>2.0970200000000001</v>
      </c>
      <c r="K224">
        <v>2.7763599999999999</v>
      </c>
      <c r="L224">
        <v>4.0414599999999998</v>
      </c>
      <c r="M224">
        <v>2.53023</v>
      </c>
      <c r="N224">
        <v>2.1445799999999999</v>
      </c>
      <c r="O224">
        <v>1.6761299999999999</v>
      </c>
      <c r="P224">
        <v>2.4471099999999999</v>
      </c>
      <c r="Q224">
        <v>10.0938</v>
      </c>
      <c r="R224">
        <v>2.94469</v>
      </c>
      <c r="S224">
        <v>3.3976199999999999</v>
      </c>
      <c r="T224">
        <v>2.1154500000000001</v>
      </c>
      <c r="U224">
        <v>4.23651</v>
      </c>
      <c r="V224">
        <v>2.8452999999999999</v>
      </c>
      <c r="W224">
        <v>2.4612599999999998</v>
      </c>
      <c r="X224">
        <v>7.0765200000000004</v>
      </c>
      <c r="Y224">
        <v>2.9470200000000002</v>
      </c>
      <c r="Z224">
        <v>1.8188200000000001</v>
      </c>
    </row>
    <row r="225" spans="1:26">
      <c r="A225">
        <v>2087</v>
      </c>
      <c r="B225">
        <v>0.81561099999999997</v>
      </c>
      <c r="C225">
        <v>0.96477599999999997</v>
      </c>
      <c r="D225">
        <v>1.07738</v>
      </c>
      <c r="E225">
        <v>1.0911599999999999</v>
      </c>
      <c r="F225">
        <v>1.41767</v>
      </c>
      <c r="G225">
        <v>2.1107300000000002</v>
      </c>
      <c r="H225">
        <v>1.17222</v>
      </c>
      <c r="I225">
        <v>2.7993000000000001</v>
      </c>
      <c r="J225">
        <v>2.0970599999999999</v>
      </c>
      <c r="K225">
        <v>2.7763599999999999</v>
      </c>
      <c r="L225">
        <v>4.0414000000000003</v>
      </c>
      <c r="M225">
        <v>2.53023</v>
      </c>
      <c r="N225">
        <v>2.13794</v>
      </c>
      <c r="O225">
        <v>1.6761999999999999</v>
      </c>
      <c r="P225">
        <v>2.45078</v>
      </c>
      <c r="Q225">
        <v>10.0937</v>
      </c>
      <c r="R225">
        <v>2.94055</v>
      </c>
      <c r="S225">
        <v>3.3976199999999999</v>
      </c>
      <c r="T225">
        <v>2.11334</v>
      </c>
      <c r="U225">
        <v>4.25976</v>
      </c>
      <c r="V225">
        <v>2.8440699999999999</v>
      </c>
      <c r="W225">
        <v>2.4596399999999998</v>
      </c>
      <c r="X225">
        <v>7.0837599999999998</v>
      </c>
      <c r="Y225">
        <v>2.9477600000000002</v>
      </c>
      <c r="Z225">
        <v>1.8175600000000001</v>
      </c>
    </row>
    <row r="226" spans="1:26">
      <c r="A226">
        <v>2088</v>
      </c>
      <c r="B226">
        <v>0.81565799999999999</v>
      </c>
      <c r="C226">
        <v>0.96477800000000002</v>
      </c>
      <c r="D226">
        <v>1.07742</v>
      </c>
      <c r="E226">
        <v>1.0911599999999999</v>
      </c>
      <c r="F226">
        <v>1.41771</v>
      </c>
      <c r="G226">
        <v>2.1164999999999998</v>
      </c>
      <c r="H226">
        <v>1.17222</v>
      </c>
      <c r="I226">
        <v>2.7994400000000002</v>
      </c>
      <c r="J226">
        <v>2.0971000000000002</v>
      </c>
      <c r="K226">
        <v>2.7763599999999999</v>
      </c>
      <c r="L226">
        <v>4.0413399999999999</v>
      </c>
      <c r="M226">
        <v>2.53023</v>
      </c>
      <c r="N226">
        <v>2.1315</v>
      </c>
      <c r="O226">
        <v>1.6762699999999999</v>
      </c>
      <c r="P226">
        <v>2.4546700000000001</v>
      </c>
      <c r="Q226">
        <v>10.0937</v>
      </c>
      <c r="R226">
        <v>2.9360599999999999</v>
      </c>
      <c r="S226">
        <v>3.3976199999999999</v>
      </c>
      <c r="T226">
        <v>2.1111399999999998</v>
      </c>
      <c r="U226">
        <v>4.2836600000000002</v>
      </c>
      <c r="V226">
        <v>2.8428599999999999</v>
      </c>
      <c r="W226">
        <v>2.4580799999999998</v>
      </c>
      <c r="X226">
        <v>7.0905300000000002</v>
      </c>
      <c r="Y226">
        <v>2.9485199999999998</v>
      </c>
      <c r="Z226">
        <v>1.8163499999999999</v>
      </c>
    </row>
    <row r="227" spans="1:26">
      <c r="A227">
        <v>2089</v>
      </c>
      <c r="B227">
        <v>0.81570699999999996</v>
      </c>
      <c r="C227">
        <v>0.96477900000000005</v>
      </c>
      <c r="D227">
        <v>1.0774600000000001</v>
      </c>
      <c r="E227">
        <v>1.0911599999999999</v>
      </c>
      <c r="F227">
        <v>1.4177500000000001</v>
      </c>
      <c r="G227">
        <v>2.1224099999999999</v>
      </c>
      <c r="H227">
        <v>1.1722300000000001</v>
      </c>
      <c r="I227">
        <v>2.7995800000000002</v>
      </c>
      <c r="J227">
        <v>2.0971299999999999</v>
      </c>
      <c r="K227">
        <v>2.7763599999999999</v>
      </c>
      <c r="L227">
        <v>4.0412800000000004</v>
      </c>
      <c r="M227">
        <v>2.53024</v>
      </c>
      <c r="N227">
        <v>2.1252</v>
      </c>
      <c r="O227">
        <v>1.6763399999999999</v>
      </c>
      <c r="P227">
        <v>2.45878</v>
      </c>
      <c r="Q227">
        <v>10.0936</v>
      </c>
      <c r="R227">
        <v>2.9312100000000001</v>
      </c>
      <c r="S227">
        <v>3.3976199999999999</v>
      </c>
      <c r="T227">
        <v>2.10886</v>
      </c>
      <c r="U227">
        <v>4.3083499999999999</v>
      </c>
      <c r="V227">
        <v>2.8416800000000002</v>
      </c>
      <c r="W227">
        <v>2.4565700000000001</v>
      </c>
      <c r="X227">
        <v>7.0968600000000004</v>
      </c>
      <c r="Y227">
        <v>2.9493</v>
      </c>
      <c r="Z227">
        <v>1.8151900000000001</v>
      </c>
    </row>
    <row r="228" spans="1:26">
      <c r="A228">
        <v>2090</v>
      </c>
      <c r="B228">
        <v>0.81575600000000004</v>
      </c>
      <c r="C228">
        <v>0.964781</v>
      </c>
      <c r="D228">
        <v>1.0774900000000001</v>
      </c>
      <c r="E228">
        <v>1.0911599999999999</v>
      </c>
      <c r="F228">
        <v>1.41778</v>
      </c>
      <c r="G228">
        <v>2.1284800000000001</v>
      </c>
      <c r="H228">
        <v>1.1722300000000001</v>
      </c>
      <c r="I228">
        <v>2.7997200000000002</v>
      </c>
      <c r="J228">
        <v>2.0971700000000002</v>
      </c>
      <c r="K228">
        <v>2.7763599999999999</v>
      </c>
      <c r="L228">
        <v>4.0412299999999997</v>
      </c>
      <c r="M228">
        <v>2.53024</v>
      </c>
      <c r="N228">
        <v>2.1189800000000001</v>
      </c>
      <c r="O228">
        <v>1.67641</v>
      </c>
      <c r="P228">
        <v>2.4628399999999999</v>
      </c>
      <c r="Q228">
        <v>10.093500000000001</v>
      </c>
      <c r="R228">
        <v>2.92605</v>
      </c>
      <c r="S228">
        <v>3.3976199999999999</v>
      </c>
      <c r="T228">
        <v>2.1065</v>
      </c>
      <c r="U228">
        <v>4.3338400000000004</v>
      </c>
      <c r="V228">
        <v>2.8405200000000002</v>
      </c>
      <c r="W228">
        <v>2.45513</v>
      </c>
      <c r="X228">
        <v>7.1027699999999996</v>
      </c>
      <c r="Y228">
        <v>2.9500999999999999</v>
      </c>
      <c r="Z228">
        <v>1.8140700000000001</v>
      </c>
    </row>
    <row r="229" spans="1:26">
      <c r="A229">
        <v>2091</v>
      </c>
      <c r="B229">
        <v>0.815805</v>
      </c>
      <c r="C229">
        <v>0.96478200000000003</v>
      </c>
      <c r="D229">
        <v>1.0775300000000001</v>
      </c>
      <c r="E229">
        <v>1.0911599999999999</v>
      </c>
      <c r="F229">
        <v>1.4178200000000001</v>
      </c>
      <c r="G229">
        <v>2.1347399999999999</v>
      </c>
      <c r="H229">
        <v>1.1722399999999999</v>
      </c>
      <c r="I229">
        <v>2.7998599999999998</v>
      </c>
      <c r="J229">
        <v>2.0972</v>
      </c>
      <c r="K229">
        <v>2.7763599999999999</v>
      </c>
      <c r="L229">
        <v>4.0411799999999998</v>
      </c>
      <c r="M229">
        <v>2.53024</v>
      </c>
      <c r="N229">
        <v>2.1129500000000001</v>
      </c>
      <c r="O229">
        <v>1.67649</v>
      </c>
      <c r="P229">
        <v>2.4670000000000001</v>
      </c>
      <c r="Q229">
        <v>10.093299999999999</v>
      </c>
      <c r="R229">
        <v>2.9205399999999999</v>
      </c>
      <c r="S229">
        <v>3.3976199999999999</v>
      </c>
      <c r="T229">
        <v>2.1040999999999999</v>
      </c>
      <c r="U229">
        <v>4.3597400000000004</v>
      </c>
      <c r="V229">
        <v>2.83935</v>
      </c>
      <c r="W229">
        <v>2.4537599999999999</v>
      </c>
      <c r="X229">
        <v>7.1082799999999997</v>
      </c>
      <c r="Y229">
        <v>2.9509300000000001</v>
      </c>
      <c r="Z229">
        <v>1.8129999999999999</v>
      </c>
    </row>
    <row r="230" spans="1:26">
      <c r="A230">
        <v>2092</v>
      </c>
      <c r="B230">
        <v>0.81585300000000005</v>
      </c>
      <c r="C230">
        <v>0.96478399999999997</v>
      </c>
      <c r="D230">
        <v>1.0775600000000001</v>
      </c>
      <c r="E230">
        <v>1.0911599999999999</v>
      </c>
      <c r="F230">
        <v>1.4178599999999999</v>
      </c>
      <c r="G230">
        <v>2.1412100000000001</v>
      </c>
      <c r="H230">
        <v>1.17225</v>
      </c>
      <c r="I230">
        <v>2.8000099999999999</v>
      </c>
      <c r="J230">
        <v>2.0972200000000001</v>
      </c>
      <c r="K230">
        <v>2.7763599999999999</v>
      </c>
      <c r="L230">
        <v>4.0411299999999999</v>
      </c>
      <c r="M230">
        <v>2.53024</v>
      </c>
      <c r="N230">
        <v>2.1070600000000002</v>
      </c>
      <c r="O230">
        <v>1.6765699999999999</v>
      </c>
      <c r="P230">
        <v>2.4714700000000001</v>
      </c>
      <c r="Q230">
        <v>10.0932</v>
      </c>
      <c r="R230">
        <v>2.9146399999999999</v>
      </c>
      <c r="S230">
        <v>3.3976199999999999</v>
      </c>
      <c r="T230">
        <v>2.1016400000000002</v>
      </c>
      <c r="U230">
        <v>4.3861600000000003</v>
      </c>
      <c r="V230">
        <v>2.8381699999999999</v>
      </c>
      <c r="W230">
        <v>2.4524300000000001</v>
      </c>
      <c r="X230">
        <v>7.1134199999999996</v>
      </c>
      <c r="Y230">
        <v>2.9517899999999999</v>
      </c>
      <c r="Z230">
        <v>1.8119799999999999</v>
      </c>
    </row>
    <row r="231" spans="1:26">
      <c r="A231">
        <v>2093</v>
      </c>
      <c r="B231">
        <v>0.81590099999999999</v>
      </c>
      <c r="C231">
        <v>0.964785</v>
      </c>
      <c r="D231">
        <v>1.07759</v>
      </c>
      <c r="E231">
        <v>1.09117</v>
      </c>
      <c r="F231">
        <v>1.4178900000000001</v>
      </c>
      <c r="G231">
        <v>2.1478700000000002</v>
      </c>
      <c r="H231">
        <v>1.17225</v>
      </c>
      <c r="I231">
        <v>2.80016</v>
      </c>
      <c r="J231">
        <v>2.0972400000000002</v>
      </c>
      <c r="K231">
        <v>2.7763599999999999</v>
      </c>
      <c r="L231">
        <v>4.0410899999999996</v>
      </c>
      <c r="M231">
        <v>2.53024</v>
      </c>
      <c r="N231">
        <v>2.1012499999999998</v>
      </c>
      <c r="O231">
        <v>1.67665</v>
      </c>
      <c r="P231">
        <v>2.4763099999999998</v>
      </c>
      <c r="Q231">
        <v>10.0931</v>
      </c>
      <c r="R231">
        <v>2.90829</v>
      </c>
      <c r="S231">
        <v>3.3976199999999999</v>
      </c>
      <c r="T231">
        <v>2.0991300000000002</v>
      </c>
      <c r="U231">
        <v>4.4134500000000001</v>
      </c>
      <c r="V231">
        <v>2.8369800000000001</v>
      </c>
      <c r="W231">
        <v>2.4511699999999998</v>
      </c>
      <c r="X231">
        <v>7.11822</v>
      </c>
      <c r="Y231">
        <v>2.95268</v>
      </c>
      <c r="Z231">
        <v>1.8109999999999999</v>
      </c>
    </row>
    <row r="232" spans="1:26">
      <c r="A232">
        <v>2094</v>
      </c>
      <c r="B232">
        <v>0.81594900000000004</v>
      </c>
      <c r="C232">
        <v>0.96478699999999995</v>
      </c>
      <c r="D232">
        <v>1.07762</v>
      </c>
      <c r="E232">
        <v>1.09117</v>
      </c>
      <c r="F232">
        <v>1.4179299999999999</v>
      </c>
      <c r="G232">
        <v>2.1547000000000001</v>
      </c>
      <c r="H232">
        <v>1.1722600000000001</v>
      </c>
      <c r="I232">
        <v>2.8003200000000001</v>
      </c>
      <c r="J232">
        <v>2.0972599999999999</v>
      </c>
      <c r="K232">
        <v>2.7763599999999999</v>
      </c>
      <c r="L232">
        <v>4.0410399999999997</v>
      </c>
      <c r="M232">
        <v>2.53024</v>
      </c>
      <c r="N232">
        <v>2.09545</v>
      </c>
      <c r="O232">
        <v>1.6767399999999999</v>
      </c>
      <c r="P232">
        <v>2.48156</v>
      </c>
      <c r="Q232">
        <v>10.0929</v>
      </c>
      <c r="R232">
        <v>2.9014799999999998</v>
      </c>
      <c r="S232">
        <v>3.3976199999999999</v>
      </c>
      <c r="T232">
        <v>2.0965600000000002</v>
      </c>
      <c r="U232">
        <v>4.44163</v>
      </c>
      <c r="V232">
        <v>2.8357800000000002</v>
      </c>
      <c r="W232">
        <v>2.4499599999999999</v>
      </c>
      <c r="X232">
        <v>7.1227</v>
      </c>
      <c r="Y232">
        <v>2.9535900000000002</v>
      </c>
      <c r="Z232">
        <v>1.8100700000000001</v>
      </c>
    </row>
    <row r="233" spans="1:26">
      <c r="A233">
        <v>2095</v>
      </c>
      <c r="B233">
        <v>0.81599600000000005</v>
      </c>
      <c r="C233">
        <v>0.96478799999999998</v>
      </c>
      <c r="D233">
        <v>1.07765</v>
      </c>
      <c r="E233">
        <v>1.09117</v>
      </c>
      <c r="F233">
        <v>1.4179600000000001</v>
      </c>
      <c r="G233">
        <v>2.1616499999999998</v>
      </c>
      <c r="H233">
        <v>1.1722699999999999</v>
      </c>
      <c r="I233">
        <v>2.8004699999999998</v>
      </c>
      <c r="J233">
        <v>2.09727</v>
      </c>
      <c r="K233">
        <v>2.7763599999999999</v>
      </c>
      <c r="L233">
        <v>4.0410000000000004</v>
      </c>
      <c r="M233">
        <v>2.53024</v>
      </c>
      <c r="N233">
        <v>2.08961</v>
      </c>
      <c r="O233">
        <v>1.67685</v>
      </c>
      <c r="P233">
        <v>2.48712</v>
      </c>
      <c r="Q233">
        <v>10.0928</v>
      </c>
      <c r="R233">
        <v>2.8942199999999998</v>
      </c>
      <c r="S233">
        <v>3.3976199999999999</v>
      </c>
      <c r="T233">
        <v>2.0939399999999999</v>
      </c>
      <c r="U233">
        <v>4.4706299999999999</v>
      </c>
      <c r="V233">
        <v>2.8345500000000001</v>
      </c>
      <c r="W233">
        <v>2.4488099999999999</v>
      </c>
      <c r="X233">
        <v>7.1268900000000004</v>
      </c>
      <c r="Y233">
        <v>2.95452</v>
      </c>
      <c r="Z233">
        <v>1.80918</v>
      </c>
    </row>
    <row r="234" spans="1:26">
      <c r="A234">
        <v>2096</v>
      </c>
      <c r="B234">
        <v>0.81604299999999996</v>
      </c>
      <c r="C234">
        <v>0.96479000000000004</v>
      </c>
      <c r="D234">
        <v>1.07768</v>
      </c>
      <c r="E234">
        <v>1.09117</v>
      </c>
      <c r="F234">
        <v>1.4179999999999999</v>
      </c>
      <c r="G234">
        <v>2.1686999999999999</v>
      </c>
      <c r="H234">
        <v>1.17228</v>
      </c>
      <c r="I234">
        <v>2.8006199999999999</v>
      </c>
      <c r="J234">
        <v>2.09728</v>
      </c>
      <c r="K234">
        <v>2.7763599999999999</v>
      </c>
      <c r="L234">
        <v>4.0409600000000001</v>
      </c>
      <c r="M234">
        <v>2.5302500000000001</v>
      </c>
      <c r="N234">
        <v>2.0836999999999999</v>
      </c>
      <c r="O234">
        <v>1.67696</v>
      </c>
      <c r="P234">
        <v>2.4929199999999998</v>
      </c>
      <c r="Q234">
        <v>10.092599999999999</v>
      </c>
      <c r="R234">
        <v>2.8864899999999998</v>
      </c>
      <c r="S234">
        <v>3.3976199999999999</v>
      </c>
      <c r="T234">
        <v>2.0912799999999998</v>
      </c>
      <c r="U234">
        <v>4.5001800000000003</v>
      </c>
      <c r="V234">
        <v>2.8333200000000001</v>
      </c>
      <c r="W234">
        <v>2.4477000000000002</v>
      </c>
      <c r="X234">
        <v>7.1307999999999998</v>
      </c>
      <c r="Y234">
        <v>2.9554499999999999</v>
      </c>
      <c r="Z234">
        <v>1.80833</v>
      </c>
    </row>
    <row r="235" spans="1:26">
      <c r="A235">
        <v>2097</v>
      </c>
      <c r="B235">
        <v>0.81609100000000001</v>
      </c>
      <c r="C235">
        <v>0.96479099999999995</v>
      </c>
      <c r="D235">
        <v>1.0777099999999999</v>
      </c>
      <c r="E235">
        <v>1.09117</v>
      </c>
      <c r="F235">
        <v>1.41804</v>
      </c>
      <c r="G235">
        <v>2.1758099999999998</v>
      </c>
      <c r="H235">
        <v>1.1722900000000001</v>
      </c>
      <c r="I235">
        <v>2.80077</v>
      </c>
      <c r="J235">
        <v>2.0972900000000001</v>
      </c>
      <c r="K235">
        <v>2.7763599999999999</v>
      </c>
      <c r="L235">
        <v>4.0409199999999998</v>
      </c>
      <c r="M235">
        <v>2.5302500000000001</v>
      </c>
      <c r="N235">
        <v>2.0777199999999998</v>
      </c>
      <c r="O235">
        <v>1.67709</v>
      </c>
      <c r="P235">
        <v>2.49899</v>
      </c>
      <c r="Q235">
        <v>10.0924</v>
      </c>
      <c r="R235">
        <v>2.8782700000000001</v>
      </c>
      <c r="S235">
        <v>3.3976199999999999</v>
      </c>
      <c r="T235">
        <v>2.0886</v>
      </c>
      <c r="U235">
        <v>4.53003</v>
      </c>
      <c r="V235">
        <v>2.8320799999999999</v>
      </c>
      <c r="W235">
        <v>2.44665</v>
      </c>
      <c r="X235">
        <v>7.1344500000000002</v>
      </c>
      <c r="Y235">
        <v>2.95641</v>
      </c>
      <c r="Z235">
        <v>1.80752</v>
      </c>
    </row>
    <row r="236" spans="1:26">
      <c r="A236">
        <v>2098</v>
      </c>
      <c r="B236">
        <v>0.81613899999999995</v>
      </c>
      <c r="C236">
        <v>0.96479300000000001</v>
      </c>
      <c r="D236">
        <v>1.07775</v>
      </c>
      <c r="E236">
        <v>1.09117</v>
      </c>
      <c r="F236">
        <v>1.4180699999999999</v>
      </c>
      <c r="G236">
        <v>2.1829200000000002</v>
      </c>
      <c r="H236">
        <v>1.1722999999999999</v>
      </c>
      <c r="I236">
        <v>2.80091</v>
      </c>
      <c r="J236">
        <v>2.0973000000000002</v>
      </c>
      <c r="K236">
        <v>2.7763599999999999</v>
      </c>
      <c r="L236">
        <v>4.04087</v>
      </c>
      <c r="M236">
        <v>2.5302500000000001</v>
      </c>
      <c r="N236">
        <v>2.0716100000000002</v>
      </c>
      <c r="O236">
        <v>1.6772199999999999</v>
      </c>
      <c r="P236">
        <v>2.50509</v>
      </c>
      <c r="Q236">
        <v>10.0921</v>
      </c>
      <c r="R236">
        <v>2.8696100000000002</v>
      </c>
      <c r="S236">
        <v>3.3976199999999999</v>
      </c>
      <c r="T236">
        <v>2.0859000000000001</v>
      </c>
      <c r="U236">
        <v>4.5601500000000001</v>
      </c>
      <c r="V236">
        <v>2.8308200000000001</v>
      </c>
      <c r="W236">
        <v>2.4456500000000001</v>
      </c>
      <c r="X236">
        <v>7.1378599999999999</v>
      </c>
      <c r="Y236">
        <v>2.9573700000000001</v>
      </c>
      <c r="Z236">
        <v>1.8067500000000001</v>
      </c>
    </row>
    <row r="237" spans="1:26">
      <c r="A237">
        <v>2099</v>
      </c>
      <c r="B237">
        <v>0.816187</v>
      </c>
      <c r="C237">
        <v>0.96479400000000004</v>
      </c>
      <c r="D237">
        <v>1.07778</v>
      </c>
      <c r="E237">
        <v>1.09117</v>
      </c>
      <c r="F237">
        <v>1.41811</v>
      </c>
      <c r="G237">
        <v>2.1900499999999998</v>
      </c>
      <c r="H237">
        <v>1.17231</v>
      </c>
      <c r="I237">
        <v>2.80104</v>
      </c>
      <c r="J237">
        <v>2.0973000000000002</v>
      </c>
      <c r="K237">
        <v>2.7763599999999999</v>
      </c>
      <c r="L237">
        <v>4.0408299999999997</v>
      </c>
      <c r="M237">
        <v>2.5302500000000001</v>
      </c>
      <c r="N237">
        <v>2.0653999999999999</v>
      </c>
      <c r="O237">
        <v>1.67737</v>
      </c>
      <c r="P237">
        <v>2.5109699999999999</v>
      </c>
      <c r="Q237">
        <v>10.091900000000001</v>
      </c>
      <c r="R237">
        <v>2.8605700000000001</v>
      </c>
      <c r="S237">
        <v>3.3976199999999999</v>
      </c>
      <c r="T237">
        <v>2.0831900000000001</v>
      </c>
      <c r="U237">
        <v>4.5902900000000004</v>
      </c>
      <c r="V237">
        <v>2.8295499999999998</v>
      </c>
      <c r="W237">
        <v>2.4447100000000002</v>
      </c>
      <c r="X237">
        <v>7.1410299999999998</v>
      </c>
      <c r="Y237">
        <v>2.9583400000000002</v>
      </c>
      <c r="Z237">
        <v>1.80602</v>
      </c>
    </row>
    <row r="238" spans="1:26">
      <c r="A238">
        <v>2100</v>
      </c>
      <c r="B238">
        <v>0.81623599999999996</v>
      </c>
      <c r="C238">
        <v>0.96479599999999999</v>
      </c>
      <c r="D238">
        <v>1.07782</v>
      </c>
      <c r="E238">
        <v>1.09117</v>
      </c>
      <c r="F238">
        <v>1.41814</v>
      </c>
      <c r="G238">
        <v>2.1972200000000002</v>
      </c>
      <c r="H238">
        <v>1.1723300000000001</v>
      </c>
      <c r="I238">
        <v>2.8011699999999999</v>
      </c>
      <c r="J238">
        <v>2.0972900000000001</v>
      </c>
      <c r="K238">
        <v>2.7763599999999999</v>
      </c>
      <c r="L238">
        <v>4.0407799999999998</v>
      </c>
      <c r="M238">
        <v>2.5302500000000001</v>
      </c>
      <c r="N238">
        <v>2.0592000000000001</v>
      </c>
      <c r="O238">
        <v>1.6775199999999999</v>
      </c>
      <c r="P238">
        <v>2.5165799999999998</v>
      </c>
      <c r="Q238">
        <v>10.0916</v>
      </c>
      <c r="R238">
        <v>2.85114</v>
      </c>
      <c r="S238">
        <v>3.3976199999999999</v>
      </c>
      <c r="T238">
        <v>2.0804999999999998</v>
      </c>
      <c r="U238">
        <v>4.6201400000000001</v>
      </c>
      <c r="V238">
        <v>2.8282600000000002</v>
      </c>
      <c r="W238">
        <v>2.44381</v>
      </c>
      <c r="X238">
        <v>7.14398</v>
      </c>
      <c r="Y238">
        <v>2.9593400000000001</v>
      </c>
      <c r="Z238">
        <v>1.8053300000000001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
  <sheetViews>
    <sheetView workbookViewId="0">
      <selection activeCell="C11" sqref="C11"/>
    </sheetView>
  </sheetViews>
  <sheetFormatPr defaultRowHeight="14.4"/>
  <cols>
    <col min="2" max="2" width="33.44140625" bestFit="1" customWidth="1"/>
    <col min="3" max="3" width="14.6640625" bestFit="1" customWidth="1"/>
    <col min="4" max="4" width="28.6640625" bestFit="1" customWidth="1"/>
    <col min="5" max="5" width="31.88671875" bestFit="1" customWidth="1"/>
    <col min="6" max="6" width="15.44140625" bestFit="1" customWidth="1"/>
    <col min="7" max="7" width="20.44140625" bestFit="1" customWidth="1"/>
    <col min="8" max="8" width="17.44140625" bestFit="1" customWidth="1"/>
  </cols>
  <sheetData>
    <row r="1" spans="1:9">
      <c r="B1" t="s">
        <v>189</v>
      </c>
      <c r="C1" t="s">
        <v>190</v>
      </c>
      <c r="D1" t="s">
        <v>202</v>
      </c>
      <c r="E1" s="89" t="s">
        <v>191</v>
      </c>
      <c r="F1" s="83" t="s">
        <v>200</v>
      </c>
      <c r="G1" s="84" t="s">
        <v>201</v>
      </c>
      <c r="H1" t="s">
        <v>187</v>
      </c>
      <c r="I1" s="89" t="s">
        <v>188</v>
      </c>
    </row>
    <row r="2" spans="1:9">
      <c r="A2" t="s">
        <v>82</v>
      </c>
      <c r="B2">
        <v>1.77</v>
      </c>
      <c r="C2">
        <v>0.45</v>
      </c>
      <c r="D2">
        <v>1.34</v>
      </c>
      <c r="E2" s="48">
        <v>1.8</v>
      </c>
      <c r="F2" s="93">
        <v>2.2999999999999998</v>
      </c>
      <c r="G2" s="95">
        <v>0</v>
      </c>
      <c r="H2">
        <f t="shared" ref="H2:H10" si="0">F2*$F$10+$G$10*G2</f>
        <v>1.8399999999999999</v>
      </c>
      <c r="I2" t="s">
        <v>198</v>
      </c>
    </row>
    <row r="3" spans="1:9">
      <c r="A3" t="s">
        <v>83</v>
      </c>
      <c r="B3">
        <v>7.54</v>
      </c>
      <c r="C3">
        <v>2.52</v>
      </c>
      <c r="D3">
        <v>4.09</v>
      </c>
      <c r="E3" s="48">
        <v>6.7</v>
      </c>
      <c r="F3" s="93">
        <v>7.2</v>
      </c>
      <c r="G3" s="95">
        <v>0</v>
      </c>
      <c r="H3">
        <f t="shared" si="0"/>
        <v>5.7600000000000007</v>
      </c>
      <c r="I3" t="s">
        <v>197</v>
      </c>
    </row>
    <row r="4" spans="1:9">
      <c r="A4" t="s">
        <v>6</v>
      </c>
      <c r="B4">
        <v>6.92</v>
      </c>
      <c r="C4">
        <v>7.98</v>
      </c>
      <c r="D4">
        <v>7.78</v>
      </c>
      <c r="E4" s="48">
        <v>4</v>
      </c>
      <c r="F4" s="93">
        <v>6.7</v>
      </c>
      <c r="G4" s="95">
        <v>7</v>
      </c>
      <c r="H4">
        <f t="shared" si="0"/>
        <v>6.7600000000000007</v>
      </c>
      <c r="I4" t="s">
        <v>196</v>
      </c>
    </row>
    <row r="5" spans="1:9" s="126" customFormat="1">
      <c r="A5" s="126" t="s">
        <v>7</v>
      </c>
      <c r="B5" s="126">
        <v>1.25</v>
      </c>
      <c r="C5" s="126">
        <v>0.76</v>
      </c>
      <c r="D5" s="126">
        <v>0.74</v>
      </c>
      <c r="E5" s="127">
        <v>1.2</v>
      </c>
      <c r="F5" s="128">
        <v>1</v>
      </c>
      <c r="G5" s="129">
        <v>2</v>
      </c>
      <c r="H5" s="126">
        <f t="shared" si="0"/>
        <v>1.2000000000000002</v>
      </c>
      <c r="I5" s="126" t="s">
        <v>195</v>
      </c>
    </row>
    <row r="6" spans="1:9">
      <c r="A6" t="s">
        <v>81</v>
      </c>
      <c r="B6">
        <v>46.11</v>
      </c>
      <c r="C6">
        <v>29.99</v>
      </c>
      <c r="D6">
        <v>29.23</v>
      </c>
      <c r="E6" s="48">
        <v>54</v>
      </c>
      <c r="F6" s="93">
        <v>46.8</v>
      </c>
      <c r="G6" s="95">
        <v>52</v>
      </c>
      <c r="H6">
        <f t="shared" si="0"/>
        <v>47.839999999999996</v>
      </c>
      <c r="I6" t="s">
        <v>192</v>
      </c>
    </row>
    <row r="7" spans="1:9">
      <c r="A7" t="s">
        <v>12</v>
      </c>
      <c r="B7">
        <v>2.36</v>
      </c>
      <c r="C7">
        <v>7.06</v>
      </c>
      <c r="D7">
        <v>6.88</v>
      </c>
      <c r="E7" s="48">
        <v>2.2999999999999998</v>
      </c>
      <c r="F7" s="93">
        <v>2</v>
      </c>
      <c r="G7" s="95">
        <v>3.8</v>
      </c>
      <c r="H7">
        <f t="shared" si="0"/>
        <v>2.3600000000000003</v>
      </c>
      <c r="I7" t="s">
        <v>199</v>
      </c>
    </row>
    <row r="8" spans="1:9">
      <c r="A8" t="s">
        <v>84</v>
      </c>
      <c r="B8">
        <v>12.77</v>
      </c>
      <c r="C8">
        <v>12.06</v>
      </c>
      <c r="D8">
        <v>11.76</v>
      </c>
      <c r="E8" s="48">
        <v>10</v>
      </c>
      <c r="F8" s="93">
        <v>8</v>
      </c>
      <c r="G8" s="95">
        <v>12</v>
      </c>
      <c r="H8">
        <f>F8*$F$10+$G$10*G8</f>
        <v>8.8000000000000007</v>
      </c>
      <c r="I8" t="s">
        <v>194</v>
      </c>
    </row>
    <row r="9" spans="1:9" ht="15" thickBot="1">
      <c r="A9" t="s">
        <v>85</v>
      </c>
      <c r="B9">
        <v>20.399999999999999</v>
      </c>
      <c r="C9">
        <v>38.43</v>
      </c>
      <c r="D9">
        <v>37.450000000000003</v>
      </c>
      <c r="E9" s="48">
        <v>20</v>
      </c>
      <c r="F9" s="94">
        <v>26</v>
      </c>
      <c r="G9" s="96">
        <v>26</v>
      </c>
      <c r="H9">
        <f t="shared" si="0"/>
        <v>26</v>
      </c>
      <c r="I9" t="s">
        <v>193</v>
      </c>
    </row>
    <row r="10" spans="1:9">
      <c r="F10" s="124">
        <v>0.8</v>
      </c>
      <c r="G10" s="125">
        <v>0.2</v>
      </c>
      <c r="H10">
        <f t="shared" si="0"/>
        <v>0.68000000000000016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1"/>
  <sheetViews>
    <sheetView workbookViewId="0">
      <selection activeCell="J12" sqref="J12"/>
    </sheetView>
  </sheetViews>
  <sheetFormatPr defaultRowHeight="14.4"/>
  <cols>
    <col min="1" max="4" width="9.109375" customWidth="1"/>
    <col min="5" max="5" width="12.6640625" customWidth="1"/>
    <col min="6" max="8" width="9.109375" customWidth="1"/>
    <col min="9" max="9" width="11.88671875" customWidth="1"/>
    <col min="10" max="11" width="9.109375" customWidth="1"/>
    <col min="12" max="12" width="11.88671875" bestFit="1" customWidth="1"/>
  </cols>
  <sheetData>
    <row r="1" spans="1:12">
      <c r="B1" s="89" t="s">
        <v>125</v>
      </c>
      <c r="C1" s="89"/>
      <c r="D1" s="89" t="s">
        <v>126</v>
      </c>
      <c r="E1" s="89"/>
    </row>
    <row r="2" spans="1:12">
      <c r="B2" s="89" t="s">
        <v>123</v>
      </c>
      <c r="C2" s="89" t="s">
        <v>124</v>
      </c>
      <c r="D2" s="89" t="s">
        <v>123</v>
      </c>
      <c r="E2" s="89" t="s">
        <v>124</v>
      </c>
      <c r="F2" s="89" t="s">
        <v>152</v>
      </c>
      <c r="G2" s="89" t="s">
        <v>153</v>
      </c>
      <c r="H2" s="89"/>
    </row>
    <row r="3" spans="1:12">
      <c r="A3" t="s">
        <v>81</v>
      </c>
      <c r="C3" s="120"/>
      <c r="D3" s="143" t="s">
        <v>141</v>
      </c>
      <c r="E3" s="143" t="s">
        <v>142</v>
      </c>
      <c r="F3">
        <v>3.2067183462532296</v>
      </c>
      <c r="G3" s="142">
        <v>860</v>
      </c>
      <c r="H3" s="119"/>
    </row>
    <row r="4" spans="1:12">
      <c r="A4" t="s">
        <v>127</v>
      </c>
      <c r="C4" s="120"/>
      <c r="D4" s="143"/>
      <c r="E4" s="143"/>
      <c r="F4">
        <v>0.81226325757575757</v>
      </c>
      <c r="G4" s="142"/>
      <c r="H4" s="123">
        <f>100*G3/$G$21</f>
        <v>35.279187677180019</v>
      </c>
      <c r="I4" t="s">
        <v>82</v>
      </c>
      <c r="J4" s="48">
        <f>ROUND(H13, 2)</f>
        <v>0.45</v>
      </c>
    </row>
    <row r="5" spans="1:12">
      <c r="A5" t="s">
        <v>128</v>
      </c>
      <c r="B5">
        <v>50</v>
      </c>
      <c r="C5" s="48" t="s">
        <v>143</v>
      </c>
      <c r="F5">
        <v>3.4424410540915393</v>
      </c>
      <c r="G5">
        <f>F5*B5</f>
        <v>172.12205270457696</v>
      </c>
      <c r="H5" s="123">
        <f>100*G5/$G$21</f>
        <v>7.0608444194723736</v>
      </c>
      <c r="I5" t="s">
        <v>83</v>
      </c>
      <c r="J5" s="48">
        <f>ROUND(H16+H15, 2)</f>
        <v>2.52</v>
      </c>
    </row>
    <row r="6" spans="1:12">
      <c r="A6" t="s">
        <v>129</v>
      </c>
      <c r="B6">
        <v>25</v>
      </c>
      <c r="C6" s="48" t="s">
        <v>144</v>
      </c>
      <c r="F6" s="121">
        <v>3.4424410540915393</v>
      </c>
      <c r="G6">
        <f>F6*B6</f>
        <v>86.061026352288479</v>
      </c>
      <c r="H6" s="122">
        <f t="shared" ref="H6:H18" si="0">100*G6/$G$21</f>
        <v>3.5304222097361868</v>
      </c>
      <c r="I6" t="s">
        <v>6</v>
      </c>
      <c r="J6" s="48">
        <f>ROUND(H18, 2)</f>
        <v>7.98</v>
      </c>
    </row>
    <row r="7" spans="1:12">
      <c r="A7" t="s">
        <v>10</v>
      </c>
      <c r="B7">
        <v>50</v>
      </c>
      <c r="C7" s="48">
        <v>2</v>
      </c>
      <c r="F7">
        <v>2.4957264957264953</v>
      </c>
      <c r="G7">
        <f t="shared" ref="G7:G9" si="1">F7*B7</f>
        <v>124.78632478632477</v>
      </c>
      <c r="H7" s="122">
        <f t="shared" si="0"/>
        <v>5.119023455444526</v>
      </c>
      <c r="I7" t="s">
        <v>7</v>
      </c>
      <c r="J7" s="48">
        <f>ROUND(H17, 2)</f>
        <v>0.76</v>
      </c>
    </row>
    <row r="8" spans="1:12">
      <c r="A8" t="s">
        <v>130</v>
      </c>
      <c r="B8">
        <v>300</v>
      </c>
      <c r="C8" s="120" t="s">
        <v>145</v>
      </c>
      <c r="F8">
        <v>0.2468322892938497</v>
      </c>
      <c r="G8">
        <f t="shared" si="1"/>
        <v>74.049686788154915</v>
      </c>
      <c r="H8" s="123">
        <f t="shared" si="0"/>
        <v>3.0376892995764124</v>
      </c>
      <c r="I8" t="s">
        <v>12</v>
      </c>
      <c r="J8" s="48">
        <f>ROUND(H5, 2)</f>
        <v>7.06</v>
      </c>
    </row>
    <row r="9" spans="1:12">
      <c r="A9" t="s">
        <v>131</v>
      </c>
      <c r="B9">
        <v>200</v>
      </c>
      <c r="C9" s="120" t="s">
        <v>146</v>
      </c>
      <c r="F9">
        <v>0.45466803647104148</v>
      </c>
      <c r="G9">
        <f t="shared" si="1"/>
        <v>90.933607294208301</v>
      </c>
      <c r="H9" s="123">
        <f t="shared" si="0"/>
        <v>3.7303067417387914</v>
      </c>
      <c r="I9" t="s">
        <v>81</v>
      </c>
      <c r="J9" s="48">
        <f>ROUND(H4, 2)*0.85</f>
        <v>29.988</v>
      </c>
    </row>
    <row r="10" spans="1:12">
      <c r="A10" t="s">
        <v>26</v>
      </c>
      <c r="C10" s="48"/>
      <c r="D10">
        <v>31</v>
      </c>
      <c r="E10" t="s">
        <v>147</v>
      </c>
      <c r="F10">
        <v>0.31670300000000001</v>
      </c>
      <c r="G10">
        <f>F10*D10</f>
        <v>9.817793</v>
      </c>
      <c r="H10" s="122">
        <f t="shared" si="0"/>
        <v>0.40274856025895844</v>
      </c>
      <c r="I10" t="s">
        <v>84</v>
      </c>
      <c r="J10" s="48">
        <f>ROUND(H8+H9, 2)+0.15*ROUND(H4, 2)</f>
        <v>12.061999999999999</v>
      </c>
    </row>
    <row r="11" spans="1:12">
      <c r="A11" t="s">
        <v>132</v>
      </c>
      <c r="C11" s="48"/>
      <c r="D11">
        <v>6.8</v>
      </c>
      <c r="E11">
        <v>1</v>
      </c>
      <c r="F11">
        <v>2.9514824797843699</v>
      </c>
      <c r="G11">
        <f t="shared" ref="G11:G12" si="2">F11*D11</f>
        <v>20.070080862533715</v>
      </c>
      <c r="H11" s="122">
        <f t="shared" si="0"/>
        <v>0.82332110400640224</v>
      </c>
      <c r="I11" t="s">
        <v>85</v>
      </c>
      <c r="J11" s="48">
        <f>ROUND(H10+H11+H12+H6+H7, 2)</f>
        <v>38.43</v>
      </c>
      <c r="L11" s="142"/>
    </row>
    <row r="12" spans="1:12">
      <c r="A12" t="s">
        <v>133</v>
      </c>
      <c r="C12" s="48"/>
      <c r="D12">
        <v>80</v>
      </c>
      <c r="E12" t="s">
        <v>142</v>
      </c>
      <c r="F12">
        <v>8.699648197009676</v>
      </c>
      <c r="G12">
        <f t="shared" si="2"/>
        <v>695.97185576077413</v>
      </c>
      <c r="H12" s="122">
        <f t="shared" si="0"/>
        <v>28.550374090022807</v>
      </c>
      <c r="L12" s="142"/>
    </row>
    <row r="13" spans="1:12">
      <c r="A13" t="s">
        <v>134</v>
      </c>
      <c r="C13" s="48"/>
      <c r="D13" s="143" t="s">
        <v>148</v>
      </c>
      <c r="E13" s="144" t="s">
        <v>149</v>
      </c>
      <c r="F13">
        <v>1.5665236051502101</v>
      </c>
      <c r="G13">
        <f>7*F13</f>
        <v>10.965665236051471</v>
      </c>
      <c r="H13" s="123">
        <f t="shared" si="0"/>
        <v>0.44983693240440503</v>
      </c>
    </row>
    <row r="14" spans="1:12">
      <c r="A14" t="s">
        <v>135</v>
      </c>
      <c r="C14" s="48"/>
      <c r="D14" s="143"/>
      <c r="E14" s="144"/>
      <c r="F14">
        <v>1.5665236051502101</v>
      </c>
      <c r="H14" s="122">
        <f t="shared" si="0"/>
        <v>0</v>
      </c>
    </row>
    <row r="15" spans="1:12">
      <c r="A15" t="s">
        <v>136</v>
      </c>
      <c r="C15" s="48"/>
      <c r="D15" s="143"/>
      <c r="E15" s="144"/>
      <c r="F15">
        <v>2.8252184769038702</v>
      </c>
      <c r="G15">
        <f>7*F15</f>
        <v>19.776529338327091</v>
      </c>
      <c r="H15" s="123">
        <f>100*G15/$G$21</f>
        <v>0.81127894201174211</v>
      </c>
    </row>
    <row r="16" spans="1:12">
      <c r="A16" t="s">
        <v>137</v>
      </c>
      <c r="C16" s="48"/>
      <c r="D16">
        <v>29</v>
      </c>
      <c r="E16" s="120" t="s">
        <v>143</v>
      </c>
      <c r="F16">
        <v>1.4366244162775184</v>
      </c>
      <c r="G16">
        <f>F16*D16</f>
        <v>41.662108072048035</v>
      </c>
      <c r="H16" s="123">
        <f t="shared" si="0"/>
        <v>1.7090759647683011</v>
      </c>
    </row>
    <row r="17" spans="1:8">
      <c r="A17" t="s">
        <v>138</v>
      </c>
      <c r="C17" s="48"/>
      <c r="D17">
        <v>13</v>
      </c>
      <c r="E17" s="120" t="s">
        <v>151</v>
      </c>
      <c r="F17">
        <v>1.4298150163220891</v>
      </c>
      <c r="G17">
        <f t="shared" ref="G17:G18" si="3">F17*D17</f>
        <v>18.587595212187157</v>
      </c>
      <c r="H17" s="123">
        <f t="shared" si="0"/>
        <v>0.76250611623046916</v>
      </c>
    </row>
    <row r="18" spans="1:8">
      <c r="A18" t="s">
        <v>139</v>
      </c>
      <c r="C18" s="48"/>
      <c r="D18">
        <v>250</v>
      </c>
      <c r="E18" s="120" t="s">
        <v>150</v>
      </c>
      <c r="F18">
        <v>0.77834333476210893</v>
      </c>
      <c r="G18">
        <f t="shared" si="3"/>
        <v>194.58583369052724</v>
      </c>
      <c r="H18" s="123">
        <f t="shared" si="0"/>
        <v>7.9823606349868017</v>
      </c>
    </row>
    <row r="19" spans="1:8">
      <c r="A19" t="s">
        <v>140</v>
      </c>
      <c r="B19">
        <v>28</v>
      </c>
      <c r="C19" s="48">
        <v>0.5</v>
      </c>
      <c r="E19" s="120"/>
      <c r="F19">
        <v>0.65384615384615374</v>
      </c>
      <c r="G19">
        <f>F19*B19</f>
        <v>18.307692307692307</v>
      </c>
      <c r="H19" s="122">
        <f>100*G19/$G$21</f>
        <v>0.75102385216179279</v>
      </c>
    </row>
    <row r="20" spans="1:8">
      <c r="H20" s="119"/>
    </row>
    <row r="21" spans="1:8">
      <c r="F21" t="s">
        <v>154</v>
      </c>
      <c r="G21">
        <f>SUM(G3:G19)</f>
        <v>2437.697851405695</v>
      </c>
    </row>
  </sheetData>
  <mergeCells count="6">
    <mergeCell ref="L11:L12"/>
    <mergeCell ref="D3:D4"/>
    <mergeCell ref="E3:E4"/>
    <mergeCell ref="D13:D15"/>
    <mergeCell ref="E13:E15"/>
    <mergeCell ref="G3:G4"/>
  </mergeCell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1"/>
  <sheetViews>
    <sheetView workbookViewId="0">
      <selection activeCell="J4" sqref="J4:J11"/>
    </sheetView>
  </sheetViews>
  <sheetFormatPr defaultColWidth="9.109375" defaultRowHeight="14.4"/>
  <cols>
    <col min="1" max="4" width="9.109375" customWidth="1"/>
    <col min="5" max="5" width="12.6640625" customWidth="1"/>
    <col min="6" max="8" width="9.109375" customWidth="1"/>
    <col min="9" max="9" width="11.88671875" customWidth="1"/>
    <col min="10" max="11" width="9.109375" customWidth="1"/>
    <col min="12" max="12" width="11.88671875" bestFit="1" customWidth="1"/>
  </cols>
  <sheetData>
    <row r="1" spans="1:12">
      <c r="B1" s="89" t="s">
        <v>125</v>
      </c>
      <c r="C1" s="89"/>
      <c r="D1" s="89" t="s">
        <v>126</v>
      </c>
      <c r="E1" s="89"/>
    </row>
    <row r="2" spans="1:12">
      <c r="B2" s="89" t="s">
        <v>123</v>
      </c>
      <c r="C2" s="89" t="s">
        <v>124</v>
      </c>
      <c r="D2" s="89" t="s">
        <v>123</v>
      </c>
      <c r="E2" s="89" t="s">
        <v>124</v>
      </c>
      <c r="F2" s="89" t="s">
        <v>152</v>
      </c>
      <c r="G2" s="89" t="s">
        <v>153</v>
      </c>
      <c r="H2" s="89"/>
    </row>
    <row r="3" spans="1:12">
      <c r="A3" t="s">
        <v>81</v>
      </c>
      <c r="C3" s="120"/>
      <c r="D3" s="143" t="s">
        <v>141</v>
      </c>
      <c r="E3" s="143" t="s">
        <v>142</v>
      </c>
      <c r="F3">
        <v>3.2067183462532296</v>
      </c>
      <c r="G3" s="142">
        <v>860</v>
      </c>
      <c r="H3" s="119"/>
    </row>
    <row r="4" spans="1:12">
      <c r="A4" t="s">
        <v>127</v>
      </c>
      <c r="C4" s="120"/>
      <c r="D4" s="143"/>
      <c r="E4" s="143"/>
      <c r="F4">
        <v>0.81226325757575757</v>
      </c>
      <c r="G4" s="142"/>
      <c r="H4" s="123">
        <f>100*G3/$G$21</f>
        <v>34.385359872793828</v>
      </c>
      <c r="I4" t="s">
        <v>82</v>
      </c>
      <c r="J4" s="48">
        <f>ROUND(H13, 2)</f>
        <v>1.34</v>
      </c>
    </row>
    <row r="5" spans="1:12">
      <c r="A5" t="s">
        <v>128</v>
      </c>
      <c r="B5">
        <v>50</v>
      </c>
      <c r="C5" s="48" t="s">
        <v>143</v>
      </c>
      <c r="F5">
        <v>3.4424410540915393</v>
      </c>
      <c r="G5">
        <f>F5*B5</f>
        <v>172.12205270457696</v>
      </c>
      <c r="H5" s="123">
        <f>100*G5/$G$21</f>
        <v>6.8819520049893779</v>
      </c>
      <c r="I5" t="s">
        <v>83</v>
      </c>
      <c r="J5" s="48">
        <f>ROUND(H16+H15, 2)</f>
        <v>4.09</v>
      </c>
    </row>
    <row r="6" spans="1:12">
      <c r="A6" t="s">
        <v>129</v>
      </c>
      <c r="B6">
        <v>25</v>
      </c>
      <c r="C6" s="48" t="s">
        <v>144</v>
      </c>
      <c r="F6" s="121">
        <v>3.4424410540915393</v>
      </c>
      <c r="G6">
        <f>F6*B6</f>
        <v>86.061026352288479</v>
      </c>
      <c r="H6" s="122">
        <f t="shared" ref="H6:H18" si="0">100*G6/$G$21</f>
        <v>3.4409760024946889</v>
      </c>
      <c r="I6" t="s">
        <v>6</v>
      </c>
      <c r="J6" s="48">
        <f>ROUND(H18, 2)</f>
        <v>7.78</v>
      </c>
    </row>
    <row r="7" spans="1:12">
      <c r="A7" t="s">
        <v>10</v>
      </c>
      <c r="B7">
        <v>50</v>
      </c>
      <c r="C7" s="48">
        <v>2</v>
      </c>
      <c r="F7">
        <v>2.4957264957264953</v>
      </c>
      <c r="G7">
        <f t="shared" ref="G7:G9" si="1">F7*B7</f>
        <v>124.78632478632477</v>
      </c>
      <c r="H7" s="122">
        <f t="shared" si="0"/>
        <v>4.9893287034664064</v>
      </c>
      <c r="I7" t="s">
        <v>7</v>
      </c>
      <c r="J7" s="48">
        <f>ROUND(H17, 2)</f>
        <v>0.74</v>
      </c>
    </row>
    <row r="8" spans="1:12">
      <c r="A8" t="s">
        <v>130</v>
      </c>
      <c r="B8">
        <v>300</v>
      </c>
      <c r="C8" s="120" t="s">
        <v>145</v>
      </c>
      <c r="F8">
        <v>0.2468322892938497</v>
      </c>
      <c r="G8">
        <f>F8*B8</f>
        <v>74.049686788154915</v>
      </c>
      <c r="H8" s="123">
        <f t="shared" si="0"/>
        <v>2.9607268938120619</v>
      </c>
      <c r="I8" t="s">
        <v>12</v>
      </c>
      <c r="J8" s="48">
        <f>ROUND(H5, 2)</f>
        <v>6.88</v>
      </c>
    </row>
    <row r="9" spans="1:12">
      <c r="A9" t="s">
        <v>131</v>
      </c>
      <c r="B9">
        <v>200</v>
      </c>
      <c r="C9" s="120" t="s">
        <v>146</v>
      </c>
      <c r="F9">
        <v>0.45466803647104148</v>
      </c>
      <c r="G9">
        <f t="shared" si="1"/>
        <v>90.933607294208301</v>
      </c>
      <c r="H9" s="123">
        <f t="shared" si="0"/>
        <v>3.6357962922589095</v>
      </c>
      <c r="I9" t="s">
        <v>81</v>
      </c>
      <c r="J9" s="48">
        <f>ROUND(H4, 2)*0.85</f>
        <v>29.2315</v>
      </c>
    </row>
    <row r="10" spans="1:12">
      <c r="A10" t="s">
        <v>26</v>
      </c>
      <c r="C10" s="48"/>
      <c r="D10">
        <v>31</v>
      </c>
      <c r="E10" t="s">
        <v>147</v>
      </c>
      <c r="F10">
        <v>0.31670300000000001</v>
      </c>
      <c r="G10">
        <f>F10*D10</f>
        <v>9.817793</v>
      </c>
      <c r="H10" s="122">
        <f t="shared" si="0"/>
        <v>0.39254458774604201</v>
      </c>
      <c r="I10" t="s">
        <v>84</v>
      </c>
      <c r="J10" s="48">
        <f>ROUND(H8+H9, 2)+0.15*ROUND(H4,2)</f>
        <v>11.7585</v>
      </c>
    </row>
    <row r="11" spans="1:12">
      <c r="A11" t="s">
        <v>132</v>
      </c>
      <c r="C11" s="48"/>
      <c r="D11">
        <v>6.8</v>
      </c>
      <c r="E11">
        <v>1</v>
      </c>
      <c r="F11">
        <v>2.9514824797843699</v>
      </c>
      <c r="G11">
        <f t="shared" ref="G11:G12" si="2">F11*D11</f>
        <v>20.070080862533715</v>
      </c>
      <c r="H11" s="122">
        <f t="shared" si="0"/>
        <v>0.80246157341196989</v>
      </c>
      <c r="I11" t="s">
        <v>85</v>
      </c>
      <c r="J11" s="48">
        <f>ROUND(H10+H11+H12+H6+H7, 2)</f>
        <v>37.450000000000003</v>
      </c>
      <c r="L11" s="142"/>
    </row>
    <row r="12" spans="1:12">
      <c r="A12" t="s">
        <v>133</v>
      </c>
      <c r="C12" s="48"/>
      <c r="D12">
        <v>80</v>
      </c>
      <c r="E12" t="s">
        <v>142</v>
      </c>
      <c r="F12">
        <v>8.699648197009676</v>
      </c>
      <c r="G12">
        <f t="shared" si="2"/>
        <v>695.97185576077413</v>
      </c>
      <c r="H12" s="122">
        <f t="shared" si="0"/>
        <v>27.82702642054695</v>
      </c>
      <c r="L12" s="142"/>
    </row>
    <row r="13" spans="1:12">
      <c r="A13" t="s">
        <v>134</v>
      </c>
      <c r="C13" s="48"/>
      <c r="D13" s="143">
        <f>300/7</f>
        <v>42.857142857142854</v>
      </c>
      <c r="E13" s="144" t="s">
        <v>158</v>
      </c>
      <c r="F13">
        <v>1.5665236051502101</v>
      </c>
      <c r="G13">
        <f>D13/2*F13</f>
        <v>33.568362967504498</v>
      </c>
      <c r="H13" s="123">
        <f t="shared" si="0"/>
        <v>1.3421630709048924</v>
      </c>
    </row>
    <row r="14" spans="1:12">
      <c r="A14" t="s">
        <v>135</v>
      </c>
      <c r="C14" s="48"/>
      <c r="D14" s="143"/>
      <c r="E14" s="144"/>
      <c r="F14">
        <v>1.5665236051502101</v>
      </c>
      <c r="H14" s="122">
        <f t="shared" si="0"/>
        <v>0</v>
      </c>
    </row>
    <row r="15" spans="1:12">
      <c r="A15" t="s">
        <v>136</v>
      </c>
      <c r="C15" s="48"/>
      <c r="D15" s="143"/>
      <c r="E15" s="144"/>
      <c r="F15">
        <v>2.8252184769038702</v>
      </c>
      <c r="G15">
        <f>D13/2*F15</f>
        <v>60.540395933654359</v>
      </c>
      <c r="H15" s="123">
        <f>100*G15/$G$21</f>
        <v>2.4205852337443363</v>
      </c>
    </row>
    <row r="16" spans="1:12">
      <c r="A16" t="s">
        <v>137</v>
      </c>
      <c r="C16" s="48"/>
      <c r="D16">
        <v>29</v>
      </c>
      <c r="E16" s="120" t="s">
        <v>143</v>
      </c>
      <c r="F16">
        <v>1.4366244162775184</v>
      </c>
      <c r="G16">
        <f>F16*D16</f>
        <v>41.662108072048035</v>
      </c>
      <c r="H16" s="123">
        <f t="shared" si="0"/>
        <v>1.6657750919960468</v>
      </c>
    </row>
    <row r="17" spans="1:8">
      <c r="A17" t="s">
        <v>138</v>
      </c>
      <c r="C17" s="48"/>
      <c r="D17">
        <v>13</v>
      </c>
      <c r="E17" s="120" t="s">
        <v>151</v>
      </c>
      <c r="F17">
        <v>1.4298150163220891</v>
      </c>
      <c r="G17">
        <f t="shared" ref="G17:G18" si="3">F17*D17</f>
        <v>18.587595212187157</v>
      </c>
      <c r="H17" s="123">
        <f t="shared" si="0"/>
        <v>0.74318738434985454</v>
      </c>
    </row>
    <row r="18" spans="1:8">
      <c r="A18" t="s">
        <v>139</v>
      </c>
      <c r="C18" s="48"/>
      <c r="D18">
        <v>250</v>
      </c>
      <c r="E18" s="120" t="s">
        <v>150</v>
      </c>
      <c r="F18">
        <v>0.77834333476210893</v>
      </c>
      <c r="G18">
        <f t="shared" si="3"/>
        <v>194.58583369052724</v>
      </c>
      <c r="H18" s="123">
        <f t="shared" si="0"/>
        <v>7.7801208344144053</v>
      </c>
    </row>
    <row r="19" spans="1:8">
      <c r="A19" t="s">
        <v>140</v>
      </c>
      <c r="B19">
        <v>28</v>
      </c>
      <c r="C19" s="48">
        <v>0.5</v>
      </c>
      <c r="E19" s="120"/>
      <c r="F19">
        <v>0.65384615384615374</v>
      </c>
      <c r="G19">
        <f>F19*B19</f>
        <v>18.307692307692307</v>
      </c>
      <c r="H19" s="122">
        <f>100*G19/$G$21</f>
        <v>0.73199603307020844</v>
      </c>
    </row>
    <row r="20" spans="1:8">
      <c r="H20" s="119"/>
    </row>
    <row r="21" spans="1:8">
      <c r="F21" t="s">
        <v>154</v>
      </c>
      <c r="G21">
        <f>SUM(G3:G19)</f>
        <v>2501.0644157324755</v>
      </c>
    </row>
  </sheetData>
  <mergeCells count="6">
    <mergeCell ref="D3:D4"/>
    <mergeCell ref="E3:E4"/>
    <mergeCell ref="G3:G4"/>
    <mergeCell ref="L11:L12"/>
    <mergeCell ref="D13:D15"/>
    <mergeCell ref="E13:E15"/>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workbookViewId="0">
      <selection activeCell="F33" sqref="F33"/>
    </sheetView>
  </sheetViews>
  <sheetFormatPr defaultRowHeight="14.4"/>
  <sheetData>
    <row r="1" spans="1:6">
      <c r="A1" s="116" t="s">
        <v>108</v>
      </c>
      <c r="B1" s="116" t="s">
        <v>109</v>
      </c>
      <c r="C1" s="116" t="s">
        <v>110</v>
      </c>
      <c r="D1" s="116">
        <v>2000</v>
      </c>
      <c r="E1" s="116">
        <v>59741.5010660794</v>
      </c>
    </row>
    <row r="2" spans="1:6">
      <c r="A2" s="116" t="s">
        <v>108</v>
      </c>
      <c r="B2" s="116" t="s">
        <v>109</v>
      </c>
      <c r="C2" s="116" t="s">
        <v>110</v>
      </c>
      <c r="D2" s="116">
        <v>2010</v>
      </c>
      <c r="E2" s="116">
        <v>69138.670382745098</v>
      </c>
    </row>
    <row r="3" spans="1:6">
      <c r="A3" s="116" t="s">
        <v>108</v>
      </c>
      <c r="B3" s="116" t="s">
        <v>109</v>
      </c>
      <c r="C3" s="116" t="s">
        <v>110</v>
      </c>
      <c r="D3" s="116">
        <v>2020</v>
      </c>
      <c r="E3" s="116">
        <v>80171.261562641506</v>
      </c>
    </row>
    <row r="4" spans="1:6">
      <c r="A4" s="116" t="s">
        <v>108</v>
      </c>
      <c r="B4" s="116" t="s">
        <v>109</v>
      </c>
      <c r="C4" s="116" t="s">
        <v>110</v>
      </c>
      <c r="D4" s="116">
        <v>2030</v>
      </c>
      <c r="E4" s="116">
        <v>90432.492443495707</v>
      </c>
    </row>
    <row r="5" spans="1:6">
      <c r="A5" s="116" t="s">
        <v>108</v>
      </c>
      <c r="B5" s="116" t="s">
        <v>109</v>
      </c>
      <c r="C5" s="116" t="s">
        <v>110</v>
      </c>
      <c r="D5" s="116">
        <v>2040</v>
      </c>
      <c r="E5" s="116">
        <v>99930.720481869299</v>
      </c>
    </row>
    <row r="6" spans="1:6">
      <c r="A6" s="116" t="s">
        <v>108</v>
      </c>
      <c r="B6" s="116" t="s">
        <v>109</v>
      </c>
      <c r="C6" s="116" t="s">
        <v>110</v>
      </c>
      <c r="D6" s="116">
        <v>2050</v>
      </c>
      <c r="E6" s="116">
        <v>107983.575192006</v>
      </c>
    </row>
    <row r="7" spans="1:6">
      <c r="A7" t="s">
        <v>108</v>
      </c>
      <c r="B7" t="s">
        <v>109</v>
      </c>
      <c r="C7" t="s">
        <v>111</v>
      </c>
      <c r="D7">
        <v>2000</v>
      </c>
      <c r="E7">
        <v>572605.58604292199</v>
      </c>
      <c r="F7">
        <f>E7/E1</f>
        <v>9.5847204342851953</v>
      </c>
    </row>
    <row r="8" spans="1:6">
      <c r="A8" t="s">
        <v>108</v>
      </c>
      <c r="B8" t="s">
        <v>109</v>
      </c>
      <c r="C8" t="s">
        <v>111</v>
      </c>
      <c r="D8">
        <v>2010</v>
      </c>
      <c r="E8">
        <v>669668.12131071102</v>
      </c>
      <c r="F8">
        <f t="shared" ref="F8:F11" si="0">E8/E2</f>
        <v>9.6858692480415378</v>
      </c>
    </row>
    <row r="9" spans="1:6">
      <c r="A9" t="s">
        <v>108</v>
      </c>
      <c r="B9" t="s">
        <v>109</v>
      </c>
      <c r="C9" t="s">
        <v>111</v>
      </c>
      <c r="D9">
        <v>2020</v>
      </c>
      <c r="E9">
        <v>782213.40411191399</v>
      </c>
      <c r="F9">
        <f t="shared" si="0"/>
        <v>9.7567805328937549</v>
      </c>
    </row>
    <row r="10" spans="1:6">
      <c r="A10" t="s">
        <v>108</v>
      </c>
      <c r="B10" t="s">
        <v>109</v>
      </c>
      <c r="C10" t="s">
        <v>111</v>
      </c>
      <c r="D10">
        <v>2030</v>
      </c>
      <c r="E10">
        <v>887725.02131163399</v>
      </c>
      <c r="F10">
        <f t="shared" si="0"/>
        <v>9.8164387304298284</v>
      </c>
    </row>
    <row r="11" spans="1:6">
      <c r="A11" t="s">
        <v>108</v>
      </c>
      <c r="B11" t="s">
        <v>109</v>
      </c>
      <c r="C11" t="s">
        <v>111</v>
      </c>
      <c r="D11">
        <v>2040</v>
      </c>
      <c r="E11">
        <v>996431.81741066405</v>
      </c>
      <c r="F11">
        <f t="shared" si="0"/>
        <v>9.9712261915638774</v>
      </c>
    </row>
    <row r="12" spans="1:6">
      <c r="A12" t="s">
        <v>108</v>
      </c>
      <c r="B12" t="s">
        <v>109</v>
      </c>
      <c r="C12" t="s">
        <v>111</v>
      </c>
      <c r="D12">
        <v>2050</v>
      </c>
      <c r="E12">
        <v>1073915.7133756799</v>
      </c>
      <c r="F12">
        <f>E12/E6</f>
        <v>9.9451764906481976</v>
      </c>
    </row>
    <row r="13" spans="1:6">
      <c r="A13" s="116" t="s">
        <v>108</v>
      </c>
      <c r="B13" s="116" t="s">
        <v>109</v>
      </c>
      <c r="C13" s="116" t="s">
        <v>112</v>
      </c>
      <c r="D13" s="116">
        <v>2000</v>
      </c>
      <c r="E13" s="116">
        <v>68984.546010035905</v>
      </c>
    </row>
    <row r="14" spans="1:6">
      <c r="A14" s="116" t="s">
        <v>108</v>
      </c>
      <c r="B14" s="116" t="s">
        <v>109</v>
      </c>
      <c r="C14" s="116" t="s">
        <v>112</v>
      </c>
      <c r="D14" s="116">
        <v>2010</v>
      </c>
      <c r="E14" s="116">
        <v>82503.391937932494</v>
      </c>
    </row>
    <row r="15" spans="1:6">
      <c r="A15" s="116" t="s">
        <v>108</v>
      </c>
      <c r="B15" s="116" t="s">
        <v>109</v>
      </c>
      <c r="C15" s="116" t="s">
        <v>112</v>
      </c>
      <c r="D15" s="116">
        <v>2020</v>
      </c>
      <c r="E15" s="116">
        <v>101358.072645382</v>
      </c>
    </row>
    <row r="16" spans="1:6">
      <c r="A16" s="116" t="s">
        <v>108</v>
      </c>
      <c r="B16" s="116" t="s">
        <v>109</v>
      </c>
      <c r="C16" s="116" t="s">
        <v>112</v>
      </c>
      <c r="D16" s="116">
        <v>2030</v>
      </c>
      <c r="E16" s="116">
        <v>120942.68207155701</v>
      </c>
    </row>
    <row r="17" spans="1:8">
      <c r="A17" s="116" t="s">
        <v>108</v>
      </c>
      <c r="B17" s="116" t="s">
        <v>109</v>
      </c>
      <c r="C17" s="116" t="s">
        <v>112</v>
      </c>
      <c r="D17" s="116">
        <v>2040</v>
      </c>
      <c r="E17" s="116">
        <v>141562.03003918901</v>
      </c>
    </row>
    <row r="18" spans="1:8">
      <c r="A18" s="116" t="s">
        <v>108</v>
      </c>
      <c r="B18" s="116" t="s">
        <v>109</v>
      </c>
      <c r="C18" s="116" t="s">
        <v>112</v>
      </c>
      <c r="D18" s="116">
        <v>2050</v>
      </c>
      <c r="E18" s="116">
        <v>160171.573101469</v>
      </c>
    </row>
    <row r="19" spans="1:8">
      <c r="A19" s="116" t="s">
        <v>108</v>
      </c>
      <c r="B19" s="116" t="s">
        <v>109</v>
      </c>
      <c r="C19" s="116" t="s">
        <v>113</v>
      </c>
      <c r="D19" s="116">
        <v>2000</v>
      </c>
      <c r="E19" s="116">
        <v>55985.817600253104</v>
      </c>
      <c r="F19">
        <f>E19/E13</f>
        <v>0.81157042900750931</v>
      </c>
    </row>
    <row r="20" spans="1:8">
      <c r="A20" s="116" t="s">
        <v>108</v>
      </c>
      <c r="B20" s="116" t="s">
        <v>109</v>
      </c>
      <c r="C20" s="116" t="s">
        <v>113</v>
      </c>
      <c r="D20" s="116">
        <v>2010</v>
      </c>
      <c r="E20" s="116">
        <v>65102.627157909803</v>
      </c>
      <c r="F20">
        <f t="shared" ref="F20:F24" si="1">E20/E14</f>
        <v>0.78909031045519518</v>
      </c>
    </row>
    <row r="21" spans="1:8">
      <c r="A21" s="116" t="s">
        <v>108</v>
      </c>
      <c r="B21" s="116" t="s">
        <v>109</v>
      </c>
      <c r="C21" s="116" t="s">
        <v>113</v>
      </c>
      <c r="D21" s="116">
        <v>2020</v>
      </c>
      <c r="E21" s="116">
        <v>77197.453689014597</v>
      </c>
      <c r="F21">
        <f t="shared" si="1"/>
        <v>0.76163103415652622</v>
      </c>
    </row>
    <row r="22" spans="1:8">
      <c r="A22" s="116" t="s">
        <v>108</v>
      </c>
      <c r="B22" s="116" t="s">
        <v>109</v>
      </c>
      <c r="C22" s="116" t="s">
        <v>113</v>
      </c>
      <c r="D22" s="116">
        <v>2030</v>
      </c>
      <c r="E22" s="116">
        <v>89645.841969692498</v>
      </c>
      <c r="F22">
        <f t="shared" si="1"/>
        <v>0.7412258471054296</v>
      </c>
    </row>
    <row r="23" spans="1:8">
      <c r="A23" s="116" t="s">
        <v>108</v>
      </c>
      <c r="B23" s="116" t="s">
        <v>109</v>
      </c>
      <c r="C23" s="116" t="s">
        <v>113</v>
      </c>
      <c r="D23" s="116">
        <v>2040</v>
      </c>
      <c r="E23" s="116">
        <v>103404.795982675</v>
      </c>
      <c r="F23">
        <f t="shared" si="1"/>
        <v>0.73045572993018792</v>
      </c>
    </row>
    <row r="24" spans="1:8">
      <c r="A24" s="116" t="s">
        <v>108</v>
      </c>
      <c r="B24" s="116" t="s">
        <v>109</v>
      </c>
      <c r="C24" s="116" t="s">
        <v>113</v>
      </c>
      <c r="D24" s="116">
        <v>2050</v>
      </c>
      <c r="E24" s="116">
        <v>113443.837114266</v>
      </c>
      <c r="F24">
        <f t="shared" si="1"/>
        <v>0.70826448737192038</v>
      </c>
    </row>
    <row r="26" spans="1:8">
      <c r="A26" t="s">
        <v>114</v>
      </c>
      <c r="B26" t="s">
        <v>115</v>
      </c>
      <c r="C26" t="s">
        <v>110</v>
      </c>
      <c r="D26">
        <v>2000</v>
      </c>
      <c r="E26">
        <v>5.7254886415853801E-2</v>
      </c>
    </row>
    <row r="27" spans="1:8">
      <c r="A27" t="s">
        <v>114</v>
      </c>
      <c r="B27" t="s">
        <v>115</v>
      </c>
      <c r="C27" t="s">
        <v>110</v>
      </c>
      <c r="D27">
        <v>2010</v>
      </c>
      <c r="E27">
        <v>6.8778097933802795E-2</v>
      </c>
    </row>
    <row r="28" spans="1:8">
      <c r="A28" t="s">
        <v>114</v>
      </c>
      <c r="B28" t="s">
        <v>115</v>
      </c>
      <c r="C28" t="s">
        <v>110</v>
      </c>
      <c r="D28">
        <v>2020</v>
      </c>
      <c r="E28">
        <v>7.9259287278305404E-2</v>
      </c>
    </row>
    <row r="29" spans="1:8">
      <c r="A29" t="s">
        <v>114</v>
      </c>
      <c r="B29" t="s">
        <v>115</v>
      </c>
      <c r="C29" t="s">
        <v>110</v>
      </c>
      <c r="D29">
        <v>2030</v>
      </c>
      <c r="E29">
        <v>8.7911725763700405E-2</v>
      </c>
    </row>
    <row r="30" spans="1:8">
      <c r="A30" t="s">
        <v>114</v>
      </c>
      <c r="B30" t="s">
        <v>115</v>
      </c>
      <c r="C30" t="s">
        <v>110</v>
      </c>
      <c r="D30">
        <v>2040</v>
      </c>
      <c r="E30">
        <v>9.6563852772143105E-2</v>
      </c>
    </row>
    <row r="31" spans="1:8">
      <c r="A31" t="s">
        <v>114</v>
      </c>
      <c r="B31" t="s">
        <v>115</v>
      </c>
      <c r="C31" t="s">
        <v>110</v>
      </c>
      <c r="D31">
        <v>2050</v>
      </c>
      <c r="E31">
        <v>0.104223597161056</v>
      </c>
    </row>
    <row r="32" spans="1:8">
      <c r="A32" t="s">
        <v>114</v>
      </c>
      <c r="B32" t="s">
        <v>115</v>
      </c>
      <c r="C32" t="s">
        <v>111</v>
      </c>
      <c r="D32">
        <v>2000</v>
      </c>
      <c r="E32">
        <v>1.7636097718649499</v>
      </c>
      <c r="F32">
        <f>E32/E26</f>
        <v>30.802781775785846</v>
      </c>
      <c r="H32">
        <f>E7/E45</f>
        <v>1.7646495534572713</v>
      </c>
    </row>
    <row r="33" spans="1:8">
      <c r="A33" t="s">
        <v>114</v>
      </c>
      <c r="B33" t="s">
        <v>115</v>
      </c>
      <c r="C33" t="s">
        <v>111</v>
      </c>
      <c r="D33">
        <v>2010</v>
      </c>
      <c r="E33">
        <v>1.85999065966227</v>
      </c>
      <c r="F33">
        <f t="shared" ref="F33:F37" si="2">E33/E27</f>
        <v>27.043357050270053</v>
      </c>
      <c r="H33">
        <f t="shared" ref="H33:H37" si="3">E8/E46</f>
        <v>1.8609945248532584</v>
      </c>
    </row>
    <row r="34" spans="1:8">
      <c r="A34" t="s">
        <v>114</v>
      </c>
      <c r="B34" t="s">
        <v>115</v>
      </c>
      <c r="C34" t="s">
        <v>111</v>
      </c>
      <c r="D34">
        <v>2020</v>
      </c>
      <c r="E34">
        <v>2.0333888788952299</v>
      </c>
      <c r="F34">
        <f t="shared" si="2"/>
        <v>25.654897346670975</v>
      </c>
      <c r="H34">
        <f t="shared" si="3"/>
        <v>2.0341931821972952</v>
      </c>
    </row>
    <row r="35" spans="1:8">
      <c r="A35" t="s">
        <v>114</v>
      </c>
      <c r="B35" t="s">
        <v>115</v>
      </c>
      <c r="C35" t="s">
        <v>111</v>
      </c>
      <c r="D35">
        <v>2030</v>
      </c>
      <c r="E35">
        <v>2.1765378559957398</v>
      </c>
      <c r="F35">
        <f t="shared" si="2"/>
        <v>24.758220101901959</v>
      </c>
      <c r="H35">
        <f t="shared" si="3"/>
        <v>2.1772007513285412</v>
      </c>
    </row>
    <row r="36" spans="1:8">
      <c r="A36" t="s">
        <v>114</v>
      </c>
      <c r="B36" t="s">
        <v>115</v>
      </c>
      <c r="C36" t="s">
        <v>111</v>
      </c>
      <c r="D36">
        <v>2040</v>
      </c>
      <c r="E36">
        <v>2.3083589438470402</v>
      </c>
      <c r="F36">
        <f t="shared" si="2"/>
        <v>23.905000448707856</v>
      </c>
      <c r="H36">
        <f t="shared" si="3"/>
        <v>2.3089181346852699</v>
      </c>
    </row>
    <row r="37" spans="1:8">
      <c r="A37" t="s">
        <v>114</v>
      </c>
      <c r="B37" t="s">
        <v>115</v>
      </c>
      <c r="C37" t="s">
        <v>111</v>
      </c>
      <c r="D37">
        <v>2050</v>
      </c>
      <c r="E37">
        <v>2.38553414934387</v>
      </c>
      <c r="F37">
        <f t="shared" si="2"/>
        <v>22.888618454202081</v>
      </c>
      <c r="H37">
        <f t="shared" si="3"/>
        <v>2.3860580102167011</v>
      </c>
    </row>
    <row r="39" spans="1:8">
      <c r="A39" t="s">
        <v>116</v>
      </c>
      <c r="B39" t="s">
        <v>117</v>
      </c>
      <c r="C39" t="s">
        <v>110</v>
      </c>
      <c r="D39">
        <v>2000</v>
      </c>
      <c r="E39">
        <v>1043086.78450025</v>
      </c>
    </row>
    <row r="40" spans="1:8">
      <c r="A40" t="s">
        <v>116</v>
      </c>
      <c r="B40" t="s">
        <v>117</v>
      </c>
      <c r="C40" t="s">
        <v>110</v>
      </c>
      <c r="D40">
        <v>2010</v>
      </c>
      <c r="E40">
        <v>1004937.97850023</v>
      </c>
    </row>
    <row r="41" spans="1:8">
      <c r="A41" t="s">
        <v>116</v>
      </c>
      <c r="B41" t="s">
        <v>117</v>
      </c>
      <c r="C41" t="s">
        <v>110</v>
      </c>
      <c r="D41">
        <v>2020</v>
      </c>
      <c r="E41">
        <v>1011233.32315164</v>
      </c>
    </row>
    <row r="42" spans="1:8">
      <c r="A42" t="s">
        <v>116</v>
      </c>
      <c r="B42" t="s">
        <v>117</v>
      </c>
      <c r="C42" t="s">
        <v>110</v>
      </c>
      <c r="D42">
        <v>2030</v>
      </c>
      <c r="E42">
        <v>1028433.1229571101</v>
      </c>
    </row>
    <row r="43" spans="1:8">
      <c r="A43" t="s">
        <v>116</v>
      </c>
      <c r="B43" t="s">
        <v>117</v>
      </c>
      <c r="C43" t="s">
        <v>110</v>
      </c>
      <c r="D43">
        <v>2040</v>
      </c>
      <c r="E43">
        <v>1034649.3648125801</v>
      </c>
    </row>
    <row r="44" spans="1:8">
      <c r="A44" t="s">
        <v>116</v>
      </c>
      <c r="B44" t="s">
        <v>117</v>
      </c>
      <c r="C44" t="s">
        <v>110</v>
      </c>
      <c r="D44">
        <v>2050</v>
      </c>
      <c r="E44">
        <v>1035878.80248976</v>
      </c>
    </row>
    <row r="45" spans="1:8">
      <c r="A45" t="s">
        <v>116</v>
      </c>
      <c r="B45" t="s">
        <v>117</v>
      </c>
      <c r="C45" t="s">
        <v>111</v>
      </c>
      <c r="D45">
        <v>2000</v>
      </c>
      <c r="E45">
        <v>324486.85628321097</v>
      </c>
      <c r="F45">
        <f>E45/E39</f>
        <v>0.31108327811733788</v>
      </c>
    </row>
    <row r="46" spans="1:8">
      <c r="A46" t="s">
        <v>116</v>
      </c>
      <c r="B46" t="s">
        <v>117</v>
      </c>
      <c r="C46" t="s">
        <v>111</v>
      </c>
      <c r="D46">
        <v>2010</v>
      </c>
      <c r="E46">
        <v>359844.21897400002</v>
      </c>
      <c r="F46">
        <f t="shared" ref="F46:F50" si="4">E46/E40</f>
        <v>0.35807604715171748</v>
      </c>
    </row>
    <row r="47" spans="1:8">
      <c r="A47" t="s">
        <v>116</v>
      </c>
      <c r="B47" t="s">
        <v>117</v>
      </c>
      <c r="C47" t="s">
        <v>111</v>
      </c>
      <c r="D47">
        <v>2020</v>
      </c>
      <c r="E47">
        <v>384532.50701931003</v>
      </c>
      <c r="F47">
        <f t="shared" si="4"/>
        <v>0.38026091329829254</v>
      </c>
    </row>
    <row r="48" spans="1:8">
      <c r="A48" t="s">
        <v>116</v>
      </c>
      <c r="B48" t="s">
        <v>117</v>
      </c>
      <c r="C48" t="s">
        <v>111</v>
      </c>
      <c r="D48">
        <v>2030</v>
      </c>
      <c r="E48">
        <v>407736.87073639798</v>
      </c>
      <c r="F48">
        <f t="shared" si="4"/>
        <v>0.3964641566230479</v>
      </c>
    </row>
    <row r="49" spans="1:6">
      <c r="A49" t="s">
        <v>116</v>
      </c>
      <c r="B49" t="s">
        <v>117</v>
      </c>
      <c r="C49" t="s">
        <v>111</v>
      </c>
      <c r="D49">
        <v>2040</v>
      </c>
      <c r="E49">
        <v>431557.88091485901</v>
      </c>
      <c r="F49">
        <f t="shared" si="4"/>
        <v>0.41710544227998719</v>
      </c>
    </row>
    <row r="50" spans="1:6">
      <c r="A50" t="s">
        <v>116</v>
      </c>
      <c r="B50" t="s">
        <v>117</v>
      </c>
      <c r="C50" t="s">
        <v>111</v>
      </c>
      <c r="D50">
        <v>2050</v>
      </c>
      <c r="E50">
        <v>450079.46528431098</v>
      </c>
      <c r="F50">
        <f t="shared" si="4"/>
        <v>0.43449046761313581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31"/>
  <sheetViews>
    <sheetView workbookViewId="0">
      <selection activeCell="D32" sqref="D32"/>
    </sheetView>
  </sheetViews>
  <sheetFormatPr defaultRowHeight="14.4"/>
  <cols>
    <col min="1" max="1" width="15.109375" bestFit="1" customWidth="1"/>
    <col min="4" max="4" width="11.44140625" bestFit="1" customWidth="1"/>
  </cols>
  <sheetData>
    <row r="1" spans="1:10">
      <c r="B1" s="89" t="s">
        <v>181</v>
      </c>
      <c r="C1" s="89" t="s">
        <v>180</v>
      </c>
      <c r="D1" s="89"/>
      <c r="E1" s="89"/>
    </row>
    <row r="2" spans="1:10">
      <c r="A2" t="s">
        <v>134</v>
      </c>
      <c r="B2" s="89">
        <v>80</v>
      </c>
      <c r="C2">
        <f>100*B2/$B$30</f>
        <v>2.7548209366391183</v>
      </c>
      <c r="D2" s="89"/>
      <c r="E2" s="89"/>
      <c r="F2" s="89"/>
      <c r="G2" s="89"/>
      <c r="H2" s="89"/>
    </row>
    <row r="3" spans="1:10">
      <c r="A3" t="s">
        <v>160</v>
      </c>
      <c r="B3">
        <v>306</v>
      </c>
      <c r="C3">
        <f t="shared" ref="C3:C28" si="0">100*B3/$B$30</f>
        <v>10.537190082644628</v>
      </c>
      <c r="D3" s="143"/>
      <c r="E3" s="143"/>
      <c r="G3" s="142"/>
      <c r="H3" s="119"/>
    </row>
    <row r="4" spans="1:10">
      <c r="A4" t="s">
        <v>138</v>
      </c>
      <c r="B4">
        <v>60</v>
      </c>
      <c r="C4">
        <f t="shared" si="0"/>
        <v>2.0661157024793386</v>
      </c>
      <c r="D4" s="143"/>
      <c r="E4" s="143"/>
      <c r="G4" s="142"/>
      <c r="H4" s="122"/>
      <c r="J4" s="48"/>
    </row>
    <row r="5" spans="1:10">
      <c r="A5" t="s">
        <v>140</v>
      </c>
      <c r="B5">
        <v>35</v>
      </c>
      <c r="C5">
        <f t="shared" si="0"/>
        <v>1.2052341597796143</v>
      </c>
      <c r="E5" t="s">
        <v>82</v>
      </c>
      <c r="F5">
        <f>ROUND(C2+C8, 2)</f>
        <v>2.86</v>
      </c>
      <c r="H5" s="122"/>
      <c r="J5" s="48"/>
    </row>
    <row r="6" spans="1:10">
      <c r="A6" t="s">
        <v>136</v>
      </c>
      <c r="B6">
        <v>129</v>
      </c>
      <c r="C6">
        <f t="shared" si="0"/>
        <v>4.4421487603305785</v>
      </c>
      <c r="E6" t="s">
        <v>83</v>
      </c>
      <c r="F6" s="121"/>
      <c r="H6" s="122"/>
      <c r="J6" s="48"/>
    </row>
    <row r="7" spans="1:10">
      <c r="A7" t="s">
        <v>137</v>
      </c>
      <c r="B7">
        <v>67</v>
      </c>
      <c r="C7">
        <f t="shared" si="0"/>
        <v>2.3071625344352618</v>
      </c>
      <c r="E7" t="s">
        <v>6</v>
      </c>
      <c r="H7" s="122"/>
      <c r="J7" s="48"/>
    </row>
    <row r="8" spans="1:10">
      <c r="A8" t="s">
        <v>161</v>
      </c>
      <c r="B8">
        <v>3</v>
      </c>
      <c r="C8">
        <f t="shared" si="0"/>
        <v>0.10330578512396695</v>
      </c>
      <c r="E8" t="s">
        <v>7</v>
      </c>
      <c r="H8" s="122"/>
      <c r="J8" s="48"/>
    </row>
    <row r="9" spans="1:10">
      <c r="A9" t="s">
        <v>162</v>
      </c>
      <c r="B9">
        <v>15</v>
      </c>
      <c r="C9">
        <f t="shared" si="0"/>
        <v>0.51652892561983466</v>
      </c>
      <c r="E9" t="s">
        <v>12</v>
      </c>
      <c r="H9" s="122"/>
      <c r="J9" s="48"/>
    </row>
    <row r="10" spans="1:10">
      <c r="A10" t="s">
        <v>163</v>
      </c>
      <c r="B10">
        <v>275</v>
      </c>
      <c r="C10">
        <f t="shared" si="0"/>
        <v>9.4696969696969688</v>
      </c>
      <c r="E10" t="s">
        <v>81</v>
      </c>
      <c r="F10">
        <f>C28+C9+C11+C21</f>
        <v>27.169421487603302</v>
      </c>
      <c r="H10" s="122"/>
      <c r="J10" s="48"/>
    </row>
    <row r="11" spans="1:10">
      <c r="A11" t="s">
        <v>164</v>
      </c>
      <c r="B11">
        <v>10</v>
      </c>
      <c r="C11">
        <f t="shared" si="0"/>
        <v>0.34435261707988979</v>
      </c>
      <c r="E11" t="s">
        <v>84</v>
      </c>
      <c r="H11" s="122"/>
      <c r="J11" s="48"/>
    </row>
    <row r="12" spans="1:10">
      <c r="A12" t="s">
        <v>165</v>
      </c>
      <c r="B12">
        <v>271</v>
      </c>
      <c r="C12">
        <f t="shared" si="0"/>
        <v>9.3319559228650135</v>
      </c>
      <c r="E12" t="s">
        <v>85</v>
      </c>
      <c r="H12" s="122"/>
    </row>
    <row r="13" spans="1:10">
      <c r="A13" t="s">
        <v>166</v>
      </c>
      <c r="B13">
        <v>63</v>
      </c>
      <c r="C13">
        <f t="shared" si="0"/>
        <v>2.169421487603306</v>
      </c>
      <c r="D13" s="143"/>
      <c r="E13" s="144"/>
      <c r="H13" s="122"/>
    </row>
    <row r="14" spans="1:10">
      <c r="A14" t="s">
        <v>167</v>
      </c>
      <c r="B14">
        <v>27</v>
      </c>
      <c r="C14">
        <f t="shared" si="0"/>
        <v>0.92975206611570249</v>
      </c>
      <c r="D14" s="143"/>
      <c r="E14" s="144"/>
      <c r="H14" s="122"/>
    </row>
    <row r="15" spans="1:10">
      <c r="A15" t="s">
        <v>168</v>
      </c>
      <c r="B15">
        <v>59</v>
      </c>
      <c r="C15">
        <f t="shared" si="0"/>
        <v>2.0316804407713498</v>
      </c>
      <c r="D15" s="143"/>
      <c r="E15" s="144"/>
      <c r="H15" s="122"/>
    </row>
    <row r="16" spans="1:10">
      <c r="A16" t="s">
        <v>169</v>
      </c>
      <c r="B16">
        <v>48</v>
      </c>
      <c r="C16">
        <f t="shared" si="0"/>
        <v>1.6528925619834711</v>
      </c>
      <c r="E16" s="120"/>
      <c r="H16" s="122"/>
    </row>
    <row r="17" spans="1:8">
      <c r="A17" t="s">
        <v>170</v>
      </c>
      <c r="B17">
        <v>4</v>
      </c>
      <c r="C17">
        <f t="shared" si="0"/>
        <v>0.13774104683195593</v>
      </c>
      <c r="E17" s="120"/>
      <c r="H17" s="122"/>
    </row>
    <row r="18" spans="1:8">
      <c r="A18" t="s">
        <v>171</v>
      </c>
      <c r="B18">
        <v>64</v>
      </c>
      <c r="C18">
        <f t="shared" si="0"/>
        <v>2.2038567493112948</v>
      </c>
      <c r="E18" s="120"/>
      <c r="H18" s="122"/>
    </row>
    <row r="19" spans="1:8">
      <c r="A19" t="s">
        <v>172</v>
      </c>
      <c r="B19">
        <v>0</v>
      </c>
      <c r="C19">
        <f t="shared" si="0"/>
        <v>0</v>
      </c>
      <c r="E19" s="120"/>
      <c r="H19" s="122"/>
    </row>
    <row r="20" spans="1:8">
      <c r="A20" t="s">
        <v>173</v>
      </c>
      <c r="B20">
        <v>0</v>
      </c>
      <c r="C20">
        <f t="shared" si="0"/>
        <v>0</v>
      </c>
      <c r="H20" s="119"/>
    </row>
    <row r="21" spans="1:8">
      <c r="A21" t="s">
        <v>174</v>
      </c>
      <c r="B21">
        <v>74</v>
      </c>
      <c r="C21">
        <f t="shared" si="0"/>
        <v>2.5482093663911844</v>
      </c>
    </row>
    <row r="22" spans="1:8">
      <c r="A22" t="s">
        <v>159</v>
      </c>
      <c r="B22">
        <v>155</v>
      </c>
      <c r="C22">
        <f t="shared" si="0"/>
        <v>5.3374655647382916</v>
      </c>
    </row>
    <row r="23" spans="1:8">
      <c r="A23" t="s">
        <v>175</v>
      </c>
      <c r="B23">
        <v>69</v>
      </c>
      <c r="C23">
        <f t="shared" si="0"/>
        <v>2.3760330578512399</v>
      </c>
    </row>
    <row r="24" spans="1:8">
      <c r="A24" t="s">
        <v>129</v>
      </c>
      <c r="B24">
        <v>0</v>
      </c>
      <c r="C24">
        <f t="shared" si="0"/>
        <v>0</v>
      </c>
    </row>
    <row r="25" spans="1:8">
      <c r="A25" t="s">
        <v>26</v>
      </c>
      <c r="B25">
        <v>281</v>
      </c>
      <c r="C25">
        <f t="shared" si="0"/>
        <v>9.6763085399449036</v>
      </c>
    </row>
    <row r="26" spans="1:8">
      <c r="A26" t="s">
        <v>176</v>
      </c>
      <c r="B26">
        <v>0</v>
      </c>
      <c r="C26">
        <f t="shared" si="0"/>
        <v>0</v>
      </c>
    </row>
    <row r="27" spans="1:8">
      <c r="A27" t="s">
        <v>177</v>
      </c>
      <c r="B27">
        <v>117</v>
      </c>
      <c r="C27">
        <f t="shared" si="0"/>
        <v>4.0289256198347108</v>
      </c>
    </row>
    <row r="28" spans="1:8">
      <c r="A28" t="s">
        <v>178</v>
      </c>
      <c r="B28">
        <v>690</v>
      </c>
      <c r="C28">
        <f t="shared" si="0"/>
        <v>23.760330578512395</v>
      </c>
    </row>
    <row r="30" spans="1:8">
      <c r="A30" t="s">
        <v>179</v>
      </c>
      <c r="B30">
        <v>2904</v>
      </c>
    </row>
    <row r="31" spans="1:8">
      <c r="D31">
        <f>5/32</f>
        <v>0.15625</v>
      </c>
    </row>
  </sheetData>
  <mergeCells count="5">
    <mergeCell ref="D3:D4"/>
    <mergeCell ref="E3:E4"/>
    <mergeCell ref="G3:G4"/>
    <mergeCell ref="D13:D15"/>
    <mergeCell ref="E13:E15"/>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H10"/>
  <sheetViews>
    <sheetView workbookViewId="0">
      <selection activeCell="J20" sqref="J20"/>
    </sheetView>
  </sheetViews>
  <sheetFormatPr defaultRowHeight="14.4"/>
  <cols>
    <col min="2" max="2" width="9.44140625" bestFit="1" customWidth="1"/>
    <col min="3" max="3" width="10.6640625" bestFit="1" customWidth="1"/>
    <col min="4" max="4" width="15" customWidth="1"/>
    <col min="5" max="5" width="18.44140625" bestFit="1" customWidth="1"/>
    <col min="6" max="6" width="10.6640625" bestFit="1" customWidth="1"/>
    <col min="7" max="7" width="25.44140625" bestFit="1" customWidth="1"/>
    <col min="8" max="8" width="12.44140625" customWidth="1"/>
  </cols>
  <sheetData>
    <row r="2" spans="1:8">
      <c r="B2" t="s">
        <v>203</v>
      </c>
      <c r="C2" t="s">
        <v>204</v>
      </c>
      <c r="D2" t="s">
        <v>205</v>
      </c>
      <c r="E2" t="s">
        <v>206</v>
      </c>
      <c r="F2" t="s">
        <v>207</v>
      </c>
      <c r="G2" t="s">
        <v>208</v>
      </c>
      <c r="H2" t="s">
        <v>209</v>
      </c>
    </row>
    <row r="3" spans="1:8">
      <c r="A3" t="s">
        <v>82</v>
      </c>
      <c r="B3">
        <v>2.2999999999999998</v>
      </c>
      <c r="C3">
        <v>0</v>
      </c>
      <c r="D3">
        <v>0.45</v>
      </c>
      <c r="E3">
        <v>1.34</v>
      </c>
      <c r="F3">
        <v>0</v>
      </c>
      <c r="G3">
        <v>1.8</v>
      </c>
      <c r="H3">
        <v>1.77</v>
      </c>
    </row>
    <row r="4" spans="1:8">
      <c r="A4" t="s">
        <v>83</v>
      </c>
      <c r="B4">
        <v>7.2</v>
      </c>
      <c r="C4">
        <v>0</v>
      </c>
      <c r="D4">
        <v>2.5</v>
      </c>
      <c r="E4">
        <v>4.0999999999999996</v>
      </c>
      <c r="F4">
        <v>0</v>
      </c>
      <c r="G4">
        <v>6.7</v>
      </c>
      <c r="H4">
        <v>7.54</v>
      </c>
    </row>
    <row r="5" spans="1:8">
      <c r="A5" t="s">
        <v>6</v>
      </c>
      <c r="B5">
        <v>6.7</v>
      </c>
      <c r="C5">
        <v>7</v>
      </c>
      <c r="D5">
        <v>8</v>
      </c>
      <c r="E5">
        <v>7.78</v>
      </c>
      <c r="F5">
        <v>0</v>
      </c>
      <c r="G5">
        <v>4</v>
      </c>
      <c r="H5">
        <v>6.92</v>
      </c>
    </row>
    <row r="6" spans="1:8">
      <c r="A6" t="s">
        <v>7</v>
      </c>
      <c r="B6">
        <v>1</v>
      </c>
      <c r="C6">
        <v>2</v>
      </c>
      <c r="D6">
        <v>0.76</v>
      </c>
      <c r="E6">
        <v>0.74</v>
      </c>
      <c r="F6">
        <v>0</v>
      </c>
      <c r="G6">
        <v>1.2</v>
      </c>
      <c r="H6">
        <v>1.25</v>
      </c>
    </row>
    <row r="7" spans="1:8">
      <c r="A7" t="s">
        <v>12</v>
      </c>
      <c r="B7">
        <v>2</v>
      </c>
      <c r="C7">
        <v>3.8</v>
      </c>
      <c r="D7">
        <v>7.06</v>
      </c>
      <c r="E7">
        <v>6.88</v>
      </c>
      <c r="F7">
        <v>10</v>
      </c>
      <c r="G7">
        <v>2.2999999999999998</v>
      </c>
      <c r="H7">
        <v>2.36</v>
      </c>
    </row>
    <row r="8" spans="1:8">
      <c r="A8" t="s">
        <v>81</v>
      </c>
      <c r="B8">
        <v>46.8</v>
      </c>
      <c r="C8">
        <v>52</v>
      </c>
      <c r="D8">
        <v>30.6</v>
      </c>
      <c r="E8">
        <v>29.3</v>
      </c>
      <c r="F8">
        <v>30</v>
      </c>
      <c r="G8">
        <v>54</v>
      </c>
      <c r="H8">
        <v>46.11</v>
      </c>
    </row>
    <row r="9" spans="1:8">
      <c r="A9" t="s">
        <v>84</v>
      </c>
      <c r="B9">
        <v>8</v>
      </c>
      <c r="C9">
        <v>9.1999999999999993</v>
      </c>
      <c r="D9">
        <v>12</v>
      </c>
      <c r="E9">
        <v>11.75</v>
      </c>
      <c r="F9">
        <v>20</v>
      </c>
      <c r="G9">
        <v>10</v>
      </c>
      <c r="H9">
        <v>12.77</v>
      </c>
    </row>
    <row r="10" spans="1:8">
      <c r="A10" t="s">
        <v>85</v>
      </c>
      <c r="B10">
        <v>26</v>
      </c>
      <c r="C10">
        <v>26</v>
      </c>
      <c r="D10">
        <v>38.6</v>
      </c>
      <c r="E10">
        <v>37.450000000000003</v>
      </c>
      <c r="F10">
        <v>40</v>
      </c>
      <c r="G10">
        <v>20</v>
      </c>
      <c r="H10">
        <v>20.399999999999999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BackgroundData</vt:lpstr>
      <vt:lpstr>MeatLandDemand</vt:lpstr>
      <vt:lpstr>Model Input</vt:lpstr>
      <vt:lpstr>Sheet3</vt:lpstr>
      <vt:lpstr>Diet-Population</vt:lpstr>
      <vt:lpstr>Flexitarian diet</vt:lpstr>
      <vt:lpstr>Healthy diet</vt:lpstr>
      <vt:lpstr>Sheet1</vt:lpstr>
      <vt:lpstr>WRI</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YE Quanliang</cp:lastModifiedBy>
  <dcterms:created xsi:type="dcterms:W3CDTF">2018-07-12T10:48:48Z</dcterms:created>
  <dcterms:modified xsi:type="dcterms:W3CDTF">2025-11-20T15:18:17Z</dcterms:modified>
</cp:coreProperties>
</file>