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iasahub-my.sharepoint.com/personal/yequanliang_iiasa_ac_at/Documents/research_iiasa/Felix-Model/version_oct_2023/"/>
    </mc:Choice>
  </mc:AlternateContent>
  <xr:revisionPtr revIDLastSave="405" documentId="13_ncr:1_{BC87DD94-8A18-4A38-BD52-67B37BD28289}" xr6:coauthVersionLast="47" xr6:coauthVersionMax="47" xr10:uidLastSave="{1251FF2B-DB05-40CD-B009-4768F221375C}"/>
  <bookViews>
    <workbookView xWindow="25974" yWindow="-109" windowWidth="26301" windowHeight="14169" tabRatio="695" firstSheet="5" activeTab="8" xr2:uid="{00000000-000D-0000-FFFF-FFFF00000000}"/>
  </bookViews>
  <sheets>
    <sheet name="Stocks" sheetId="1" r:id="rId1"/>
    <sheet name="Reg_Stocks" sheetId="12" r:id="rId2"/>
    <sheet name="Population" sheetId="2" r:id="rId3"/>
    <sheet name="Education" sheetId="3" r:id="rId4"/>
    <sheet name="Reg_Education" sheetId="11" r:id="rId5"/>
    <sheet name="Diet" sheetId="5" r:id="rId6"/>
    <sheet name="ModifiedW3Lookups" sheetId="7" r:id="rId7"/>
    <sheet name="Mortality fractions parameters" sheetId="9" r:id="rId8"/>
    <sheet name="UN mortality fraction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8" i="11" l="1"/>
  <c r="V77" i="11"/>
  <c r="V75" i="11"/>
  <c r="V74" i="11"/>
  <c r="V72" i="11"/>
  <c r="V71" i="11"/>
  <c r="V69" i="11"/>
  <c r="V68" i="11"/>
  <c r="V66" i="11"/>
  <c r="V65" i="11"/>
  <c r="D63" i="11"/>
  <c r="E63" i="11"/>
  <c r="F63" i="11"/>
  <c r="G63" i="11"/>
  <c r="H63" i="11"/>
  <c r="I63" i="11"/>
  <c r="J63" i="11"/>
  <c r="K63" i="11"/>
  <c r="L63" i="11"/>
  <c r="M63" i="11"/>
  <c r="N63" i="11"/>
  <c r="O63" i="11"/>
  <c r="P63" i="11"/>
  <c r="Q63" i="11"/>
  <c r="R63" i="11"/>
  <c r="S63" i="11"/>
  <c r="T63" i="11"/>
  <c r="U63" i="11"/>
  <c r="E62" i="11"/>
  <c r="F62" i="11"/>
  <c r="G62" i="11"/>
  <c r="H62" i="11"/>
  <c r="I62" i="11"/>
  <c r="J62" i="11"/>
  <c r="K62" i="11"/>
  <c r="L62" i="11"/>
  <c r="M62" i="11"/>
  <c r="N62" i="11"/>
  <c r="O62" i="11"/>
  <c r="P62" i="11"/>
  <c r="Q62" i="11"/>
  <c r="R62" i="11"/>
  <c r="S62" i="11"/>
  <c r="T62" i="11"/>
  <c r="U62" i="11"/>
  <c r="D62" i="11"/>
  <c r="C101" i="11"/>
  <c r="D101" i="11"/>
  <c r="E101" i="11"/>
  <c r="F101" i="11"/>
  <c r="G101" i="11"/>
  <c r="H101" i="11"/>
  <c r="I101" i="11"/>
  <c r="J101" i="11"/>
  <c r="K101" i="11"/>
  <c r="L101" i="11"/>
  <c r="M101" i="11"/>
  <c r="N101" i="11"/>
  <c r="O101" i="11"/>
  <c r="P101" i="11"/>
  <c r="Q101" i="11"/>
  <c r="R101" i="11"/>
  <c r="S101" i="11"/>
  <c r="D100" i="11"/>
  <c r="E100" i="11"/>
  <c r="F100" i="11"/>
  <c r="G100" i="11"/>
  <c r="H100" i="11"/>
  <c r="I100" i="11"/>
  <c r="J100" i="11"/>
  <c r="K100" i="11"/>
  <c r="L100" i="11"/>
  <c r="M100" i="11"/>
  <c r="N100" i="11"/>
  <c r="O100" i="11"/>
  <c r="P100" i="11"/>
  <c r="Q100" i="11"/>
  <c r="R100" i="11"/>
  <c r="S100" i="11"/>
  <c r="C100" i="11"/>
  <c r="C82" i="11"/>
  <c r="D82" i="11"/>
  <c r="E82" i="11"/>
  <c r="F82" i="11"/>
  <c r="G82" i="11"/>
  <c r="H82" i="11"/>
  <c r="I82" i="11"/>
  <c r="J82" i="11"/>
  <c r="K82" i="11"/>
  <c r="L82" i="11"/>
  <c r="M82" i="11"/>
  <c r="N82" i="11"/>
  <c r="O82" i="11"/>
  <c r="P82" i="11"/>
  <c r="Q82" i="11"/>
  <c r="R82" i="11"/>
  <c r="S82" i="11"/>
  <c r="T82" i="11"/>
  <c r="D81" i="11"/>
  <c r="E81" i="11"/>
  <c r="F81" i="11"/>
  <c r="G81" i="11"/>
  <c r="H81" i="11"/>
  <c r="I81" i="11"/>
  <c r="J81" i="11"/>
  <c r="K81" i="11"/>
  <c r="L81" i="11"/>
  <c r="M81" i="11"/>
  <c r="N81" i="11"/>
  <c r="O81" i="11"/>
  <c r="P81" i="11"/>
  <c r="Q81" i="11"/>
  <c r="R81" i="11"/>
  <c r="S81" i="11"/>
  <c r="T81" i="11"/>
  <c r="C81" i="11"/>
  <c r="V62" i="11" l="1"/>
  <c r="V63" i="11"/>
  <c r="AB7" i="2"/>
  <c r="W74" i="11" l="1"/>
  <c r="C74" i="11" s="1"/>
  <c r="W71" i="11"/>
  <c r="C71" i="11" s="1"/>
  <c r="W65" i="11"/>
  <c r="C65" i="11" s="1"/>
  <c r="W75" i="11"/>
  <c r="C75" i="11" s="1"/>
  <c r="W72" i="11"/>
  <c r="C72" i="11" s="1"/>
  <c r="W78" i="11"/>
  <c r="C78" i="11" s="1"/>
  <c r="W66" i="11"/>
  <c r="C66" i="11" s="1"/>
  <c r="W77" i="11"/>
  <c r="C77" i="11" s="1"/>
  <c r="W69" i="11"/>
  <c r="C69" i="11" s="1"/>
  <c r="W68" i="11"/>
  <c r="C68" i="11" s="1"/>
  <c r="AD7" i="2"/>
  <c r="AD5" i="2"/>
  <c r="AB6" i="2"/>
  <c r="AB5" i="2" l="1"/>
  <c r="B9" i="2"/>
  <c r="B10" i="2"/>
  <c r="AB4" i="2"/>
  <c r="Y2" i="2"/>
  <c r="AB3" i="2"/>
  <c r="B52" i="2" l="1"/>
  <c r="B51" i="2"/>
  <c r="C24" i="2"/>
  <c r="D24" i="2"/>
  <c r="E24" i="2"/>
  <c r="F24" i="2"/>
  <c r="G24" i="2"/>
  <c r="H24" i="2"/>
  <c r="I24" i="2"/>
  <c r="J24" i="2"/>
  <c r="K24" i="2"/>
  <c r="L24" i="2"/>
  <c r="M24" i="2"/>
  <c r="N24" i="2"/>
  <c r="O24" i="2"/>
  <c r="P24" i="2"/>
  <c r="Q24" i="2"/>
  <c r="R24" i="2"/>
  <c r="S24" i="2"/>
  <c r="T24" i="2"/>
  <c r="U24" i="2"/>
  <c r="V24" i="2"/>
  <c r="C25" i="2"/>
  <c r="D25" i="2"/>
  <c r="E25" i="2"/>
  <c r="F25" i="2"/>
  <c r="G25" i="2"/>
  <c r="H25" i="2"/>
  <c r="I25" i="2"/>
  <c r="J25" i="2"/>
  <c r="K25" i="2"/>
  <c r="L25" i="2"/>
  <c r="M25" i="2"/>
  <c r="N25" i="2"/>
  <c r="O25" i="2"/>
  <c r="P25" i="2"/>
  <c r="Q25" i="2"/>
  <c r="R25" i="2"/>
  <c r="S25" i="2"/>
  <c r="T25" i="2"/>
  <c r="U25" i="2"/>
  <c r="V25" i="2"/>
  <c r="B25" i="2"/>
  <c r="B24" i="2"/>
  <c r="B16" i="2" l="1"/>
  <c r="C16" i="2"/>
  <c r="C58" i="2" s="1"/>
  <c r="D16" i="2"/>
  <c r="D58" i="2" s="1"/>
  <c r="E16" i="2"/>
  <c r="E58" i="2" s="1"/>
  <c r="F16" i="2"/>
  <c r="F58" i="2" s="1"/>
  <c r="G16" i="2"/>
  <c r="G58" i="2" s="1"/>
  <c r="H16" i="2"/>
  <c r="H58" i="2" s="1"/>
  <c r="I16" i="2"/>
  <c r="I58" i="2" s="1"/>
  <c r="J16" i="2"/>
  <c r="J58" i="2" s="1"/>
  <c r="K16" i="2"/>
  <c r="K58" i="2" s="1"/>
  <c r="L16" i="2"/>
  <c r="L58" i="2" s="1"/>
  <c r="M16" i="2"/>
  <c r="M58" i="2" s="1"/>
  <c r="N16" i="2"/>
  <c r="N58" i="2" s="1"/>
  <c r="O16" i="2"/>
  <c r="O58" i="2" s="1"/>
  <c r="P16" i="2"/>
  <c r="P58" i="2" s="1"/>
  <c r="Q16" i="2"/>
  <c r="Q58" i="2" s="1"/>
  <c r="R16" i="2"/>
  <c r="R58" i="2" s="1"/>
  <c r="S16" i="2"/>
  <c r="S58" i="2" s="1"/>
  <c r="T16" i="2"/>
  <c r="T58" i="2" s="1"/>
  <c r="U16" i="2"/>
  <c r="U58" i="2" s="1"/>
  <c r="V16" i="2"/>
  <c r="V58" i="2" s="1"/>
  <c r="C15" i="2"/>
  <c r="C57" i="2" s="1"/>
  <c r="D15" i="2"/>
  <c r="D57" i="2" s="1"/>
  <c r="E15" i="2"/>
  <c r="E57" i="2" s="1"/>
  <c r="F15" i="2"/>
  <c r="F57" i="2" s="1"/>
  <c r="G15" i="2"/>
  <c r="G57" i="2" s="1"/>
  <c r="H15" i="2"/>
  <c r="H57" i="2" s="1"/>
  <c r="I15" i="2"/>
  <c r="I57" i="2" s="1"/>
  <c r="J15" i="2"/>
  <c r="J57" i="2" s="1"/>
  <c r="K15" i="2"/>
  <c r="K57" i="2" s="1"/>
  <c r="L15" i="2"/>
  <c r="L57" i="2" s="1"/>
  <c r="M15" i="2"/>
  <c r="M57" i="2" s="1"/>
  <c r="N15" i="2"/>
  <c r="N57" i="2" s="1"/>
  <c r="O15" i="2"/>
  <c r="O57" i="2" s="1"/>
  <c r="P15" i="2"/>
  <c r="P57" i="2" s="1"/>
  <c r="Q15" i="2"/>
  <c r="Q57" i="2" s="1"/>
  <c r="R15" i="2"/>
  <c r="R57" i="2" s="1"/>
  <c r="S15" i="2"/>
  <c r="S57" i="2" s="1"/>
  <c r="T15" i="2"/>
  <c r="T57" i="2" s="1"/>
  <c r="U15" i="2"/>
  <c r="U57" i="2" s="1"/>
  <c r="V15" i="2"/>
  <c r="V57" i="2" s="1"/>
  <c r="B15" i="2"/>
  <c r="C10" i="2"/>
  <c r="D10" i="2"/>
  <c r="D52" i="2" s="1"/>
  <c r="E10" i="2"/>
  <c r="E52" i="2" s="1"/>
  <c r="F10" i="2"/>
  <c r="F52" i="2" s="1"/>
  <c r="G10" i="2"/>
  <c r="G52" i="2" s="1"/>
  <c r="H10" i="2"/>
  <c r="H52" i="2" s="1"/>
  <c r="I10" i="2"/>
  <c r="I52" i="2" s="1"/>
  <c r="J10" i="2"/>
  <c r="J52" i="2" s="1"/>
  <c r="K10" i="2"/>
  <c r="K52" i="2" s="1"/>
  <c r="L10" i="2"/>
  <c r="L52" i="2" s="1"/>
  <c r="M10" i="2"/>
  <c r="M52" i="2" s="1"/>
  <c r="N10" i="2"/>
  <c r="N52" i="2" s="1"/>
  <c r="O10" i="2"/>
  <c r="O52" i="2" s="1"/>
  <c r="P10" i="2"/>
  <c r="P52" i="2" s="1"/>
  <c r="Q10" i="2"/>
  <c r="Q52" i="2" s="1"/>
  <c r="R10" i="2"/>
  <c r="R52" i="2" s="1"/>
  <c r="S10" i="2"/>
  <c r="S52" i="2" s="1"/>
  <c r="T10" i="2"/>
  <c r="T52" i="2" s="1"/>
  <c r="U10" i="2"/>
  <c r="U52" i="2" s="1"/>
  <c r="V10" i="2"/>
  <c r="V52" i="2" s="1"/>
  <c r="C9" i="2"/>
  <c r="D9" i="2"/>
  <c r="D51" i="2" s="1"/>
  <c r="E9" i="2"/>
  <c r="E51" i="2" s="1"/>
  <c r="F9" i="2"/>
  <c r="F51" i="2" s="1"/>
  <c r="G9" i="2"/>
  <c r="G51" i="2" s="1"/>
  <c r="H9" i="2"/>
  <c r="H51" i="2" s="1"/>
  <c r="I9" i="2"/>
  <c r="I51" i="2" s="1"/>
  <c r="J9" i="2"/>
  <c r="J51" i="2" s="1"/>
  <c r="K9" i="2"/>
  <c r="K51" i="2" s="1"/>
  <c r="L9" i="2"/>
  <c r="L51" i="2" s="1"/>
  <c r="M9" i="2"/>
  <c r="M51" i="2" s="1"/>
  <c r="N9" i="2"/>
  <c r="N51" i="2" s="1"/>
  <c r="O9" i="2"/>
  <c r="O51" i="2" s="1"/>
  <c r="P9" i="2"/>
  <c r="P51" i="2" s="1"/>
  <c r="Q9" i="2"/>
  <c r="Q51" i="2" s="1"/>
  <c r="R9" i="2"/>
  <c r="R51" i="2" s="1"/>
  <c r="S9" i="2"/>
  <c r="S51" i="2" s="1"/>
  <c r="T9" i="2"/>
  <c r="T51" i="2" s="1"/>
  <c r="U9" i="2"/>
  <c r="U51" i="2" s="1"/>
  <c r="V9" i="2"/>
  <c r="V51" i="2" s="1"/>
  <c r="C6" i="2"/>
  <c r="C48" i="2" s="1"/>
  <c r="D6" i="2"/>
  <c r="D48" i="2" s="1"/>
  <c r="E6" i="2"/>
  <c r="E48" i="2" s="1"/>
  <c r="F6" i="2"/>
  <c r="F48" i="2" s="1"/>
  <c r="G6" i="2"/>
  <c r="G48" i="2" s="1"/>
  <c r="H6" i="2"/>
  <c r="H48" i="2" s="1"/>
  <c r="I6" i="2"/>
  <c r="I48" i="2" s="1"/>
  <c r="J6" i="2"/>
  <c r="J48" i="2" s="1"/>
  <c r="K6" i="2"/>
  <c r="K48" i="2" s="1"/>
  <c r="L6" i="2"/>
  <c r="L48" i="2" s="1"/>
  <c r="M6" i="2"/>
  <c r="M48" i="2" s="1"/>
  <c r="N6" i="2"/>
  <c r="N48" i="2" s="1"/>
  <c r="O6" i="2"/>
  <c r="O48" i="2" s="1"/>
  <c r="P6" i="2"/>
  <c r="P48" i="2" s="1"/>
  <c r="Q6" i="2"/>
  <c r="Q48" i="2" s="1"/>
  <c r="R6" i="2"/>
  <c r="R48" i="2" s="1"/>
  <c r="S6" i="2"/>
  <c r="S48" i="2" s="1"/>
  <c r="T6" i="2"/>
  <c r="T48" i="2" s="1"/>
  <c r="U6" i="2"/>
  <c r="U48" i="2" s="1"/>
  <c r="V6" i="2"/>
  <c r="V48" i="2" s="1"/>
  <c r="C7" i="2"/>
  <c r="C49" i="2" s="1"/>
  <c r="D7" i="2"/>
  <c r="D49" i="2" s="1"/>
  <c r="E7" i="2"/>
  <c r="E49" i="2" s="1"/>
  <c r="F7" i="2"/>
  <c r="F49" i="2" s="1"/>
  <c r="G7" i="2"/>
  <c r="G49" i="2" s="1"/>
  <c r="H7" i="2"/>
  <c r="H49" i="2" s="1"/>
  <c r="I7" i="2"/>
  <c r="I49" i="2" s="1"/>
  <c r="J7" i="2"/>
  <c r="J49" i="2" s="1"/>
  <c r="K7" i="2"/>
  <c r="K49" i="2" s="1"/>
  <c r="L7" i="2"/>
  <c r="L49" i="2" s="1"/>
  <c r="M7" i="2"/>
  <c r="M49" i="2" s="1"/>
  <c r="N7" i="2"/>
  <c r="N49" i="2" s="1"/>
  <c r="O7" i="2"/>
  <c r="O49" i="2" s="1"/>
  <c r="P7" i="2"/>
  <c r="P49" i="2" s="1"/>
  <c r="Q7" i="2"/>
  <c r="Q49" i="2" s="1"/>
  <c r="R7" i="2"/>
  <c r="R49" i="2" s="1"/>
  <c r="S7" i="2"/>
  <c r="S49" i="2" s="1"/>
  <c r="T7" i="2"/>
  <c r="T49" i="2" s="1"/>
  <c r="U7" i="2"/>
  <c r="U49" i="2" s="1"/>
  <c r="V7" i="2"/>
  <c r="V49" i="2" s="1"/>
  <c r="B7" i="2"/>
  <c r="B6" i="2"/>
  <c r="Z7" i="2"/>
  <c r="Z6" i="2"/>
  <c r="Z5" i="2"/>
  <c r="Z4" i="2"/>
  <c r="Z3" i="2"/>
  <c r="Z2" i="2"/>
  <c r="C51" i="2" l="1"/>
  <c r="W30" i="2"/>
  <c r="W27" i="2"/>
  <c r="B48" i="2"/>
  <c r="W28" i="2"/>
  <c r="B49" i="2"/>
  <c r="C52" i="2"/>
  <c r="W31" i="2"/>
  <c r="B57" i="2"/>
  <c r="W36" i="2"/>
  <c r="B58" i="2"/>
  <c r="W37" i="2"/>
  <c r="L92" i="5"/>
  <c r="K92" i="5"/>
  <c r="J92" i="5"/>
  <c r="I92" i="5"/>
  <c r="L91" i="5"/>
  <c r="K91" i="5"/>
  <c r="J91" i="5"/>
  <c r="I91" i="5"/>
  <c r="L90" i="5"/>
  <c r="K90" i="5"/>
  <c r="J90" i="5"/>
  <c r="I90" i="5"/>
  <c r="L89" i="5"/>
  <c r="K89" i="5"/>
  <c r="J89" i="5"/>
  <c r="I89" i="5"/>
  <c r="L88" i="5"/>
  <c r="K88" i="5"/>
  <c r="J88" i="5"/>
  <c r="I88" i="5"/>
  <c r="L87" i="5"/>
  <c r="K87" i="5"/>
  <c r="J87" i="5"/>
  <c r="I87" i="5"/>
  <c r="L86" i="5"/>
  <c r="K86" i="5"/>
  <c r="J86" i="5"/>
  <c r="I86" i="5"/>
  <c r="L85" i="5"/>
  <c r="K85" i="5"/>
  <c r="J85" i="5"/>
  <c r="I85" i="5"/>
  <c r="L84" i="5"/>
  <c r="K84" i="5"/>
  <c r="J84" i="5"/>
  <c r="I84" i="5"/>
  <c r="L83" i="5"/>
  <c r="K83" i="5"/>
  <c r="J83" i="5"/>
  <c r="I83" i="5"/>
  <c r="L82" i="5"/>
  <c r="K82" i="5"/>
  <c r="J82" i="5"/>
  <c r="I82" i="5"/>
  <c r="L81" i="5"/>
  <c r="K81" i="5"/>
  <c r="J81" i="5"/>
  <c r="I81" i="5"/>
  <c r="L80" i="5"/>
  <c r="K80" i="5"/>
  <c r="J80" i="5"/>
  <c r="I80" i="5"/>
  <c r="L79" i="5"/>
  <c r="K79" i="5"/>
  <c r="J79" i="5"/>
  <c r="I79" i="5"/>
  <c r="L78" i="5"/>
  <c r="K78" i="5"/>
  <c r="J78" i="5"/>
  <c r="I78" i="5"/>
  <c r="L77" i="5"/>
  <c r="K77" i="5"/>
  <c r="J77" i="5"/>
  <c r="I77" i="5"/>
  <c r="L76" i="5"/>
  <c r="K76" i="5"/>
  <c r="J76" i="5"/>
  <c r="I76" i="5"/>
  <c r="K75" i="5"/>
  <c r="J75" i="5"/>
  <c r="I75" i="5"/>
  <c r="J74" i="5"/>
  <c r="I74" i="5"/>
  <c r="I73" i="5"/>
  <c r="I72" i="5"/>
  <c r="L69" i="5"/>
  <c r="K69" i="5"/>
  <c r="J69" i="5"/>
  <c r="I69" i="5"/>
  <c r="L68" i="5"/>
  <c r="K68" i="5"/>
  <c r="J68" i="5"/>
  <c r="I68" i="5"/>
  <c r="L67" i="5"/>
  <c r="K67" i="5"/>
  <c r="J67" i="5"/>
  <c r="I67" i="5"/>
  <c r="L66" i="5"/>
  <c r="K66" i="5"/>
  <c r="J66" i="5"/>
  <c r="I66" i="5"/>
  <c r="L65" i="5"/>
  <c r="K65" i="5"/>
  <c r="J65" i="5"/>
  <c r="I65" i="5"/>
  <c r="L64" i="5"/>
  <c r="K64" i="5"/>
  <c r="J64" i="5"/>
  <c r="I64" i="5"/>
  <c r="L63" i="5"/>
  <c r="K63" i="5"/>
  <c r="J63" i="5"/>
  <c r="I63" i="5"/>
  <c r="L62" i="5"/>
  <c r="K62" i="5"/>
  <c r="J62" i="5"/>
  <c r="I62" i="5"/>
  <c r="L61" i="5"/>
  <c r="K61" i="5"/>
  <c r="J61" i="5"/>
  <c r="I61" i="5"/>
  <c r="L60" i="5"/>
  <c r="K60" i="5"/>
  <c r="J60" i="5"/>
  <c r="I60" i="5"/>
  <c r="L59" i="5"/>
  <c r="K59" i="5"/>
  <c r="J59" i="5"/>
  <c r="I59" i="5"/>
  <c r="L58" i="5"/>
  <c r="K58" i="5"/>
  <c r="J58" i="5"/>
  <c r="I58" i="5"/>
  <c r="L57" i="5"/>
  <c r="K57" i="5"/>
  <c r="J57" i="5"/>
  <c r="I57" i="5"/>
  <c r="L56" i="5"/>
  <c r="K56" i="5"/>
  <c r="J56" i="5"/>
  <c r="I56" i="5"/>
  <c r="L55" i="5"/>
  <c r="K55" i="5"/>
  <c r="J55" i="5"/>
  <c r="I55" i="5"/>
  <c r="L54" i="5"/>
  <c r="K54" i="5"/>
  <c r="J54" i="5"/>
  <c r="I54" i="5"/>
  <c r="L53" i="5"/>
  <c r="K53" i="5"/>
  <c r="J53" i="5"/>
  <c r="I53" i="5"/>
  <c r="K52" i="5"/>
  <c r="J52" i="5"/>
  <c r="I52" i="5"/>
  <c r="J51" i="5"/>
  <c r="I51" i="5"/>
  <c r="I50" i="5"/>
  <c r="I49" i="5"/>
  <c r="F92" i="5"/>
  <c r="E92" i="5"/>
  <c r="D92" i="5"/>
  <c r="C92" i="5"/>
  <c r="F91" i="5"/>
  <c r="E91" i="5"/>
  <c r="D91" i="5"/>
  <c r="C91" i="5"/>
  <c r="F90" i="5"/>
  <c r="E90" i="5"/>
  <c r="D90" i="5"/>
  <c r="C90" i="5"/>
  <c r="F89" i="5"/>
  <c r="E89" i="5"/>
  <c r="D89" i="5"/>
  <c r="C89" i="5"/>
  <c r="F88" i="5"/>
  <c r="E88" i="5"/>
  <c r="D88" i="5"/>
  <c r="C88" i="5"/>
  <c r="F87" i="5"/>
  <c r="E87" i="5"/>
  <c r="D87" i="5"/>
  <c r="C87" i="5"/>
  <c r="F86" i="5"/>
  <c r="E86" i="5"/>
  <c r="D86" i="5"/>
  <c r="C86" i="5"/>
  <c r="F85" i="5"/>
  <c r="E85" i="5"/>
  <c r="D85" i="5"/>
  <c r="C85" i="5"/>
  <c r="F84" i="5"/>
  <c r="E84" i="5"/>
  <c r="D84" i="5"/>
  <c r="C84" i="5"/>
  <c r="F83" i="5"/>
  <c r="E83" i="5"/>
  <c r="D83" i="5"/>
  <c r="C83" i="5"/>
  <c r="F82" i="5"/>
  <c r="E82" i="5"/>
  <c r="D82" i="5"/>
  <c r="C82" i="5"/>
  <c r="F81" i="5"/>
  <c r="E81" i="5"/>
  <c r="D81" i="5"/>
  <c r="C81" i="5"/>
  <c r="F80" i="5"/>
  <c r="E80" i="5"/>
  <c r="D80" i="5"/>
  <c r="C80" i="5"/>
  <c r="F79" i="5"/>
  <c r="E79" i="5"/>
  <c r="D79" i="5"/>
  <c r="C79" i="5"/>
  <c r="F78" i="5"/>
  <c r="E78" i="5"/>
  <c r="D78" i="5"/>
  <c r="C78" i="5"/>
  <c r="F77" i="5"/>
  <c r="E77" i="5"/>
  <c r="D77" i="5"/>
  <c r="C77" i="5"/>
  <c r="F76" i="5"/>
  <c r="E76" i="5"/>
  <c r="D76" i="5"/>
  <c r="C76" i="5"/>
  <c r="E75" i="5"/>
  <c r="D75" i="5"/>
  <c r="C75" i="5"/>
  <c r="D74" i="5"/>
  <c r="C74" i="5"/>
  <c r="C73" i="5"/>
  <c r="C72" i="5"/>
  <c r="F69" i="5"/>
  <c r="F68" i="5"/>
  <c r="F67" i="5"/>
  <c r="F66" i="5"/>
  <c r="F65" i="5"/>
  <c r="F64" i="5"/>
  <c r="F63" i="5"/>
  <c r="F62" i="5"/>
  <c r="F61" i="5"/>
  <c r="F60" i="5"/>
  <c r="F59" i="5"/>
  <c r="F58" i="5"/>
  <c r="F57" i="5"/>
  <c r="F56" i="5"/>
  <c r="F55" i="5"/>
  <c r="F54" i="5"/>
  <c r="F53" i="5"/>
  <c r="E69" i="5"/>
  <c r="E68" i="5"/>
  <c r="E67" i="5"/>
  <c r="E66" i="5"/>
  <c r="E65" i="5"/>
  <c r="E64" i="5"/>
  <c r="E63" i="5"/>
  <c r="E62" i="5"/>
  <c r="E61" i="5"/>
  <c r="E60" i="5"/>
  <c r="E59" i="5"/>
  <c r="E58" i="5"/>
  <c r="E57" i="5"/>
  <c r="E56" i="5"/>
  <c r="E55" i="5"/>
  <c r="E54" i="5"/>
  <c r="E53" i="5"/>
  <c r="E52" i="5"/>
  <c r="D69" i="5"/>
  <c r="D68" i="5"/>
  <c r="D67" i="5"/>
  <c r="D66" i="5"/>
  <c r="D65" i="5"/>
  <c r="D64" i="5"/>
  <c r="D63" i="5"/>
  <c r="D62" i="5"/>
  <c r="D61" i="5"/>
  <c r="D60" i="5"/>
  <c r="D59" i="5"/>
  <c r="D58" i="5"/>
  <c r="D57" i="5"/>
  <c r="D56" i="5"/>
  <c r="D55" i="5"/>
  <c r="D54" i="5"/>
  <c r="D53" i="5"/>
  <c r="D52" i="5"/>
  <c r="D51" i="5"/>
  <c r="C51" i="5"/>
  <c r="C52" i="5"/>
  <c r="C53" i="5"/>
  <c r="C54" i="5"/>
  <c r="C55" i="5"/>
  <c r="C56" i="5"/>
  <c r="C57" i="5"/>
  <c r="C58" i="5"/>
  <c r="C59" i="5"/>
  <c r="C60" i="5"/>
  <c r="C61" i="5"/>
  <c r="C62" i="5"/>
  <c r="C63" i="5"/>
  <c r="C64" i="5"/>
  <c r="C65" i="5"/>
  <c r="C66" i="5"/>
  <c r="C67" i="5"/>
  <c r="C68" i="5"/>
  <c r="C69" i="5"/>
  <c r="C50" i="5"/>
  <c r="C49" i="5"/>
  <c r="B203" i="11"/>
  <c r="I48" i="11" l="1"/>
  <c r="Q48" i="11"/>
  <c r="J48" i="11"/>
  <c r="R48" i="11"/>
  <c r="F48" i="11"/>
  <c r="N48" i="11"/>
  <c r="M48" i="11"/>
  <c r="E29" i="11"/>
  <c r="M29" i="11"/>
  <c r="D10" i="11"/>
  <c r="L10" i="11"/>
  <c r="T10" i="11"/>
  <c r="O48" i="11"/>
  <c r="F29" i="11"/>
  <c r="N29" i="11"/>
  <c r="E10" i="11"/>
  <c r="U10" i="11"/>
  <c r="D48" i="11"/>
  <c r="P48" i="11"/>
  <c r="G29" i="11"/>
  <c r="O29" i="11"/>
  <c r="E48" i="11"/>
  <c r="S48" i="11"/>
  <c r="H29" i="11"/>
  <c r="P29" i="11"/>
  <c r="G10" i="11"/>
  <c r="O10" i="11"/>
  <c r="G48" i="11"/>
  <c r="C48" i="11"/>
  <c r="I29" i="11"/>
  <c r="Q29" i="11"/>
  <c r="C29" i="11"/>
  <c r="H10" i="11"/>
  <c r="P10" i="11"/>
  <c r="H48" i="11"/>
  <c r="J29" i="11"/>
  <c r="R29" i="11"/>
  <c r="I10" i="11"/>
  <c r="Q10" i="11"/>
  <c r="T29" i="11"/>
  <c r="S10" i="11"/>
  <c r="L29" i="11"/>
  <c r="N10" i="11"/>
  <c r="R10" i="11"/>
  <c r="F10" i="11"/>
  <c r="S29" i="11"/>
  <c r="D29" i="11"/>
  <c r="J10" i="11"/>
  <c r="K48" i="11"/>
  <c r="K29" i="11"/>
  <c r="K10" i="11"/>
  <c r="C10" i="11"/>
  <c r="L48" i="11"/>
  <c r="M10" i="11"/>
  <c r="I44" i="11"/>
  <c r="Q44" i="11"/>
  <c r="J44" i="11"/>
  <c r="R44" i="11"/>
  <c r="K44" i="11"/>
  <c r="D44" i="11"/>
  <c r="E44" i="11"/>
  <c r="F44" i="11"/>
  <c r="N44" i="11"/>
  <c r="H44" i="11"/>
  <c r="H25" i="11"/>
  <c r="P25" i="11"/>
  <c r="G6" i="11"/>
  <c r="O6" i="11"/>
  <c r="D6" i="11"/>
  <c r="L44" i="11"/>
  <c r="I25" i="11"/>
  <c r="Q25" i="11"/>
  <c r="M44" i="11"/>
  <c r="J25" i="11"/>
  <c r="R25" i="11"/>
  <c r="O44" i="11"/>
  <c r="K25" i="11"/>
  <c r="S25" i="11"/>
  <c r="J6" i="11"/>
  <c r="R6" i="11"/>
  <c r="C6" i="11"/>
  <c r="P44" i="11"/>
  <c r="D25" i="11"/>
  <c r="L25" i="11"/>
  <c r="T25" i="11"/>
  <c r="K6" i="11"/>
  <c r="S6" i="11"/>
  <c r="S44" i="11"/>
  <c r="E25" i="11"/>
  <c r="M25" i="11"/>
  <c r="L6" i="11"/>
  <c r="T6" i="11"/>
  <c r="F25" i="11"/>
  <c r="G25" i="11"/>
  <c r="N25" i="11"/>
  <c r="H6" i="11"/>
  <c r="E6" i="11"/>
  <c r="O25" i="11"/>
  <c r="I6" i="11"/>
  <c r="M6" i="11"/>
  <c r="G44" i="11"/>
  <c r="Q6" i="11"/>
  <c r="C25" i="11"/>
  <c r="N6" i="11"/>
  <c r="P6" i="11"/>
  <c r="C44" i="11"/>
  <c r="U6" i="11"/>
  <c r="F6" i="11"/>
  <c r="I45" i="11"/>
  <c r="Q45" i="11"/>
  <c r="J45" i="11"/>
  <c r="R45" i="11"/>
  <c r="F45" i="11"/>
  <c r="N45" i="11"/>
  <c r="G45" i="11"/>
  <c r="G26" i="11"/>
  <c r="O26" i="11"/>
  <c r="F7" i="11"/>
  <c r="N7" i="11"/>
  <c r="H45" i="11"/>
  <c r="H26" i="11"/>
  <c r="P26" i="11"/>
  <c r="K45" i="11"/>
  <c r="I26" i="11"/>
  <c r="Q26" i="11"/>
  <c r="L45" i="11"/>
  <c r="J26" i="11"/>
  <c r="R26" i="11"/>
  <c r="I7" i="11"/>
  <c r="Q7" i="11"/>
  <c r="M45" i="11"/>
  <c r="K26" i="11"/>
  <c r="S26" i="11"/>
  <c r="J7" i="11"/>
  <c r="R7" i="11"/>
  <c r="O45" i="11"/>
  <c r="D26" i="11"/>
  <c r="L26" i="11"/>
  <c r="T26" i="11"/>
  <c r="K7" i="11"/>
  <c r="S7" i="11"/>
  <c r="P45" i="11"/>
  <c r="G7" i="11"/>
  <c r="D7" i="11"/>
  <c r="C7" i="11"/>
  <c r="E7" i="11"/>
  <c r="S45" i="11"/>
  <c r="H7" i="11"/>
  <c r="E26" i="11"/>
  <c r="C26" i="11"/>
  <c r="L7" i="11"/>
  <c r="D45" i="11"/>
  <c r="T7" i="11"/>
  <c r="E45" i="11"/>
  <c r="U7" i="11"/>
  <c r="F26" i="11"/>
  <c r="M7" i="11"/>
  <c r="C45" i="11"/>
  <c r="M26" i="11"/>
  <c r="O7" i="11"/>
  <c r="N26" i="11"/>
  <c r="P7" i="11"/>
  <c r="F54" i="11"/>
  <c r="N54" i="11"/>
  <c r="C54" i="11"/>
  <c r="I35" i="11"/>
  <c r="Q35" i="11"/>
  <c r="C35" i="11"/>
  <c r="D16" i="11"/>
  <c r="L16" i="11"/>
  <c r="T16" i="11"/>
  <c r="G54" i="11"/>
  <c r="O54" i="11"/>
  <c r="J35" i="11"/>
  <c r="R35" i="11"/>
  <c r="H54" i="11"/>
  <c r="P54" i="11"/>
  <c r="K35" i="11"/>
  <c r="S35" i="11"/>
  <c r="I54" i="11"/>
  <c r="Q54" i="11"/>
  <c r="D35" i="11"/>
  <c r="L35" i="11"/>
  <c r="T35" i="11"/>
  <c r="G16" i="11"/>
  <c r="O16" i="11"/>
  <c r="J54" i="11"/>
  <c r="R54" i="11"/>
  <c r="E35" i="11"/>
  <c r="M35" i="11"/>
  <c r="H16" i="11"/>
  <c r="P16" i="11"/>
  <c r="C16" i="11"/>
  <c r="K54" i="11"/>
  <c r="S54" i="11"/>
  <c r="F35" i="11"/>
  <c r="N35" i="11"/>
  <c r="I16" i="11"/>
  <c r="Q16" i="11"/>
  <c r="L54" i="11"/>
  <c r="M16" i="11"/>
  <c r="D54" i="11"/>
  <c r="P35" i="11"/>
  <c r="K16" i="11"/>
  <c r="M54" i="11"/>
  <c r="N16" i="11"/>
  <c r="R16" i="11"/>
  <c r="H35" i="11"/>
  <c r="J16" i="11"/>
  <c r="S16" i="11"/>
  <c r="G35" i="11"/>
  <c r="E16" i="11"/>
  <c r="U16" i="11"/>
  <c r="F16" i="11"/>
  <c r="O35" i="11"/>
  <c r="E54" i="11"/>
  <c r="J53" i="11"/>
  <c r="F53" i="11"/>
  <c r="D53" i="11"/>
  <c r="N53" i="11"/>
  <c r="J34" i="11"/>
  <c r="R34" i="11"/>
  <c r="F15" i="11"/>
  <c r="N15" i="11"/>
  <c r="E53" i="11"/>
  <c r="O53" i="11"/>
  <c r="C53" i="11"/>
  <c r="K34" i="11"/>
  <c r="S34" i="11"/>
  <c r="C34" i="11"/>
  <c r="G53" i="11"/>
  <c r="P53" i="11"/>
  <c r="D34" i="11"/>
  <c r="L34" i="11"/>
  <c r="T34" i="11"/>
  <c r="H53" i="11"/>
  <c r="Q53" i="11"/>
  <c r="E34" i="11"/>
  <c r="M34" i="11"/>
  <c r="I15" i="11"/>
  <c r="Q15" i="11"/>
  <c r="I53" i="11"/>
  <c r="R53" i="11"/>
  <c r="F34" i="11"/>
  <c r="N34" i="11"/>
  <c r="J15" i="11"/>
  <c r="R15" i="11"/>
  <c r="K53" i="11"/>
  <c r="S53" i="11"/>
  <c r="G34" i="11"/>
  <c r="O34" i="11"/>
  <c r="K15" i="11"/>
  <c r="S15" i="11"/>
  <c r="C15" i="11"/>
  <c r="H34" i="11"/>
  <c r="O15" i="11"/>
  <c r="D15" i="11"/>
  <c r="M53" i="11"/>
  <c r="L15" i="11"/>
  <c r="I34" i="11"/>
  <c r="P15" i="11"/>
  <c r="P34" i="11"/>
  <c r="T15" i="11"/>
  <c r="H15" i="11"/>
  <c r="Q34" i="11"/>
  <c r="E15" i="11"/>
  <c r="U15" i="11"/>
  <c r="L53" i="11"/>
  <c r="G15" i="11"/>
  <c r="M15" i="11"/>
  <c r="I47" i="11"/>
  <c r="Q47" i="11"/>
  <c r="J47" i="11"/>
  <c r="R47" i="11"/>
  <c r="F47" i="11"/>
  <c r="N47" i="11"/>
  <c r="D47" i="11"/>
  <c r="P47" i="11"/>
  <c r="F28" i="11"/>
  <c r="N28" i="11"/>
  <c r="F9" i="11"/>
  <c r="N9" i="11"/>
  <c r="C9" i="11"/>
  <c r="O9" i="11"/>
  <c r="E47" i="11"/>
  <c r="S47" i="11"/>
  <c r="G28" i="11"/>
  <c r="O28" i="11"/>
  <c r="G9" i="11"/>
  <c r="G47" i="11"/>
  <c r="H28" i="11"/>
  <c r="P28" i="11"/>
  <c r="H9" i="11"/>
  <c r="P9" i="11"/>
  <c r="H47" i="11"/>
  <c r="I28" i="11"/>
  <c r="Q28" i="11"/>
  <c r="I9" i="11"/>
  <c r="Q9" i="11"/>
  <c r="K47" i="11"/>
  <c r="J28" i="11"/>
  <c r="R28" i="11"/>
  <c r="J9" i="11"/>
  <c r="R9" i="11"/>
  <c r="L47" i="11"/>
  <c r="C47" i="11"/>
  <c r="K28" i="11"/>
  <c r="S28" i="11"/>
  <c r="C28" i="11"/>
  <c r="K9" i="11"/>
  <c r="S9" i="11"/>
  <c r="L28" i="11"/>
  <c r="T9" i="11"/>
  <c r="T28" i="11"/>
  <c r="M28" i="11"/>
  <c r="U9" i="11"/>
  <c r="M47" i="11"/>
  <c r="E9" i="11"/>
  <c r="D28" i="11"/>
  <c r="L9" i="11"/>
  <c r="E28" i="11"/>
  <c r="M9" i="11"/>
  <c r="O47" i="11"/>
  <c r="D9" i="11"/>
  <c r="H19" i="2"/>
  <c r="F85" i="3" s="1"/>
  <c r="P19" i="2"/>
  <c r="N85" i="3" s="1"/>
  <c r="D18" i="2"/>
  <c r="B84" i="3" s="1"/>
  <c r="L18" i="2"/>
  <c r="T18" i="2"/>
  <c r="I19" i="2"/>
  <c r="Q19" i="2"/>
  <c r="E18" i="2"/>
  <c r="M18" i="2"/>
  <c r="U18" i="2"/>
  <c r="S84" i="3" s="1"/>
  <c r="B19" i="2"/>
  <c r="J19" i="2"/>
  <c r="R19" i="2"/>
  <c r="F18" i="2"/>
  <c r="N18" i="2"/>
  <c r="V18" i="2"/>
  <c r="C19" i="2"/>
  <c r="C61" i="2" s="1"/>
  <c r="K19" i="2"/>
  <c r="S19" i="2"/>
  <c r="Q85" i="3" s="1"/>
  <c r="G18" i="2"/>
  <c r="O18" i="2"/>
  <c r="D19" i="2"/>
  <c r="L19" i="2"/>
  <c r="T19" i="2"/>
  <c r="H18" i="2"/>
  <c r="P18" i="2"/>
  <c r="N84" i="3" s="1"/>
  <c r="E19" i="2"/>
  <c r="C85" i="3" s="1"/>
  <c r="M19" i="2"/>
  <c r="U19" i="2"/>
  <c r="I18" i="2"/>
  <c r="Q18" i="2"/>
  <c r="B18" i="2"/>
  <c r="F19" i="2"/>
  <c r="N19" i="2"/>
  <c r="V19" i="2"/>
  <c r="T85" i="3" s="1"/>
  <c r="J18" i="2"/>
  <c r="R18" i="2"/>
  <c r="G19" i="2"/>
  <c r="O19" i="2"/>
  <c r="C18" i="2"/>
  <c r="C60" i="2" s="1"/>
  <c r="K18" i="2"/>
  <c r="S18" i="2"/>
  <c r="F13" i="2"/>
  <c r="F55" i="2" s="1"/>
  <c r="N13" i="2"/>
  <c r="N55" i="2" s="1"/>
  <c r="V13" i="2"/>
  <c r="V55" i="2" s="1"/>
  <c r="J12" i="2"/>
  <c r="J54" i="2" s="1"/>
  <c r="R12" i="2"/>
  <c r="R54" i="2" s="1"/>
  <c r="G13" i="2"/>
  <c r="G55" i="2" s="1"/>
  <c r="O13" i="2"/>
  <c r="O55" i="2" s="1"/>
  <c r="C12" i="2"/>
  <c r="C54" i="2" s="1"/>
  <c r="K12" i="2"/>
  <c r="K54" i="2" s="1"/>
  <c r="S12" i="2"/>
  <c r="S54" i="2" s="1"/>
  <c r="H13" i="2"/>
  <c r="P13" i="2"/>
  <c r="D12" i="2"/>
  <c r="L12" i="2"/>
  <c r="L54" i="2" s="1"/>
  <c r="T12" i="2"/>
  <c r="T54" i="2" s="1"/>
  <c r="I13" i="2"/>
  <c r="I55" i="2" s="1"/>
  <c r="Q13" i="2"/>
  <c r="Q55" i="2" s="1"/>
  <c r="E12" i="2"/>
  <c r="E54" i="2" s="1"/>
  <c r="M12" i="2"/>
  <c r="M54" i="2" s="1"/>
  <c r="U12" i="2"/>
  <c r="B13" i="2"/>
  <c r="J13" i="2"/>
  <c r="J55" i="2" s="1"/>
  <c r="R13" i="2"/>
  <c r="R55" i="2" s="1"/>
  <c r="F12" i="2"/>
  <c r="F54" i="2" s="1"/>
  <c r="N12" i="2"/>
  <c r="N54" i="2" s="1"/>
  <c r="V12" i="2"/>
  <c r="V54" i="2" s="1"/>
  <c r="C13" i="2"/>
  <c r="C55" i="2" s="1"/>
  <c r="C64" i="2" s="1"/>
  <c r="K13" i="2"/>
  <c r="S13" i="2"/>
  <c r="G12" i="2"/>
  <c r="G54" i="2" s="1"/>
  <c r="O12" i="2"/>
  <c r="O54" i="2" s="1"/>
  <c r="D13" i="2"/>
  <c r="D55" i="2" s="1"/>
  <c r="L13" i="2"/>
  <c r="L55" i="2" s="1"/>
  <c r="T13" i="2"/>
  <c r="T55" i="2" s="1"/>
  <c r="H12" i="2"/>
  <c r="H54" i="2" s="1"/>
  <c r="P12" i="2"/>
  <c r="B12" i="2"/>
  <c r="E13" i="2"/>
  <c r="M13" i="2"/>
  <c r="M55" i="2" s="1"/>
  <c r="U13" i="2"/>
  <c r="U55" i="2" s="1"/>
  <c r="I12" i="2"/>
  <c r="I54" i="2" s="1"/>
  <c r="Q12" i="2"/>
  <c r="Q54" i="2" s="1"/>
  <c r="B53" i="3"/>
  <c r="J63" i="2" l="1"/>
  <c r="T63" i="2"/>
  <c r="J64" i="2"/>
  <c r="I63" i="2"/>
  <c r="L63" i="2"/>
  <c r="L64" i="2"/>
  <c r="N63" i="2"/>
  <c r="Q64" i="2"/>
  <c r="C63" i="2"/>
  <c r="B61" i="2"/>
  <c r="W40" i="2"/>
  <c r="W34" i="2"/>
  <c r="B60" i="2"/>
  <c r="W39" i="2"/>
  <c r="B54" i="2"/>
  <c r="B63" i="2" s="1"/>
  <c r="W33" i="2"/>
  <c r="R235" i="11"/>
  <c r="T61" i="2"/>
  <c r="T64" i="2" s="1"/>
  <c r="T234" i="11"/>
  <c r="V60" i="2"/>
  <c r="V63" i="2" s="1"/>
  <c r="C234" i="11"/>
  <c r="E60" i="2"/>
  <c r="E63" i="2" s="1"/>
  <c r="M235" i="11"/>
  <c r="O61" i="2"/>
  <c r="O64" i="2" s="1"/>
  <c r="O234" i="11"/>
  <c r="Q60" i="2"/>
  <c r="Q63" i="2" s="1"/>
  <c r="J235" i="11"/>
  <c r="L61" i="2"/>
  <c r="L234" i="11"/>
  <c r="N60" i="2"/>
  <c r="O235" i="11"/>
  <c r="Q61" i="2"/>
  <c r="E235" i="11"/>
  <c r="G61" i="2"/>
  <c r="G64" i="2" s="1"/>
  <c r="G234" i="11"/>
  <c r="I60" i="2"/>
  <c r="B235" i="11"/>
  <c r="D61" i="2"/>
  <c r="D64" i="2" s="1"/>
  <c r="D234" i="11"/>
  <c r="F60" i="2"/>
  <c r="F63" i="2" s="1"/>
  <c r="G235" i="11"/>
  <c r="I61" i="2"/>
  <c r="I64" i="2" s="1"/>
  <c r="P234" i="11"/>
  <c r="R60" i="2"/>
  <c r="R63" i="2" s="1"/>
  <c r="S235" i="11"/>
  <c r="U61" i="2"/>
  <c r="U64" i="2" s="1"/>
  <c r="M234" i="11"/>
  <c r="O60" i="2"/>
  <c r="O63" i="2" s="1"/>
  <c r="P235" i="11"/>
  <c r="R61" i="2"/>
  <c r="R64" i="2" s="1"/>
  <c r="R234" i="11"/>
  <c r="T60" i="2"/>
  <c r="H234" i="11"/>
  <c r="J60" i="2"/>
  <c r="K235" i="11"/>
  <c r="M61" i="2"/>
  <c r="M64" i="2" s="1"/>
  <c r="E234" i="11"/>
  <c r="G60" i="2"/>
  <c r="G63" i="2" s="1"/>
  <c r="H235" i="11"/>
  <c r="J61" i="2"/>
  <c r="J234" i="11"/>
  <c r="L60" i="2"/>
  <c r="T235" i="11"/>
  <c r="V61" i="2"/>
  <c r="V64" i="2" s="1"/>
  <c r="C235" i="11"/>
  <c r="E61" i="2"/>
  <c r="Q235" i="11"/>
  <c r="S61" i="2"/>
  <c r="B234" i="11"/>
  <c r="D60" i="2"/>
  <c r="Q234" i="11"/>
  <c r="S60" i="2"/>
  <c r="S63" i="2" s="1"/>
  <c r="L235" i="11"/>
  <c r="N61" i="2"/>
  <c r="N64" i="2" s="1"/>
  <c r="N234" i="11"/>
  <c r="P60" i="2"/>
  <c r="I235" i="11"/>
  <c r="K61" i="2"/>
  <c r="S234" i="11"/>
  <c r="U60" i="2"/>
  <c r="N235" i="11"/>
  <c r="P61" i="2"/>
  <c r="I234" i="11"/>
  <c r="K60" i="2"/>
  <c r="K63" i="2" s="1"/>
  <c r="D235" i="11"/>
  <c r="F61" i="2"/>
  <c r="F64" i="2" s="1"/>
  <c r="F234" i="11"/>
  <c r="H60" i="2"/>
  <c r="H63" i="2" s="1"/>
  <c r="K234" i="11"/>
  <c r="M60" i="2"/>
  <c r="M63" i="2" s="1"/>
  <c r="F235" i="11"/>
  <c r="H61" i="2"/>
  <c r="S4" i="2"/>
  <c r="S55" i="2"/>
  <c r="S64" i="2" s="1"/>
  <c r="B4" i="2"/>
  <c r="B55" i="2"/>
  <c r="D3" i="2"/>
  <c r="D54" i="2"/>
  <c r="D63" i="2" s="1"/>
  <c r="P4" i="2"/>
  <c r="P55" i="2"/>
  <c r="H4" i="2"/>
  <c r="H55" i="2"/>
  <c r="H64" i="2" s="1"/>
  <c r="K4" i="2"/>
  <c r="K55" i="2"/>
  <c r="K64" i="2" s="1"/>
  <c r="E4" i="2"/>
  <c r="E55" i="2"/>
  <c r="E64" i="2" s="1"/>
  <c r="P3" i="2"/>
  <c r="P54" i="2"/>
  <c r="P63" i="2" s="1"/>
  <c r="U3" i="2"/>
  <c r="U54" i="2"/>
  <c r="J84" i="3"/>
  <c r="K84" i="3"/>
  <c r="M3" i="2"/>
  <c r="H3" i="2"/>
  <c r="F84" i="3"/>
  <c r="C4" i="2"/>
  <c r="V4" i="2"/>
  <c r="D85" i="3"/>
  <c r="B85" i="3"/>
  <c r="B3" i="2"/>
  <c r="J3" i="2"/>
  <c r="R85" i="3"/>
  <c r="E3" i="2"/>
  <c r="T84" i="3"/>
  <c r="T4" i="2"/>
  <c r="C84" i="3"/>
  <c r="V3" i="2"/>
  <c r="K85" i="3"/>
  <c r="H84" i="3"/>
  <c r="F4" i="2"/>
  <c r="E84" i="3"/>
  <c r="H85" i="3"/>
  <c r="M4" i="2"/>
  <c r="G3" i="2"/>
  <c r="L3" i="2"/>
  <c r="J4" i="2"/>
  <c r="S85" i="3"/>
  <c r="L85" i="3"/>
  <c r="R84" i="3"/>
  <c r="I85" i="3"/>
  <c r="N4" i="2"/>
  <c r="Q84" i="3"/>
  <c r="G84" i="3"/>
  <c r="Q4" i="2"/>
  <c r="P84" i="3"/>
  <c r="O84" i="3"/>
  <c r="P85" i="3"/>
  <c r="G85" i="3"/>
  <c r="I4" i="2"/>
  <c r="O85" i="3"/>
  <c r="O3" i="2"/>
  <c r="R4" i="2"/>
  <c r="T3" i="2"/>
  <c r="O4" i="2"/>
  <c r="M84" i="3"/>
  <c r="D84" i="3"/>
  <c r="G4" i="2"/>
  <c r="J85" i="3"/>
  <c r="Q3" i="2"/>
  <c r="L84" i="3"/>
  <c r="R3" i="2"/>
  <c r="B52" i="3"/>
  <c r="C53" i="3" s="1"/>
  <c r="I84" i="3"/>
  <c r="M85" i="3"/>
  <c r="I3" i="2"/>
  <c r="N3" i="2"/>
  <c r="K3" i="2"/>
  <c r="S3" i="2"/>
  <c r="E85" i="3"/>
  <c r="L4" i="2"/>
  <c r="U4" i="2"/>
  <c r="D4" i="2"/>
  <c r="F3" i="2"/>
  <c r="C3" i="2"/>
  <c r="B202" i="11"/>
  <c r="C203" i="11" s="1"/>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 r="U63" i="2" l="1"/>
  <c r="B64" i="2"/>
  <c r="P64" i="2"/>
  <c r="I50" i="11"/>
  <c r="Q50" i="11"/>
  <c r="J50" i="11"/>
  <c r="R50" i="11"/>
  <c r="F50" i="11"/>
  <c r="N50" i="11"/>
  <c r="K50" i="11"/>
  <c r="D31" i="11"/>
  <c r="L31" i="11"/>
  <c r="T31" i="11"/>
  <c r="J12" i="11"/>
  <c r="R12" i="11"/>
  <c r="L50" i="11"/>
  <c r="E31" i="11"/>
  <c r="M31" i="11"/>
  <c r="M50" i="11"/>
  <c r="F31" i="11"/>
  <c r="N31" i="11"/>
  <c r="O50" i="11"/>
  <c r="C50" i="11"/>
  <c r="G31" i="11"/>
  <c r="O31" i="11"/>
  <c r="C31" i="11"/>
  <c r="E12" i="11"/>
  <c r="M12" i="11"/>
  <c r="U12" i="11"/>
  <c r="D50" i="11"/>
  <c r="P50" i="11"/>
  <c r="H31" i="11"/>
  <c r="P31" i="11"/>
  <c r="F12" i="11"/>
  <c r="N12" i="11"/>
  <c r="E50" i="11"/>
  <c r="S50" i="11"/>
  <c r="I31" i="11"/>
  <c r="Q31" i="11"/>
  <c r="G12" i="11"/>
  <c r="O12" i="11"/>
  <c r="H50" i="11"/>
  <c r="J31" i="11"/>
  <c r="S12" i="11"/>
  <c r="K31" i="11"/>
  <c r="D12" i="11"/>
  <c r="T12" i="11"/>
  <c r="R31" i="11"/>
  <c r="H12" i="11"/>
  <c r="L12" i="11"/>
  <c r="P12" i="11"/>
  <c r="S31" i="11"/>
  <c r="I12" i="11"/>
  <c r="C12" i="11"/>
  <c r="K12" i="11"/>
  <c r="G50" i="11"/>
  <c r="Q12" i="11"/>
  <c r="F56" i="11"/>
  <c r="N56" i="11"/>
  <c r="H37" i="11"/>
  <c r="P37" i="11"/>
  <c r="J18" i="11"/>
  <c r="R18" i="11"/>
  <c r="Q37" i="11"/>
  <c r="G56" i="11"/>
  <c r="O56" i="11"/>
  <c r="I37" i="11"/>
  <c r="H56" i="11"/>
  <c r="P56" i="11"/>
  <c r="J37" i="11"/>
  <c r="R37" i="11"/>
  <c r="I56" i="11"/>
  <c r="Q56" i="11"/>
  <c r="K37" i="11"/>
  <c r="S37" i="11"/>
  <c r="E18" i="11"/>
  <c r="M18" i="11"/>
  <c r="U18" i="11"/>
  <c r="C18" i="11"/>
  <c r="J56" i="11"/>
  <c r="R56" i="11"/>
  <c r="D37" i="11"/>
  <c r="L37" i="11"/>
  <c r="T37" i="11"/>
  <c r="F18" i="11"/>
  <c r="N18" i="11"/>
  <c r="K56" i="11"/>
  <c r="S56" i="11"/>
  <c r="E37" i="11"/>
  <c r="M37" i="11"/>
  <c r="G18" i="11"/>
  <c r="O18" i="11"/>
  <c r="I18" i="11"/>
  <c r="F37" i="11"/>
  <c r="K18" i="11"/>
  <c r="D18" i="11"/>
  <c r="G37" i="11"/>
  <c r="C37" i="11"/>
  <c r="L18" i="11"/>
  <c r="D56" i="11"/>
  <c r="N37" i="11"/>
  <c r="P18" i="11"/>
  <c r="M56" i="11"/>
  <c r="T18" i="11"/>
  <c r="E56" i="11"/>
  <c r="C56" i="11"/>
  <c r="O37" i="11"/>
  <c r="Q18" i="11"/>
  <c r="L56" i="11"/>
  <c r="S18" i="11"/>
  <c r="H18" i="11"/>
  <c r="I51" i="11"/>
  <c r="Q51" i="11"/>
  <c r="J51" i="11"/>
  <c r="R51" i="11"/>
  <c r="F51" i="11"/>
  <c r="N51" i="11"/>
  <c r="G51" i="11"/>
  <c r="K32" i="11"/>
  <c r="S32" i="11"/>
  <c r="H13" i="11"/>
  <c r="P13" i="11"/>
  <c r="H51" i="11"/>
  <c r="D32" i="11"/>
  <c r="L32" i="11"/>
  <c r="T32" i="11"/>
  <c r="K51" i="11"/>
  <c r="C51" i="11"/>
  <c r="E32" i="11"/>
  <c r="M32" i="11"/>
  <c r="C32" i="11"/>
  <c r="L51" i="11"/>
  <c r="F32" i="11"/>
  <c r="N32" i="11"/>
  <c r="K13" i="11"/>
  <c r="S13" i="11"/>
  <c r="M51" i="11"/>
  <c r="G32" i="11"/>
  <c r="O32" i="11"/>
  <c r="D13" i="11"/>
  <c r="L13" i="11"/>
  <c r="T13" i="11"/>
  <c r="O51" i="11"/>
  <c r="H32" i="11"/>
  <c r="P32" i="11"/>
  <c r="E13" i="11"/>
  <c r="M13" i="11"/>
  <c r="U13" i="11"/>
  <c r="D51" i="11"/>
  <c r="Q13" i="11"/>
  <c r="C13" i="11"/>
  <c r="Q32" i="11"/>
  <c r="E51" i="11"/>
  <c r="R13" i="11"/>
  <c r="P51" i="11"/>
  <c r="F13" i="11"/>
  <c r="R32" i="11"/>
  <c r="O13" i="11"/>
  <c r="S51" i="11"/>
  <c r="G13" i="11"/>
  <c r="I32" i="11"/>
  <c r="I13" i="11"/>
  <c r="J32" i="11"/>
  <c r="J13" i="11"/>
  <c r="N13" i="11"/>
  <c r="F57" i="11"/>
  <c r="N57" i="11"/>
  <c r="G38" i="11"/>
  <c r="O38" i="11"/>
  <c r="H19" i="11"/>
  <c r="P19" i="11"/>
  <c r="G57" i="11"/>
  <c r="O57" i="11"/>
  <c r="H38" i="11"/>
  <c r="P38" i="11"/>
  <c r="H57" i="11"/>
  <c r="P57" i="11"/>
  <c r="I38" i="11"/>
  <c r="Q38" i="11"/>
  <c r="I57" i="11"/>
  <c r="Q57" i="11"/>
  <c r="J38" i="11"/>
  <c r="R38" i="11"/>
  <c r="K19" i="11"/>
  <c r="S19" i="11"/>
  <c r="J57" i="11"/>
  <c r="R57" i="11"/>
  <c r="K38" i="11"/>
  <c r="S38" i="11"/>
  <c r="D19" i="11"/>
  <c r="L19" i="11"/>
  <c r="T19" i="11"/>
  <c r="K57" i="11"/>
  <c r="S57" i="11"/>
  <c r="D38" i="11"/>
  <c r="L38" i="11"/>
  <c r="T38" i="11"/>
  <c r="E19" i="11"/>
  <c r="M19" i="11"/>
  <c r="U19" i="11"/>
  <c r="L57" i="11"/>
  <c r="C38" i="11"/>
  <c r="I19" i="11"/>
  <c r="N19" i="11"/>
  <c r="M57" i="11"/>
  <c r="J19" i="11"/>
  <c r="C19" i="11"/>
  <c r="C57" i="11"/>
  <c r="D57" i="11"/>
  <c r="M38" i="11"/>
  <c r="F19" i="11"/>
  <c r="E57" i="11"/>
  <c r="G19" i="11"/>
  <c r="O19" i="11"/>
  <c r="E38" i="11"/>
  <c r="Q19" i="11"/>
  <c r="F38" i="11"/>
  <c r="R19" i="11"/>
  <c r="N38" i="11"/>
  <c r="C97" i="3"/>
  <c r="C98" i="3"/>
  <c r="N98" i="3"/>
  <c r="R93" i="3"/>
  <c r="D98" i="3"/>
  <c r="E90" i="3"/>
  <c r="M90" i="3"/>
  <c r="Q93" i="3"/>
  <c r="S89" i="3"/>
  <c r="I90" i="3"/>
  <c r="G93" i="3"/>
  <c r="Q98" i="3"/>
  <c r="G89" i="3"/>
  <c r="E93" i="3"/>
  <c r="S90" i="3"/>
  <c r="M93" i="3"/>
  <c r="P89" i="3"/>
  <c r="E97" i="3"/>
  <c r="N93" i="3"/>
  <c r="F93" i="3"/>
  <c r="M98" i="3"/>
  <c r="L94" i="3"/>
  <c r="L90" i="3"/>
  <c r="I94" i="3"/>
  <c r="R90" i="3"/>
  <c r="D89" i="3"/>
  <c r="E89" i="3"/>
  <c r="O97" i="3"/>
  <c r="T90" i="3"/>
  <c r="Q94" i="3"/>
  <c r="J98" i="3"/>
  <c r="L89" i="3"/>
  <c r="M89" i="3"/>
  <c r="G98" i="3"/>
  <c r="F97" i="3"/>
  <c r="I97" i="3"/>
  <c r="P90" i="3"/>
  <c r="K98" i="3"/>
  <c r="K90" i="3"/>
  <c r="P97" i="3"/>
  <c r="B94" i="3"/>
  <c r="C94" i="3"/>
  <c r="J90" i="3"/>
  <c r="P94" i="3"/>
  <c r="L97" i="3"/>
  <c r="Q97" i="3"/>
  <c r="I93" i="3"/>
  <c r="J93" i="3"/>
  <c r="G94" i="3"/>
  <c r="H97" i="3"/>
  <c r="P98" i="3"/>
  <c r="B93" i="3"/>
  <c r="Q90" i="3"/>
  <c r="C93" i="3"/>
  <c r="H90" i="3"/>
  <c r="O93" i="3"/>
  <c r="J97" i="3"/>
  <c r="L98" i="3"/>
  <c r="C89" i="3"/>
  <c r="N94" i="3"/>
  <c r="M97" i="3"/>
  <c r="F90" i="3"/>
  <c r="N97" i="3"/>
  <c r="G90" i="3"/>
  <c r="I98" i="3"/>
  <c r="I89" i="3"/>
  <c r="K93" i="3"/>
  <c r="M94" i="3"/>
  <c r="K97" i="3"/>
  <c r="D90" i="3"/>
  <c r="R98" i="3"/>
  <c r="B97" i="3"/>
  <c r="K89" i="3"/>
  <c r="B90" i="3"/>
  <c r="E98" i="3"/>
  <c r="N90" i="3"/>
  <c r="F98" i="3"/>
  <c r="O90" i="3"/>
  <c r="F94" i="3"/>
  <c r="G97" i="3"/>
  <c r="S93" i="3"/>
  <c r="D93" i="3"/>
  <c r="B98" i="3"/>
  <c r="Q89" i="3"/>
  <c r="L93" i="3"/>
  <c r="O94" i="3"/>
  <c r="J94" i="3"/>
  <c r="T89" i="3"/>
  <c r="K94" i="3"/>
  <c r="B89" i="3"/>
  <c r="H89" i="3"/>
  <c r="O98" i="3"/>
  <c r="F89" i="3"/>
  <c r="J89" i="3"/>
  <c r="H93" i="3"/>
  <c r="H94" i="3"/>
  <c r="R89" i="3"/>
  <c r="D97" i="3"/>
  <c r="P93" i="3"/>
  <c r="O89" i="3"/>
  <c r="C90" i="3"/>
  <c r="R94" i="3"/>
  <c r="H98" i="3"/>
  <c r="S94" i="3"/>
  <c r="E94" i="3"/>
  <c r="R97" i="3"/>
  <c r="D94" i="3"/>
  <c r="N89" i="3"/>
  <c r="U4" i="11" l="1"/>
  <c r="D23" i="11"/>
  <c r="S3" i="11"/>
  <c r="E41" i="11"/>
  <c r="P42" i="11"/>
  <c r="O23" i="11"/>
  <c r="H42" i="11"/>
  <c r="R42" i="11"/>
  <c r="J22" i="11"/>
  <c r="E3" i="11"/>
  <c r="D22" i="11"/>
  <c r="I4" i="11"/>
  <c r="R4" i="11"/>
  <c r="E4" i="11"/>
  <c r="G23" i="11"/>
  <c r="M23" i="11"/>
  <c r="P4" i="11"/>
  <c r="J42" i="11"/>
  <c r="L3" i="11"/>
  <c r="H41" i="11"/>
  <c r="F3" i="11"/>
  <c r="C22" i="11"/>
  <c r="M22" i="11"/>
  <c r="K41" i="11"/>
  <c r="F4" i="11"/>
  <c r="I41" i="11"/>
  <c r="J23" i="11"/>
  <c r="M4" i="11"/>
  <c r="C23" i="11"/>
  <c r="P3" i="11"/>
  <c r="N3" i="11"/>
  <c r="M41" i="11"/>
  <c r="I23" i="11"/>
  <c r="E42" i="11"/>
  <c r="P23" i="11"/>
  <c r="M42" i="11"/>
  <c r="E23" i="11"/>
  <c r="H4" i="11"/>
  <c r="Q42" i="11"/>
  <c r="Q3" i="11"/>
  <c r="H3" i="11"/>
  <c r="O3" i="11"/>
  <c r="P22" i="11"/>
  <c r="O22" i="11"/>
  <c r="E22" i="11"/>
  <c r="N41" i="11"/>
  <c r="J4" i="11"/>
  <c r="L22" i="11"/>
  <c r="G4" i="11"/>
  <c r="S4" i="11"/>
  <c r="I42" i="11"/>
  <c r="L41" i="11"/>
  <c r="S42" i="11"/>
  <c r="C4" i="11"/>
  <c r="O42" i="11"/>
  <c r="K4" i="11"/>
  <c r="K42" i="11"/>
  <c r="K23" i="11"/>
  <c r="K3" i="11"/>
  <c r="T3" i="11"/>
  <c r="Q22" i="11"/>
  <c r="P41" i="11"/>
  <c r="C41" i="11"/>
  <c r="R3" i="11"/>
  <c r="R41" i="11"/>
  <c r="D4" i="11"/>
  <c r="F42" i="11"/>
  <c r="F22" i="11"/>
  <c r="H23" i="11"/>
  <c r="S23" i="11"/>
  <c r="G41" i="11"/>
  <c r="G3" i="11"/>
  <c r="G22" i="11"/>
  <c r="O4" i="11"/>
  <c r="Q4" i="11"/>
  <c r="T4" i="11"/>
  <c r="N23" i="11"/>
  <c r="T23" i="11"/>
  <c r="G42" i="11"/>
  <c r="C3" i="11"/>
  <c r="D3" i="11"/>
  <c r="I22" i="11"/>
  <c r="D41" i="11"/>
  <c r="O41" i="11"/>
  <c r="J3" i="11"/>
  <c r="J41" i="11"/>
  <c r="L42" i="11"/>
  <c r="S22" i="11"/>
  <c r="M3" i="11"/>
  <c r="Q23" i="11"/>
  <c r="C42" i="11"/>
  <c r="R22" i="11"/>
  <c r="H22" i="11"/>
  <c r="F41" i="11"/>
  <c r="N4" i="11"/>
  <c r="R23" i="11"/>
  <c r="D42" i="11"/>
  <c r="L4" i="11"/>
  <c r="F23" i="11"/>
  <c r="L23" i="11"/>
  <c r="N42" i="11"/>
  <c r="I3" i="11"/>
  <c r="K22" i="11"/>
  <c r="S41" i="11"/>
  <c r="U3" i="11"/>
  <c r="N22" i="11"/>
  <c r="T22" i="11"/>
  <c r="Q41" i="11"/>
  <c r="X1" i="11" l="1"/>
  <c r="X3" i="11" s="1"/>
  <c r="L157" i="11" l="1"/>
  <c r="H131" i="11"/>
  <c r="L164" i="11"/>
  <c r="D155" i="11"/>
  <c r="S154" i="11"/>
  <c r="T131" i="11"/>
  <c r="Q132" i="11"/>
  <c r="D131" i="11"/>
  <c r="P147" i="11"/>
  <c r="I132" i="11"/>
  <c r="S142" i="11"/>
  <c r="J141" i="11"/>
  <c r="Q163" i="11"/>
  <c r="O164" i="11"/>
  <c r="G154" i="11"/>
  <c r="O142" i="11"/>
  <c r="D125" i="11"/>
  <c r="R164" i="11"/>
  <c r="M122" i="11"/>
  <c r="R158" i="11"/>
  <c r="F157" i="11"/>
  <c r="G148" i="11"/>
  <c r="K155" i="11"/>
  <c r="K179" i="11" s="1"/>
  <c r="K154" i="11"/>
  <c r="K178" i="11" s="1"/>
  <c r="F125" i="11"/>
  <c r="K147" i="11"/>
  <c r="K139" i="11"/>
  <c r="D154" i="11"/>
  <c r="T141" i="11"/>
  <c r="G147" i="11"/>
  <c r="O132" i="11"/>
  <c r="L142" i="11"/>
  <c r="Q147" i="11"/>
  <c r="C132" i="11"/>
  <c r="C123" i="11"/>
  <c r="F155" i="11"/>
  <c r="C122" i="11"/>
  <c r="K158" i="11"/>
  <c r="Q154" i="11"/>
  <c r="Q178" i="11" s="1"/>
  <c r="U123" i="11"/>
  <c r="U171" i="11" s="1"/>
  <c r="M125" i="11"/>
  <c r="P154" i="11"/>
  <c r="L125" i="11"/>
  <c r="O131" i="11"/>
  <c r="P132" i="11"/>
  <c r="D123" i="11"/>
  <c r="R155" i="11"/>
  <c r="R179" i="11" s="1"/>
  <c r="R122" i="11"/>
  <c r="R170" i="11" s="1"/>
  <c r="J126" i="11"/>
  <c r="D141" i="11"/>
  <c r="H147" i="11"/>
  <c r="H132" i="11"/>
  <c r="G123" i="11"/>
  <c r="J155" i="11"/>
  <c r="J122" i="11"/>
  <c r="J170" i="11" s="1"/>
  <c r="D142" i="11"/>
  <c r="E125" i="11"/>
  <c r="C131" i="11"/>
  <c r="M148" i="11"/>
  <c r="P155" i="11"/>
  <c r="Q155" i="11"/>
  <c r="S138" i="11"/>
  <c r="I126" i="11"/>
  <c r="H125" i="11"/>
  <c r="S147" i="11"/>
  <c r="C164" i="11"/>
  <c r="S139" i="11"/>
  <c r="D122" i="11"/>
  <c r="O158" i="11"/>
  <c r="S141" i="11"/>
  <c r="G164" i="11"/>
  <c r="U131" i="11"/>
  <c r="P148" i="11"/>
  <c r="G155" i="11"/>
  <c r="K126" i="11"/>
  <c r="E132" i="11"/>
  <c r="F122" i="11"/>
  <c r="R126" i="11"/>
  <c r="C157" i="11"/>
  <c r="I163" i="11"/>
  <c r="K148" i="11"/>
  <c r="L139" i="11"/>
  <c r="J138" i="11"/>
  <c r="P126" i="11"/>
  <c r="S163" i="11"/>
  <c r="G132" i="11"/>
  <c r="S126" i="11"/>
  <c r="L122" i="11"/>
  <c r="L170" i="11" s="1"/>
  <c r="Q141" i="11"/>
  <c r="L141" i="11"/>
  <c r="K163" i="11"/>
  <c r="T148" i="11"/>
  <c r="T142" i="11"/>
  <c r="S125" i="11"/>
  <c r="R131" i="11"/>
  <c r="L148" i="11"/>
  <c r="Q126" i="11"/>
  <c r="K125" i="11"/>
  <c r="J131" i="11"/>
  <c r="D148" i="11"/>
  <c r="I142" i="11"/>
  <c r="E157" i="11"/>
  <c r="J147" i="11"/>
  <c r="M123" i="11"/>
  <c r="M171" i="11" s="1"/>
  <c r="Q139" i="11"/>
  <c r="F138" i="11"/>
  <c r="F158" i="11"/>
  <c r="P141" i="11"/>
  <c r="F139" i="11"/>
  <c r="O157" i="11"/>
  <c r="L131" i="11"/>
  <c r="S164" i="11"/>
  <c r="S155" i="11"/>
  <c r="D138" i="11"/>
  <c r="N126" i="11"/>
  <c r="F148" i="11"/>
  <c r="G158" i="11"/>
  <c r="I125" i="11"/>
  <c r="L147" i="11"/>
  <c r="L132" i="11"/>
  <c r="C154" i="11"/>
  <c r="G126" i="11"/>
  <c r="Q131" i="11"/>
  <c r="P164" i="11"/>
  <c r="D139" i="11"/>
  <c r="P122" i="11"/>
  <c r="P170" i="11" s="1"/>
  <c r="H126" i="11"/>
  <c r="H148" i="11"/>
  <c r="R132" i="11"/>
  <c r="N123" i="11"/>
  <c r="I154" i="11"/>
  <c r="M131" i="11"/>
  <c r="C139" i="11"/>
  <c r="K122" i="11"/>
  <c r="C141" i="11"/>
  <c r="Q164" i="11"/>
  <c r="E123" i="11"/>
  <c r="R125" i="11"/>
  <c r="I131" i="11"/>
  <c r="H164" i="11"/>
  <c r="O155" i="11"/>
  <c r="N122" i="11"/>
  <c r="N170" i="11" s="1"/>
  <c r="Q138" i="11"/>
  <c r="C142" i="11"/>
  <c r="J125" i="11"/>
  <c r="M147" i="11"/>
  <c r="R148" i="11"/>
  <c r="R123" i="11"/>
  <c r="C138" i="11"/>
  <c r="I138" i="11"/>
  <c r="Q142" i="11"/>
  <c r="R141" i="11"/>
  <c r="E147" i="11"/>
  <c r="J148" i="11"/>
  <c r="J123" i="11"/>
  <c r="Q122" i="11"/>
  <c r="E158" i="11"/>
  <c r="D157" i="11"/>
  <c r="U132" i="11"/>
  <c r="E154" i="11"/>
  <c r="J157" i="11"/>
  <c r="L163" i="11"/>
  <c r="L138" i="11"/>
  <c r="M141" i="11"/>
  <c r="O147" i="11"/>
  <c r="J164" i="11"/>
  <c r="T139" i="11"/>
  <c r="U122" i="11"/>
  <c r="U170" i="11" s="1"/>
  <c r="R138" i="11"/>
  <c r="H158" i="11"/>
  <c r="U125" i="11"/>
  <c r="I164" i="11"/>
  <c r="T122" i="11"/>
  <c r="G142" i="11"/>
  <c r="G157" i="11"/>
  <c r="O163" i="11"/>
  <c r="P123" i="11"/>
  <c r="Q123" i="11"/>
  <c r="O138" i="11"/>
  <c r="P138" i="11"/>
  <c r="D158" i="11"/>
  <c r="D147" i="11"/>
  <c r="D132" i="11"/>
  <c r="M154" i="11"/>
  <c r="P142" i="11"/>
  <c r="Q157" i="11"/>
  <c r="C125" i="11"/>
  <c r="K142" i="11"/>
  <c r="I141" i="11"/>
  <c r="P163" i="11"/>
  <c r="C148" i="11"/>
  <c r="H142" i="11"/>
  <c r="H157" i="11"/>
  <c r="G163" i="11"/>
  <c r="Q148" i="11"/>
  <c r="S158" i="11"/>
  <c r="P125" i="11"/>
  <c r="C147" i="11"/>
  <c r="I148" i="11"/>
  <c r="L154" i="11"/>
  <c r="L178" i="11" s="1"/>
  <c r="F142" i="11"/>
  <c r="G131" i="11"/>
  <c r="M164" i="11"/>
  <c r="E139" i="11"/>
  <c r="O139" i="11"/>
  <c r="L158" i="11"/>
  <c r="N157" i="11"/>
  <c r="K131" i="11"/>
  <c r="K123" i="11"/>
  <c r="O122" i="11"/>
  <c r="K141" i="11"/>
  <c r="R163" i="11"/>
  <c r="S148" i="11"/>
  <c r="O126" i="11"/>
  <c r="K157" i="11"/>
  <c r="N164" i="11"/>
  <c r="T126" i="11"/>
  <c r="N125" i="11"/>
  <c r="F163" i="11"/>
  <c r="D126" i="11"/>
  <c r="E163" i="11"/>
  <c r="N139" i="11"/>
  <c r="I123" i="11"/>
  <c r="I171" i="11" s="1"/>
  <c r="E122" i="11"/>
  <c r="H138" i="11"/>
  <c r="U126" i="11"/>
  <c r="H155" i="11"/>
  <c r="C158" i="11"/>
  <c r="D163" i="11"/>
  <c r="F147" i="11"/>
  <c r="M163" i="11"/>
  <c r="N155" i="11"/>
  <c r="N179" i="11" s="1"/>
  <c r="O141" i="11"/>
  <c r="N131" i="11"/>
  <c r="O123" i="11"/>
  <c r="R139" i="11"/>
  <c r="H122" i="11"/>
  <c r="H154" i="11"/>
  <c r="E126" i="11"/>
  <c r="G141" i="11"/>
  <c r="F131" i="11"/>
  <c r="M139" i="11"/>
  <c r="J139" i="11"/>
  <c r="N138" i="11"/>
  <c r="N154" i="11"/>
  <c r="N142" i="11"/>
  <c r="S157" i="11"/>
  <c r="R147" i="11"/>
  <c r="G138" i="11"/>
  <c r="F154" i="11"/>
  <c r="N158" i="11"/>
  <c r="P131" i="11"/>
  <c r="N148" i="11"/>
  <c r="T138" i="11"/>
  <c r="T174" i="11" s="1"/>
  <c r="F126" i="11"/>
  <c r="I139" i="11"/>
  <c r="I175" i="11" s="1"/>
  <c r="H163" i="11"/>
  <c r="Q125" i="11"/>
  <c r="T147" i="11"/>
  <c r="T132" i="11"/>
  <c r="I122" i="11"/>
  <c r="G122" i="11"/>
  <c r="G170" i="11" s="1"/>
  <c r="P158" i="11"/>
  <c r="O125" i="11"/>
  <c r="H123" i="11"/>
  <c r="O154" i="11"/>
  <c r="R157" i="11"/>
  <c r="S132" i="11"/>
  <c r="P139" i="11"/>
  <c r="P175" i="11" s="1"/>
  <c r="M138" i="11"/>
  <c r="R154" i="11"/>
  <c r="Q158" i="11"/>
  <c r="J163" i="11"/>
  <c r="M142" i="11"/>
  <c r="G125" i="11"/>
  <c r="J158" i="11"/>
  <c r="K164" i="11"/>
  <c r="M132" i="11"/>
  <c r="N141" i="11"/>
  <c r="E164" i="11"/>
  <c r="E142" i="11"/>
  <c r="F141" i="11"/>
  <c r="O148" i="11"/>
  <c r="M158" i="11"/>
  <c r="P157" i="11"/>
  <c r="F132" i="11"/>
  <c r="C155" i="11"/>
  <c r="C179" i="11" s="1"/>
  <c r="L155" i="11"/>
  <c r="L179" i="11" s="1"/>
  <c r="M157" i="11"/>
  <c r="S131" i="11"/>
  <c r="E148" i="11"/>
  <c r="S123" i="11"/>
  <c r="I155" i="11"/>
  <c r="K138" i="11"/>
  <c r="K174" i="11" s="1"/>
  <c r="R142" i="11"/>
  <c r="N163" i="11"/>
  <c r="G139" i="11"/>
  <c r="C126" i="11"/>
  <c r="H141" i="11"/>
  <c r="C163" i="11"/>
  <c r="F164" i="11"/>
  <c r="M155" i="11"/>
  <c r="L126" i="11"/>
  <c r="I147" i="11"/>
  <c r="E131" i="11"/>
  <c r="D164" i="11"/>
  <c r="E155" i="11"/>
  <c r="T125" i="11"/>
  <c r="J132" i="11"/>
  <c r="T123" i="11"/>
  <c r="T171" i="11" s="1"/>
  <c r="H139" i="11"/>
  <c r="E138" i="11"/>
  <c r="E174" i="11" s="1"/>
  <c r="J154" i="11"/>
  <c r="I158" i="11"/>
  <c r="I157" i="11"/>
  <c r="L123" i="11"/>
  <c r="S122" i="11"/>
  <c r="E141" i="11"/>
  <c r="N132" i="11"/>
  <c r="F123" i="11"/>
  <c r="F171" i="11" s="1"/>
  <c r="M126" i="11"/>
  <c r="N147" i="11"/>
  <c r="K132" i="11"/>
  <c r="J142" i="11"/>
  <c r="U129" i="11"/>
  <c r="E160" i="11"/>
  <c r="O145" i="11"/>
  <c r="N166" i="11"/>
  <c r="M151" i="11"/>
  <c r="R129" i="11"/>
  <c r="P129" i="11"/>
  <c r="K150" i="11"/>
  <c r="F129" i="11"/>
  <c r="J145" i="11"/>
  <c r="S150" i="11"/>
  <c r="F151" i="11"/>
  <c r="R166" i="11"/>
  <c r="K135" i="11"/>
  <c r="L160" i="11"/>
  <c r="N167" i="11"/>
  <c r="K166" i="11"/>
  <c r="Q144" i="11"/>
  <c r="R160" i="11"/>
  <c r="E134" i="11"/>
  <c r="O129" i="11"/>
  <c r="T145" i="11"/>
  <c r="U134" i="11"/>
  <c r="M128" i="11"/>
  <c r="F160" i="11"/>
  <c r="N129" i="11"/>
  <c r="F145" i="11"/>
  <c r="I134" i="11"/>
  <c r="O135" i="11"/>
  <c r="D160" i="11"/>
  <c r="S160" i="11"/>
  <c r="L161" i="11"/>
  <c r="S166" i="11"/>
  <c r="R145" i="11"/>
  <c r="M134" i="11"/>
  <c r="J167" i="11"/>
  <c r="L128" i="11"/>
  <c r="I160" i="11"/>
  <c r="P145" i="11"/>
  <c r="O144" i="11"/>
  <c r="C135" i="11"/>
  <c r="K145" i="11"/>
  <c r="G167" i="11"/>
  <c r="G160" i="11"/>
  <c r="T135" i="11"/>
  <c r="M167" i="11"/>
  <c r="P166" i="11"/>
  <c r="U128" i="11"/>
  <c r="S144" i="11"/>
  <c r="Q167" i="11"/>
  <c r="R135" i="11"/>
  <c r="L151" i="11"/>
  <c r="O128" i="11"/>
  <c r="K129" i="11"/>
  <c r="I144" i="11"/>
  <c r="O167" i="11"/>
  <c r="K144" i="11"/>
  <c r="J144" i="11"/>
  <c r="C151" i="11"/>
  <c r="O166" i="11"/>
  <c r="C144" i="11"/>
  <c r="I150" i="11"/>
  <c r="D167" i="11"/>
  <c r="E161" i="11"/>
  <c r="H129" i="11"/>
  <c r="Q166" i="11"/>
  <c r="P144" i="11"/>
  <c r="N135" i="11"/>
  <c r="G129" i="11"/>
  <c r="S161" i="11"/>
  <c r="K161" i="11"/>
  <c r="C134" i="11"/>
  <c r="F144" i="11"/>
  <c r="D134" i="11"/>
  <c r="J150" i="11"/>
  <c r="K151" i="11"/>
  <c r="T134" i="11"/>
  <c r="F134" i="11"/>
  <c r="Q160" i="11"/>
  <c r="Q135" i="11"/>
  <c r="L145" i="11"/>
  <c r="I135" i="11"/>
  <c r="E128" i="11"/>
  <c r="M144" i="11"/>
  <c r="Q161" i="11"/>
  <c r="R134" i="11"/>
  <c r="U135" i="11"/>
  <c r="E135" i="11"/>
  <c r="C128" i="11"/>
  <c r="O160" i="11"/>
  <c r="Q150" i="11"/>
  <c r="F128" i="11"/>
  <c r="Q151" i="11"/>
  <c r="E145" i="11"/>
  <c r="C167" i="11"/>
  <c r="D145" i="11"/>
  <c r="N151" i="11"/>
  <c r="H161" i="11"/>
  <c r="S167" i="11"/>
  <c r="E129" i="11"/>
  <c r="J161" i="11"/>
  <c r="F166" i="11"/>
  <c r="T150" i="11"/>
  <c r="M129" i="11"/>
  <c r="P128" i="11"/>
  <c r="L167" i="11"/>
  <c r="G166" i="11"/>
  <c r="J129" i="11"/>
  <c r="E151" i="11"/>
  <c r="R150" i="11"/>
  <c r="P160" i="11"/>
  <c r="E167" i="11"/>
  <c r="I166" i="11"/>
  <c r="J135" i="11"/>
  <c r="Q129" i="11"/>
  <c r="G161" i="11"/>
  <c r="J134" i="11"/>
  <c r="G135" i="11"/>
  <c r="K167" i="11"/>
  <c r="Q128" i="11"/>
  <c r="S129" i="11"/>
  <c r="C129" i="11"/>
  <c r="H144" i="11"/>
  <c r="L150" i="11"/>
  <c r="I145" i="11"/>
  <c r="J166" i="11"/>
  <c r="O134" i="11"/>
  <c r="R167" i="11"/>
  <c r="R161" i="11"/>
  <c r="I151" i="11"/>
  <c r="G145" i="11"/>
  <c r="C166" i="11"/>
  <c r="C145" i="11"/>
  <c r="N128" i="11"/>
  <c r="S135" i="11"/>
  <c r="Q134" i="11"/>
  <c r="M135" i="11"/>
  <c r="K128" i="11"/>
  <c r="C160" i="11"/>
  <c r="D129" i="11"/>
  <c r="G151" i="11"/>
  <c r="D135" i="11"/>
  <c r="T129" i="11"/>
  <c r="S134" i="11"/>
  <c r="D166" i="11"/>
  <c r="H167" i="11"/>
  <c r="R144" i="11"/>
  <c r="T151" i="11"/>
  <c r="D161" i="11"/>
  <c r="N161" i="11"/>
  <c r="P150" i="11"/>
  <c r="S128" i="11"/>
  <c r="I129" i="11"/>
  <c r="M145" i="11"/>
  <c r="D151" i="11"/>
  <c r="M160" i="11"/>
  <c r="F161" i="11"/>
  <c r="N145" i="11"/>
  <c r="L166" i="11"/>
  <c r="D150" i="11"/>
  <c r="G134" i="11"/>
  <c r="E150" i="11"/>
  <c r="N160" i="11"/>
  <c r="K134" i="11"/>
  <c r="G144" i="11"/>
  <c r="N134" i="11"/>
  <c r="C161" i="11"/>
  <c r="N150" i="11"/>
  <c r="T144" i="11"/>
  <c r="H150" i="11"/>
  <c r="P135" i="11"/>
  <c r="D144" i="11"/>
  <c r="H135" i="11"/>
  <c r="C150" i="11"/>
  <c r="H160" i="11"/>
  <c r="K160" i="11"/>
  <c r="F135" i="11"/>
  <c r="P167" i="11"/>
  <c r="M161" i="11"/>
  <c r="E166" i="11"/>
  <c r="H128" i="11"/>
  <c r="E144" i="11"/>
  <c r="L144" i="11"/>
  <c r="I161" i="11"/>
  <c r="L135" i="11"/>
  <c r="O161" i="11"/>
  <c r="H134" i="11"/>
  <c r="H145" i="11"/>
  <c r="G128" i="11"/>
  <c r="J151" i="11"/>
  <c r="P134" i="11"/>
  <c r="D128" i="11"/>
  <c r="J128" i="11"/>
  <c r="H166" i="11"/>
  <c r="Q145" i="11"/>
  <c r="S151" i="11"/>
  <c r="I128" i="11"/>
  <c r="N144" i="11"/>
  <c r="P161" i="11"/>
  <c r="L134" i="11"/>
  <c r="M150" i="11"/>
  <c r="O150" i="11"/>
  <c r="O151" i="11"/>
  <c r="G150" i="11"/>
  <c r="R151" i="11"/>
  <c r="M166" i="11"/>
  <c r="T128" i="11"/>
  <c r="R128" i="11"/>
  <c r="H151" i="11"/>
  <c r="F150" i="11"/>
  <c r="L129" i="11"/>
  <c r="I167" i="11"/>
  <c r="P151" i="11"/>
  <c r="S145" i="11"/>
  <c r="F167" i="11"/>
  <c r="J160" i="11"/>
  <c r="Q174" i="11" l="1"/>
  <c r="M179" i="11"/>
  <c r="M174" i="11"/>
  <c r="N175" i="11"/>
  <c r="K170" i="11"/>
  <c r="J179" i="11"/>
  <c r="H170" i="11"/>
  <c r="D175" i="11"/>
  <c r="F170" i="11"/>
  <c r="S178" i="11"/>
  <c r="L171" i="11"/>
  <c r="S171" i="11"/>
  <c r="N174" i="11"/>
  <c r="R175" i="11"/>
  <c r="E175" i="11"/>
  <c r="P174" i="11"/>
  <c r="Q170" i="11"/>
  <c r="R171" i="11"/>
  <c r="D170" i="11"/>
  <c r="P179" i="11"/>
  <c r="F179" i="11"/>
  <c r="D178" i="11"/>
  <c r="D179" i="11"/>
  <c r="I174" i="11"/>
  <c r="S174" i="11"/>
  <c r="O175" i="11"/>
  <c r="Q179" i="11"/>
  <c r="E179" i="11"/>
  <c r="J175" i="11"/>
  <c r="O171" i="11"/>
  <c r="H179" i="11"/>
  <c r="O174" i="11"/>
  <c r="L174" i="11"/>
  <c r="J171" i="11"/>
  <c r="I178" i="11"/>
  <c r="J174" i="11"/>
  <c r="S175" i="11"/>
  <c r="C171" i="11"/>
  <c r="K175" i="11"/>
  <c r="M170" i="11"/>
  <c r="E170" i="11"/>
  <c r="E178" i="11"/>
  <c r="R178" i="11"/>
  <c r="H178" i="11"/>
  <c r="D171" i="11"/>
  <c r="I179" i="11"/>
  <c r="I170" i="11"/>
  <c r="C174" i="11"/>
  <c r="C175" i="11"/>
  <c r="C170" i="11"/>
  <c r="O178" i="11"/>
  <c r="F178" i="11"/>
  <c r="M175" i="11"/>
  <c r="O170" i="11"/>
  <c r="Q171" i="11"/>
  <c r="N171" i="11"/>
  <c r="D174" i="11"/>
  <c r="F174" i="11"/>
  <c r="L175" i="11"/>
  <c r="G179" i="11"/>
  <c r="P178" i="11"/>
  <c r="M178" i="11"/>
  <c r="H175" i="11"/>
  <c r="T175" i="11"/>
  <c r="G178" i="11"/>
  <c r="S170" i="11"/>
  <c r="N178" i="11"/>
  <c r="T170" i="11"/>
  <c r="O179" i="11"/>
  <c r="F175" i="11"/>
  <c r="G171" i="11"/>
  <c r="J178" i="11"/>
  <c r="G175" i="11"/>
  <c r="H171" i="11"/>
  <c r="G174" i="11"/>
  <c r="H174" i="11"/>
  <c r="K171" i="11"/>
  <c r="P171" i="11"/>
  <c r="R174" i="11"/>
  <c r="E171" i="11"/>
  <c r="C178" i="11"/>
  <c r="S179" i="11"/>
  <c r="Q175" i="11"/>
</calcChain>
</file>

<file path=xl/sharedStrings.xml><?xml version="1.0" encoding="utf-8"?>
<sst xmlns="http://schemas.openxmlformats.org/spreadsheetml/2006/main" count="3350" uniqueCount="484">
  <si>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</si>
  <si>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</si>
  <si>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</si>
  <si>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</si>
  <si>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</si>
  <si>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</si>
  <si>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</si>
  <si>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</si>
  <si>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</si>
  <si>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</si>
  <si>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</si>
  <si>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</si>
  <si>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</si>
  <si>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</si>
  <si>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</si>
  <si>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</si>
  <si>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</si>
  <si>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</si>
  <si>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</si>
  <si>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</si>
  <si>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</si>
  <si>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</si>
  <si>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</si>
  <si>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</si>
  <si>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</si>
  <si>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</si>
  <si>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</si>
  <si>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</si>
  <si>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</si>
  <si>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</si>
  <si>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</si>
  <si>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</si>
  <si>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</si>
  <si>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</si>
  <si>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</si>
  <si>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</si>
  <si>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</si>
  <si>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</si>
  <si>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</si>
  <si>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</si>
  <si>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</si>
  <si>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</si>
  <si>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</si>
  <si>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</si>
  <si>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</si>
  <si>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</si>
  <si>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</si>
  <si>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</si>
  <si>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</si>
  <si>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</si>
  <si>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</si>
  <si>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</si>
  <si>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</si>
  <si>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</si>
  <si>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</si>
  <si>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</si>
  <si>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</si>
  <si>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</si>
  <si>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</si>
  <si>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</si>
  <si>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</si>
  <si>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</si>
  <si>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</si>
  <si>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</si>
  <si>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</si>
  <si>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</si>
  <si>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</si>
  <si>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</si>
  <si>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</si>
  <si>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</si>
  <si>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</si>
  <si>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</si>
  <si>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</si>
  <si>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</si>
  <si>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</si>
  <si>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</si>
  <si>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</si>
  <si>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</si>
  <si>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</si>
  <si>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</si>
  <si>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</si>
  <si>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</si>
  <si>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</si>
  <si>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</si>
  <si>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</si>
  <si>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</si>
  <si>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</si>
  <si>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</si>
  <si>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</si>
  <si>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</si>
  <si>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</si>
  <si>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</si>
  <si>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</si>
  <si>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</si>
  <si>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</si>
  <si>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</si>
  <si>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</si>
  <si>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</si>
  <si>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</si>
  <si>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</si>
  <si>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</si>
  <si>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</si>
  <si>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</si>
  <si>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</si>
  <si>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</si>
  <si>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</si>
  <si>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</si>
  <si>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</si>
  <si>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</si>
  <si>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</si>
  <si>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</si>
  <si>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</si>
  <si>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</si>
  <si>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</si>
  <si>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</si>
  <si>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</si>
  <si>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2015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</si>
  <si>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</si>
  <si>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</si>
  <si>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</si>
  <si>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</si>
  <si>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</si>
  <si>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</si>
  <si>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</si>
  <si>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</si>
  <si>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</si>
  <si>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</si>
  <si>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</si>
  <si>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</si>
  <si>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</si>
  <si>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</si>
  <si>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</si>
  <si>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</si>
  <si>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</si>
  <si>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</si>
  <si>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</si>
  <si>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</si>
  <si>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</si>
  <si>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</si>
  <si>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</si>
  <si>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</si>
  <si>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</si>
  <si>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</si>
  <si>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</si>
  <si>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</si>
  <si>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</si>
  <si>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</si>
  <si>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</si>
  <si>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</si>
  <si>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</si>
  <si>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</si>
  <si>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</si>
  <si>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</si>
  <si>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</si>
  <si>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</si>
  <si>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</si>
  <si>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</si>
  <si>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</si>
  <si>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</si>
  <si>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</si>
  <si>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</si>
  <si>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</si>
  <si>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</si>
  <si>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</si>
  <si>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</si>
  <si>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</si>
  <si>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</si>
  <si>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</si>
  <si>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</si>
  <si>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</si>
  <si>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</si>
  <si>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</si>
  <si>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</si>
  <si>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</si>
  <si>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</si>
  <si>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</si>
  <si>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</si>
  <si>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</si>
  <si>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</si>
  <si>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</si>
  <si>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</si>
  <si>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</si>
  <si>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</si>
  <si>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</si>
  <si>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</si>
  <si>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</si>
  <si>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</si>
  <si>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</si>
  <si>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</si>
  <si>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</si>
  <si>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</si>
  <si>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</si>
  <si>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</si>
  <si>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</si>
  <si>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</si>
  <si>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</si>
  <si>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</si>
  <si>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</si>
  <si>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</si>
  <si>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</si>
  <si>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</si>
  <si>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</si>
  <si>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</si>
  <si>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</si>
  <si>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</si>
  <si>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</si>
  <si>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</si>
  <si>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</si>
  <si>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</si>
  <si>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</si>
  <si>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</si>
  <si>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</si>
  <si>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</si>
  <si>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</si>
  <si>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</si>
  <si>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</si>
  <si>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</si>
  <si>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</si>
  <si>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</si>
  <si>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</si>
  <si>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</si>
  <si>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</si>
  <si>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</si>
  <si>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</si>
  <si>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</si>
  <si>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</si>
  <si>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</si>
  <si>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</si>
  <si>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</si>
  <si>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</si>
  <si>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</si>
  <si>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</si>
  <si>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</si>
  <si>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</si>
  <si>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</si>
  <si>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</si>
  <si>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</si>
  <si>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</si>
  <si>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</si>
  <si>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</si>
  <si>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</si>
  <si>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</si>
  <si>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</si>
  <si>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</si>
  <si>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</si>
  <si>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</si>
  <si>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</si>
  <si>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</si>
  <si>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</si>
  <si>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</si>
  <si>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</si>
  <si>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</si>
  <si>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</si>
  <si>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</si>
  <si>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</si>
  <si>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</si>
  <si>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</si>
  <si>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</si>
  <si>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</si>
  <si>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</si>
  <si>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</si>
  <si>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</si>
  <si>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</si>
  <si>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</si>
  <si>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</si>
  <si>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</si>
  <si>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</si>
  <si>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</si>
  <si>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</si>
  <si>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</si>
  <si>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</si>
  <si>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</si>
  <si>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</si>
  <si>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</si>
  <si>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</si>
  <si>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</si>
  <si>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</si>
  <si>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</si>
  <si>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</si>
  <si>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</si>
  <si>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</si>
  <si>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</si>
  <si>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</si>
  <si>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</si>
  <si>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</si>
  <si>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</si>
  <si>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</si>
  <si>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</si>
  <si>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</si>
  <si>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</si>
  <si>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</si>
  <si>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</si>
  <si>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</si>
  <si>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</si>
  <si>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</si>
  <si>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</si>
  <si>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</si>
  <si>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</si>
  <si>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</si>
  <si>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</si>
  <si>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</si>
  <si>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</si>
  <si>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</si>
  <si>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</si>
  <si>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</si>
  <si>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</si>
  <si>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</si>
  <si>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</si>
  <si>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</si>
  <si>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</si>
  <si>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</si>
  <si>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</si>
  <si>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</si>
  <si>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</si>
  <si>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</si>
  <si>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</si>
  <si>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</si>
  <si>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</si>
  <si>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</si>
  <si>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</si>
  <si>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</si>
  <si>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</si>
  <si>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</si>
  <si>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</si>
  <si>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</si>
  <si>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</si>
  <si>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</si>
  <si>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</si>
  <si>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</si>
  <si>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</si>
  <si>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</si>
  <si>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</si>
  <si>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</si>
  <si>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</si>
  <si>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</si>
  <si>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</si>
  <si>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</si>
  <si>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</si>
  <si>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</si>
  <si>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</si>
  <si>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</si>
  <si>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</si>
  <si>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</si>
  <si>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</si>
  <si>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</si>
  <si>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</si>
  <si>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</si>
  <si>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</si>
  <si>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</si>
  <si>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</si>
  <si>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</si>
  <si>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</si>
  <si>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</si>
  <si>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</si>
  <si>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</si>
  <si>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</si>
  <si>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</si>
  <si>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</si>
  <si>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</si>
  <si>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</si>
  <si>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</si>
  <si>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</si>
  <si>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</si>
  <si>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</si>
  <si>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</si>
  <si>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</si>
  <si>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</si>
  <si>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</si>
  <si>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</si>
  <si>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</si>
  <si>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</si>
  <si>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</si>
  <si>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</si>
  <si>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</si>
  <si>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</si>
  <si>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</si>
  <si>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</si>
  <si>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</si>
  <si>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</si>
  <si>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</si>
  <si>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</si>
  <si>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</si>
  <si>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</si>
  <si>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</si>
  <si>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</si>
  <si>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</si>
  <si>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</si>
  <si>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</si>
  <si>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</si>
  <si>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</si>
  <si>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</si>
  <si>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</si>
  <si>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</si>
  <si>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</si>
  <si>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</si>
  <si>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</si>
  <si>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</si>
  <si>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</si>
  <si>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</si>
  <si>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</si>
  <si>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</si>
  <si>
    <t>Total population in 1900</t>
  </si>
  <si>
    <t>Global</t>
  </si>
  <si>
    <t>Africa</t>
  </si>
  <si>
    <t>AsiaPacific</t>
  </si>
  <si>
    <t>EastEu</t>
  </si>
  <si>
    <t>LAC</t>
  </si>
  <si>
    <t>WestEu</t>
  </si>
  <si>
    <t>INIT Species Abundance[Africa]</t>
  </si>
  <si>
    <t>INIT Species Abundance[AsiaPacific]</t>
  </si>
  <si>
    <t>INIT Species Abundance[EastEu]</t>
  </si>
  <si>
    <t>INIT Species Abundance[LAC]</t>
  </si>
  <si>
    <t>INIT Species Abundance[WestEu]</t>
  </si>
  <si>
    <t>GET XLS CONSTANTS('Reg_InitialValues.xlsx','Reg_Stocks','F72')</t>
  </si>
  <si>
    <t>GET XLS CONSTANTS('Reg_InitialValues.xlsx','Reg_Stocks','F73')</t>
  </si>
  <si>
    <t>GET XLS CONSTANTS('Reg_InitialValues.xlsx','Reg_Stocks','F74')</t>
  </si>
  <si>
    <t>GET XLS CONSTANTS('Reg_InitialValues.xlsx','Reg_Stocks','F75')</t>
  </si>
  <si>
    <t>GET XLS CONSTANTS('Reg_InitialValues.xlsx','Reg_Stocks','F76')</t>
  </si>
  <si>
    <t>Global MEAT</t>
  </si>
  <si>
    <t>Global VEGETARIAN</t>
  </si>
  <si>
    <t>Africa MEAT</t>
  </si>
  <si>
    <t>Africa VEGETARIAN</t>
  </si>
  <si>
    <t>AsiaPacific MEAT</t>
  </si>
  <si>
    <t>AsiaPacific VEGETARIAN</t>
  </si>
  <si>
    <t>EastEu MEAT</t>
  </si>
  <si>
    <t>EastEu VEGETARIAN</t>
  </si>
  <si>
    <t>LAC MEAT</t>
  </si>
  <si>
    <t>LAC VEGETARIAN</t>
  </si>
  <si>
    <t>WestEu MEAT</t>
  </si>
  <si>
    <t>WestEu VEGETARIAN</t>
  </si>
  <si>
    <t>Wittgenstein Data</t>
  </si>
  <si>
    <t>Primary</t>
  </si>
  <si>
    <t>Secondary</t>
  </si>
  <si>
    <t>Tertiary</t>
  </si>
  <si>
    <t>education rate in the sheet (population with eduction / total population)</t>
  </si>
  <si>
    <t>supposed education rate</t>
  </si>
  <si>
    <t>16 to 19</t>
  </si>
  <si>
    <t>17 to 19</t>
  </si>
  <si>
    <t>18 to 19</t>
  </si>
  <si>
    <t>19 to 19</t>
  </si>
  <si>
    <t>20 to 19</t>
  </si>
  <si>
    <t>21 to 19</t>
  </si>
  <si>
    <t>22 to 19</t>
  </si>
  <si>
    <t>23 to 19</t>
  </si>
  <si>
    <t>24 to 19</t>
  </si>
  <si>
    <t>25 to 19</t>
  </si>
  <si>
    <t>26 to 19</t>
  </si>
  <si>
    <t>27 to 19</t>
  </si>
  <si>
    <t>28 to 19</t>
  </si>
  <si>
    <t>29 to 19</t>
  </si>
  <si>
    <t>30 to 19</t>
  </si>
  <si>
    <t>31 to 19</t>
  </si>
  <si>
    <t>21 to 24</t>
  </si>
  <si>
    <t>22 to 24</t>
  </si>
  <si>
    <t>23 to 24</t>
  </si>
  <si>
    <t>24 to 24</t>
  </si>
  <si>
    <t>25 to 24</t>
  </si>
  <si>
    <t>26 to 24</t>
  </si>
  <si>
    <t>27 to 24</t>
  </si>
  <si>
    <t>28 to 24</t>
  </si>
  <si>
    <t>29 to 24</t>
  </si>
  <si>
    <t>30 to 24</t>
  </si>
  <si>
    <t>31 to 24</t>
  </si>
  <si>
    <t>32 to 24</t>
  </si>
  <si>
    <t>33 to 24</t>
  </si>
  <si>
    <t>34 to 24</t>
  </si>
  <si>
    <t>35 to 24</t>
  </si>
  <si>
    <t>36 to 24</t>
  </si>
  <si>
    <t>k mor</t>
  </si>
  <si>
    <t>L Mor</t>
  </si>
  <si>
    <t>x0 mor</t>
  </si>
  <si>
    <t>male,"0-4"</t>
  </si>
  <si>
    <t>UNPD data</t>
  </si>
  <si>
    <t>World</t>
  </si>
  <si>
    <t>INIT Species Abundance[World]</t>
  </si>
  <si>
    <t>GET XLS CONSTANTS('Reg_InitialValues.xlsx','Reg_Stocks','F77')</t>
  </si>
  <si>
    <t>Comments</t>
  </si>
  <si>
    <t>2024.05.25 YQL: This is global value initial used in FeliX</t>
  </si>
  <si>
    <t>2024.05.25 YQL: No idea where this data came from.</t>
  </si>
  <si>
    <t>2024.05.25 YQL: Regional data is obtained from Cross -Roads of Life on Earth Exploring means to meet the 2010 Biodiversity Target; use the average values of biodiversity of North Africa and Sub-saharan Africa</t>
  </si>
  <si>
    <t>2024.05.25 YQL: Regional data is obtained from Cross -Roads of Life on Earth Exploring means to meet the 2010 Biodiversity Target; use the value of biodiversity of Asia (excl. Japan)</t>
  </si>
  <si>
    <t>2024.05.25 YQL: Regional data is obtained from Cross -Roads of Life on Earth Exploring means to meet the 2010 Biodiversity Target; use the value of biodiversity of Europe</t>
  </si>
  <si>
    <t>2024.05.25 YQL: Regional data is obtained from Cross -Roads of Life on Earth Exploring means to meet the 2010 Biodiversity Target; use the value of biodiversity of LAC</t>
  </si>
  <si>
    <t>2024.05.25 YQL: Regional data is obtained from Cross -Roads of Life on Earth Exploring means to meet the 2010 Biodiversity Target; use the average value of biodiversity of North America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</si>
</sst>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00"/>
  </numFmts>
  <fonts count="4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i/>
      <sz val="11"/>
      <color theme="1"/>
      <name val="Calibri"/>
      <family val="2"/>
      <scheme val="minor"/>
    </font>
    <font>
      <sz val="11"/>
      <color rgb="FF9C5700"/>
      <name val="Calibri"/>
      <family val="2"/>
      <scheme val="minor"/>
    </font>
    <font>
      <sz val="8"/>
      <name val="Calibri"/>
      <family val="2"/>
      <scheme val="minor"/>
    </font>
    <font>
      <sz val="11"/>
      <color theme="1"/>
      <name val="Calibri"/>
      <charset val="134"/>
      <scheme val="minor"/>
    </font>
    <font>
      <sz val="11"/>
      <color indexed="8"/>
      <name val="Calibri"/>
      <family val="2"/>
    </font>
    <font>
      <sz val="10"/>
      <name val="Arial"/>
      <family val="2"/>
    </font>
    <font>
      <b/>
      <sz val="12"/>
      <color indexed="12"/>
      <name val="Arial"/>
      <family val="2"/>
    </font>
    <font>
      <sz val="11"/>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lignment vertical="center"/>
    </xf>
    <xf numFmtId="0" fontId="23" fillId="0" borderId="0" applyNumberFormat="0" applyFill="0" applyBorder="0" applyAlignment="0" applyProtection="0">
      <alignment vertical="center"/>
    </xf>
    <xf numFmtId="0" fontId="24" fillId="0" borderId="1" applyNumberFormat="0" applyFill="0" applyAlignment="0" applyProtection="0">
      <alignment vertical="center"/>
    </xf>
    <xf numFmtId="0" fontId="25"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27" fillId="2" borderId="0" applyNumberFormat="0" applyBorder="0" applyAlignment="0" applyProtection="0">
      <alignment vertical="center"/>
    </xf>
    <xf numFmtId="0" fontId="28" fillId="3" borderId="0" applyNumberFormat="0" applyBorder="0" applyAlignment="0" applyProtection="0">
      <alignment vertical="center"/>
    </xf>
    <xf numFmtId="0" fontId="29" fillId="4" borderId="0" applyNumberFormat="0" applyBorder="0" applyAlignment="0" applyProtection="0">
      <alignment vertical="center"/>
    </xf>
    <xf numFmtId="0" fontId="30" fillId="5" borderId="4" applyNumberFormat="0" applyAlignment="0" applyProtection="0">
      <alignment vertical="center"/>
    </xf>
    <xf numFmtId="0" fontId="31" fillId="6" borderId="5" applyNumberFormat="0" applyAlignment="0" applyProtection="0">
      <alignment vertical="center"/>
    </xf>
    <xf numFmtId="0" fontId="32" fillId="6" borderId="4" applyNumberFormat="0" applyAlignment="0" applyProtection="0">
      <alignment vertical="center"/>
    </xf>
    <xf numFmtId="0" fontId="33" fillId="0" borderId="6" applyNumberFormat="0" applyFill="0" applyAlignment="0" applyProtection="0">
      <alignment vertical="center"/>
    </xf>
    <xf numFmtId="0" fontId="34" fillId="7" borderId="7" applyNumberFormat="0" applyAlignment="0" applyProtection="0">
      <alignment vertical="center"/>
    </xf>
    <xf numFmtId="0" fontId="35" fillId="0" borderId="0" applyNumberFormat="0" applyFill="0" applyBorder="0" applyAlignment="0" applyProtection="0">
      <alignment vertical="center"/>
    </xf>
    <xf numFmtId="0" fontId="22" fillId="8"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38"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38"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38"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3" fillId="0" borderId="0"/>
    <xf numFmtId="164" fontId="45" fillId="0" borderId="0" applyFont="0" applyFill="0" applyBorder="0" applyAlignment="0" applyProtection="0"/>
    <xf numFmtId="0" fontId="45" fillId="45" borderId="0" applyNumberFormat="0" applyFont="0" applyBorder="0" applyAlignment="0"/>
    <xf numFmtId="0" fontId="45" fillId="46" borderId="0" applyNumberFormat="0" applyFont="0" applyBorder="0" applyAlignment="0"/>
    <xf numFmtId="0" fontId="45" fillId="0" borderId="0"/>
    <xf numFmtId="0" fontId="1" fillId="0" borderId="0"/>
    <xf numFmtId="0" fontId="1" fillId="0" borderId="0"/>
    <xf numFmtId="0" fontId="44" fillId="0" borderId="0" applyFill="0" applyProtection="0"/>
    <xf numFmtId="0" fontId="47" fillId="0" borderId="0"/>
    <xf numFmtId="0" fontId="1" fillId="0" borderId="0"/>
    <xf numFmtId="0" fontId="46" fillId="45" borderId="0">
      <alignment horizontal="left" vertical="center" indent="1"/>
    </xf>
    <xf numFmtId="0" fontId="1" fillId="0" borderId="0"/>
    <xf numFmtId="0" fontId="8" fillId="4" borderId="0" applyNumberFormat="0" applyBorder="0" applyAlignment="0" applyProtection="0"/>
    <xf numFmtId="0" fontId="1" fillId="8" borderId="8" applyNumberFormat="0" applyFont="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cellStyleXfs>
  <cellXfs count="117">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4"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22" xfId="0" applyBorder="1"/>
    <xf numFmtId="0" fontId="19" fillId="35" borderId="0" xfId="0" applyFont="1" applyFill="1"/>
    <xf numFmtId="0" fontId="18" fillId="0" borderId="23"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4" xfId="0" applyBorder="1"/>
    <xf numFmtId="0" fontId="0" fillId="0" borderId="25" xfId="0" applyBorder="1"/>
    <xf numFmtId="0" fontId="0" fillId="0" borderId="26" xfId="0" applyBorder="1"/>
    <xf numFmtId="0" fontId="0" fillId="0" borderId="27" xfId="0" applyBorder="1"/>
    <xf numFmtId="0" fontId="0" fillId="37" borderId="0" xfId="0" applyFill="1"/>
    <xf numFmtId="0" fontId="0" fillId="0" borderId="28" xfId="0" applyBorder="1"/>
    <xf numFmtId="0" fontId="0" fillId="0" borderId="29" xfId="0" applyBorder="1"/>
    <xf numFmtId="0" fontId="0" fillId="0" borderId="23" xfId="0" applyBorder="1"/>
    <xf numFmtId="0" fontId="0" fillId="0" borderId="17" xfId="0" applyBorder="1"/>
    <xf numFmtId="0" fontId="18" fillId="35" borderId="0" xfId="0" applyFont="1" applyFill="1"/>
    <xf numFmtId="0" fontId="0" fillId="35" borderId="0" xfId="0" applyFill="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29" xfId="0" applyFill="1" applyBorder="1"/>
    <xf numFmtId="0" fontId="0" fillId="42" borderId="24" xfId="0" applyFill="1" applyBorder="1"/>
    <xf numFmtId="0" fontId="0" fillId="34" borderId="30" xfId="0" applyFill="1" applyBorder="1"/>
    <xf numFmtId="0" fontId="16" fillId="0" borderId="30" xfId="0" applyFont="1" applyBorder="1"/>
    <xf numFmtId="0" fontId="20" fillId="0" borderId="30" xfId="0" applyFont="1" applyBorder="1" applyAlignment="1">
      <alignment horizontal="center" vertical="top"/>
    </xf>
    <xf numFmtId="0" fontId="0" fillId="43" borderId="0" xfId="0" applyFill="1"/>
    <xf numFmtId="1" fontId="0" fillId="0" borderId="19" xfId="0" applyNumberFormat="1" applyBorder="1"/>
    <xf numFmtId="0" fontId="40" fillId="0" borderId="10" xfId="0" applyFont="1" applyBorder="1"/>
    <xf numFmtId="0" fontId="40" fillId="0" borderId="16" xfId="0" applyFont="1" applyBorder="1"/>
    <xf numFmtId="0" fontId="40" fillId="44" borderId="10" xfId="0" applyFont="1" applyFill="1" applyBorder="1"/>
    <xf numFmtId="0" fontId="16" fillId="44" borderId="11" xfId="0" applyFont="1" applyFill="1" applyBorder="1"/>
    <xf numFmtId="0" fontId="16" fillId="44" borderId="12" xfId="0" applyFont="1" applyFill="1" applyBorder="1"/>
    <xf numFmtId="0" fontId="16" fillId="44" borderId="16" xfId="0" applyFont="1" applyFill="1" applyBorder="1"/>
    <xf numFmtId="0" fontId="0" fillId="44" borderId="0" xfId="0" applyFill="1"/>
    <xf numFmtId="0" fontId="0" fillId="44" borderId="19" xfId="0" applyFill="1" applyBorder="1"/>
    <xf numFmtId="0" fontId="16" fillId="44" borderId="13" xfId="0" applyFont="1" applyFill="1" applyBorder="1"/>
    <xf numFmtId="165" fontId="0" fillId="0" borderId="0" xfId="0" applyNumberFormat="1"/>
    <xf numFmtId="1" fontId="0" fillId="0" borderId="11" xfId="0" applyNumberFormat="1" applyBorder="1"/>
    <xf numFmtId="1" fontId="0" fillId="0" borderId="12" xfId="0" applyNumberFormat="1" applyBorder="1"/>
    <xf numFmtId="0" fontId="0" fillId="44" borderId="11" xfId="0" applyFill="1" applyBorder="1"/>
    <xf numFmtId="0" fontId="0" fillId="44" borderId="12" xfId="0" applyFill="1" applyBorder="1"/>
    <xf numFmtId="0" fontId="39" fillId="0" borderId="10" xfId="42" applyFont="1" applyBorder="1">
      <alignment vertical="center"/>
    </xf>
    <xf numFmtId="0" fontId="39" fillId="0" borderId="11" xfId="42" applyFont="1" applyBorder="1">
      <alignment vertical="center"/>
    </xf>
    <xf numFmtId="0" fontId="39" fillId="0" borderId="12" xfId="42" applyFont="1" applyBorder="1">
      <alignment vertical="center"/>
    </xf>
    <xf numFmtId="0" fontId="39" fillId="0" borderId="16" xfId="42" applyFont="1" applyBorder="1">
      <alignment vertical="center"/>
    </xf>
    <xf numFmtId="0" fontId="39" fillId="0" borderId="0" xfId="42" applyFont="1">
      <alignment vertical="center"/>
    </xf>
    <xf numFmtId="0" fontId="39" fillId="0" borderId="19" xfId="42" applyFont="1" applyBorder="1">
      <alignment vertical="center"/>
    </xf>
    <xf numFmtId="0" fontId="39" fillId="0" borderId="16" xfId="0" applyFont="1" applyBorder="1"/>
    <xf numFmtId="0" fontId="39" fillId="0" borderId="0" xfId="0" applyFont="1"/>
    <xf numFmtId="0" fontId="39" fillId="0" borderId="19" xfId="0" applyFont="1" applyBorder="1"/>
    <xf numFmtId="0" fontId="0" fillId="34" borderId="32" xfId="0" applyFill="1" applyBorder="1"/>
    <xf numFmtId="1" fontId="0" fillId="0" borderId="15" xfId="0" applyNumberFormat="1" applyBorder="1"/>
    <xf numFmtId="2" fontId="0" fillId="0" borderId="0" xfId="0" applyNumberFormat="1"/>
    <xf numFmtId="166" fontId="0" fillId="0" borderId="0" xfId="0" applyNumberFormat="1"/>
    <xf numFmtId="1" fontId="0" fillId="44" borderId="0" xfId="0" applyNumberFormat="1" applyFill="1"/>
    <xf numFmtId="1" fontId="0" fillId="44" borderId="19" xfId="0" applyNumberFormat="1" applyFill="1" applyBorder="1"/>
    <xf numFmtId="1" fontId="0" fillId="44" borderId="14" xfId="0" applyNumberFormat="1" applyFill="1" applyBorder="1"/>
    <xf numFmtId="1" fontId="0" fillId="44" borderId="15" xfId="0" applyNumberFormat="1" applyFill="1" applyBorder="1"/>
    <xf numFmtId="0" fontId="16" fillId="0" borderId="19" xfId="0" applyFont="1" applyBorder="1"/>
    <xf numFmtId="0" fontId="0" fillId="0" borderId="10" xfId="0" applyBorder="1"/>
    <xf numFmtId="0" fontId="0" fillId="33" borderId="35" xfId="0" applyFill="1" applyBorder="1"/>
    <xf numFmtId="0" fontId="0" fillId="0" borderId="36" xfId="0" applyBorder="1"/>
    <xf numFmtId="0" fontId="16" fillId="0" borderId="36" xfId="0" applyFont="1" applyBorder="1"/>
    <xf numFmtId="0" fontId="16" fillId="0" borderId="37" xfId="0" applyFont="1" applyBorder="1"/>
    <xf numFmtId="0" fontId="14" fillId="0" borderId="0" xfId="0" applyFont="1"/>
    <xf numFmtId="0" fontId="0" fillId="44" borderId="35" xfId="0" applyFill="1" applyBorder="1"/>
    <xf numFmtId="0" fontId="0" fillId="44" borderId="36" xfId="0" applyFill="1" applyBorder="1"/>
    <xf numFmtId="0" fontId="16" fillId="44" borderId="36" xfId="0" applyFont="1" applyFill="1" applyBorder="1"/>
    <xf numFmtId="0" fontId="0" fillId="44" borderId="16" xfId="0" applyFill="1" applyBorder="1"/>
    <xf numFmtId="0" fontId="0" fillId="44" borderId="13" xfId="0" applyFill="1" applyBorder="1"/>
    <xf numFmtId="0" fontId="40" fillId="44" borderId="16" xfId="0" applyFont="1" applyFill="1" applyBorder="1"/>
    <xf numFmtId="0" fontId="16" fillId="44" borderId="0" xfId="0" applyFont="1" applyFill="1"/>
    <xf numFmtId="0" fontId="16" fillId="44" borderId="37" xfId="0" applyFont="1" applyFill="1" applyBorder="1"/>
    <xf numFmtId="0" fontId="16" fillId="44" borderId="19" xfId="0" applyFont="1" applyFill="1" applyBorder="1"/>
    <xf numFmtId="11" fontId="0" fillId="0" borderId="0" xfId="0" applyNumberFormat="1"/>
    <xf numFmtId="0" fontId="0" fillId="0" borderId="11" xfId="0" applyBorder="1"/>
    <xf numFmtId="0" fontId="0" fillId="0" borderId="12" xfId="0" applyBorder="1"/>
    <xf numFmtId="0" fontId="0" fillId="44" borderId="10" xfId="0" applyFill="1" applyBorder="1"/>
    <xf numFmtId="0" fontId="0" fillId="44" borderId="33" xfId="0" applyFill="1" applyBorder="1" applyAlignment="1">
      <alignment horizontal="center" vertical="center"/>
    </xf>
    <xf numFmtId="0" fontId="0" fillId="44" borderId="34" xfId="0"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44" borderId="31" xfId="0" applyFill="1" applyBorder="1" applyAlignment="1">
      <alignment horizontal="center" vertical="center"/>
    </xf>
    <xf numFmtId="0" fontId="0" fillId="0" borderId="16" xfId="0" applyBorder="1" applyAlignment="1">
      <alignment horizontal="center" vertical="center"/>
    </xf>
    <xf numFmtId="0" fontId="18" fillId="34" borderId="0" xfId="0" applyFont="1" applyFill="1" applyAlignment="1">
      <alignment horizontal="center"/>
    </xf>
  </cellXfs>
  <cellStyles count="196">
    <cellStyle name="20% - Accent1" xfId="19" builtinId="30" customBuiltin="1"/>
    <cellStyle name="20% - Accent1 2" xfId="155" xr:uid="{2D10A2A9-936B-4C9B-BBD7-C8991564CF00}"/>
    <cellStyle name="20% - Accent2" xfId="23" builtinId="34" customBuiltin="1"/>
    <cellStyle name="20% - Accent2 2" xfId="157" xr:uid="{E1483329-C91A-45D1-B8F5-1949A66D462A}"/>
    <cellStyle name="20% - Accent3" xfId="27" builtinId="38" customBuiltin="1"/>
    <cellStyle name="20% - Accent3 2" xfId="159" xr:uid="{F8EBAE95-5ABF-42C6-B0B7-88E38C528ABC}"/>
    <cellStyle name="20% - Accent4" xfId="31" builtinId="42" customBuiltin="1"/>
    <cellStyle name="20% - Accent4 2" xfId="161" xr:uid="{3F55FA42-28A3-46DA-93EA-A300E0232019}"/>
    <cellStyle name="20% - Accent5" xfId="35" builtinId="46" customBuiltin="1"/>
    <cellStyle name="20% - Accent5 2" xfId="163" xr:uid="{7FC02578-C68F-4578-9E08-AB8EEDE42C39}"/>
    <cellStyle name="20% - Accent6" xfId="39" builtinId="50" customBuiltin="1"/>
    <cellStyle name="20% - Accent6 2" xfId="165" xr:uid="{5B414A00-F682-491C-964D-4CCAD1514FAE}"/>
    <cellStyle name="20% - 着色 1 2" xfId="103" xr:uid="{93995579-F647-4A4D-8CB6-4C8D203E7164}"/>
    <cellStyle name="20% - 着色 1 2 2" xfId="169" xr:uid="{55A3F83C-62F6-4533-9B49-092D998BC1DA}"/>
    <cellStyle name="20% - 着色 1 3" xfId="61" xr:uid="{8F8BE3BB-488D-4973-801A-32F009FA4C21}"/>
    <cellStyle name="20% - 着色 2 2" xfId="107" xr:uid="{A9310851-C7A9-4466-9EEF-6E1E4361EAC4}"/>
    <cellStyle name="20% - 着色 2 2 2" xfId="171" xr:uid="{35C6B504-BC2E-49A4-8E35-865D3E439912}"/>
    <cellStyle name="20% - 着色 2 3" xfId="65" xr:uid="{53B5ABB2-3231-4568-B0DA-A8C95B931EEF}"/>
    <cellStyle name="20% - 着色 3 2" xfId="111" xr:uid="{39DF90C3-4B8D-48D6-AE36-7064FCCF0498}"/>
    <cellStyle name="20% - 着色 3 2 2" xfId="173" xr:uid="{A822FBAF-BAB2-4B99-AA1C-BE26248BB5ED}"/>
    <cellStyle name="20% - 着色 3 3" xfId="69" xr:uid="{2DA92B6B-353D-4748-90BE-D9E37D97E518}"/>
    <cellStyle name="20% - 着色 4 2" xfId="115" xr:uid="{0448FF2A-6BD6-48DC-A972-5F7DBD876868}"/>
    <cellStyle name="20% - 着色 4 2 2" xfId="175" xr:uid="{23C83579-7BEE-46FA-8994-BABCF9ADD705}"/>
    <cellStyle name="20% - 着色 4 3" xfId="73" xr:uid="{D2700AAB-4E96-4609-A213-77C7312BF1D3}"/>
    <cellStyle name="20% - 着色 5 2" xfId="119" xr:uid="{696239B5-C303-4ED9-89B2-59F18C136729}"/>
    <cellStyle name="20% - 着色 5 2 2" xfId="177" xr:uid="{3D4DE908-8D09-4714-AA7A-59B0ED6D262B}"/>
    <cellStyle name="20% - 着色 5 3" xfId="77" xr:uid="{64F6C04F-2A27-41A5-9869-8782C863A6E1}"/>
    <cellStyle name="20% - 着色 6 2" xfId="123" xr:uid="{7443F0DE-F560-41C6-9392-C11EF5F96662}"/>
    <cellStyle name="20% - 着色 6 2 2" xfId="179" xr:uid="{3AE9DFAC-9B12-419E-BC29-27271306BC61}"/>
    <cellStyle name="20% - 着色 6 3" xfId="81" xr:uid="{677C5F96-174A-42C1-A5E3-021DBF7378BD}"/>
    <cellStyle name="40% - Accent1" xfId="20" builtinId="31" customBuiltin="1"/>
    <cellStyle name="40% - Accent1 2" xfId="156" xr:uid="{488D900D-5E84-405B-840B-6B90FAAAB4E1}"/>
    <cellStyle name="40% - Accent2" xfId="24" builtinId="35" customBuiltin="1"/>
    <cellStyle name="40% - Accent2 2" xfId="158" xr:uid="{B42AAAE3-8D28-4775-B110-5FAE81516809}"/>
    <cellStyle name="40% - Accent3" xfId="28" builtinId="39" customBuiltin="1"/>
    <cellStyle name="40% - Accent3 2" xfId="160" xr:uid="{67F82854-72F3-46AF-8E6F-D15691F23129}"/>
    <cellStyle name="40% - Accent4" xfId="32" builtinId="43" customBuiltin="1"/>
    <cellStyle name="40% - Accent4 2" xfId="162" xr:uid="{2344038D-2535-4F57-86C6-5A720B98E7F1}"/>
    <cellStyle name="40% - Accent5" xfId="36" builtinId="47" customBuiltin="1"/>
    <cellStyle name="40% - Accent5 2" xfId="164" xr:uid="{65B4B336-9A09-4294-AFE9-88B2A297B741}"/>
    <cellStyle name="40% - Accent6" xfId="40" builtinId="51" customBuiltin="1"/>
    <cellStyle name="40% - Accent6 2" xfId="166" xr:uid="{CF5C500F-8248-48B9-AA96-79D0235DEE55}"/>
    <cellStyle name="40% - 着色 1 2" xfId="104" xr:uid="{EA853727-AA3F-42F9-ADC9-CEAD541B2673}"/>
    <cellStyle name="40% - 着色 1 2 2" xfId="170" xr:uid="{C96503E6-1E21-4D4B-A664-2F470D898265}"/>
    <cellStyle name="40% - 着色 1 3" xfId="62" xr:uid="{7E3DCD2A-3ED5-4D2C-AF95-62F45BE59A9B}"/>
    <cellStyle name="40% - 着色 2 2" xfId="108" xr:uid="{D03EE440-DB73-446A-B565-DF3A7043FC81}"/>
    <cellStyle name="40% - 着色 2 2 2" xfId="172" xr:uid="{D1329872-F6BE-42B2-993D-247E4FA0F2DF}"/>
    <cellStyle name="40% - 着色 2 3" xfId="66" xr:uid="{9C4CE0A7-62FD-4A78-87B3-94AFD3805993}"/>
    <cellStyle name="40% - 着色 3 2" xfId="112" xr:uid="{B5AD516F-55EB-4409-B5B9-0AC86C8F9B39}"/>
    <cellStyle name="40% - 着色 3 2 2" xfId="174" xr:uid="{CC18255D-28B9-4E82-87E8-A7DE2C9F2C05}"/>
    <cellStyle name="40% - 着色 3 3" xfId="70" xr:uid="{D3CB2870-010F-4D25-827B-2736EFC23E7F}"/>
    <cellStyle name="40% - 着色 4 2" xfId="116" xr:uid="{C59C19D1-FB98-46AD-8646-267864CFD03E}"/>
    <cellStyle name="40% - 着色 4 2 2" xfId="176" xr:uid="{93D3EC80-0634-48AC-BB4C-ECD5E64E5289}"/>
    <cellStyle name="40% - 着色 4 3" xfId="74" xr:uid="{8AF08939-3ADE-43D7-846F-9A52915B65FC}"/>
    <cellStyle name="40% - 着色 5 2" xfId="120" xr:uid="{98F60706-C25D-4DD1-9537-1FF225FF1F26}"/>
    <cellStyle name="40% - 着色 5 2 2" xfId="178" xr:uid="{CF05BDD9-0854-4BDA-95B9-CE76963F01C1}"/>
    <cellStyle name="40% - 着色 5 3" xfId="78" xr:uid="{933B6379-A6D9-4B01-B3F2-B4303CDF815A}"/>
    <cellStyle name="40% - 着色 6 2" xfId="124" xr:uid="{594B2EF0-AC88-43F4-85E1-940940DAD2A5}"/>
    <cellStyle name="40% - 着色 6 2 2" xfId="180" xr:uid="{A60078F1-B1AB-4A38-AC60-4915352F737B}"/>
    <cellStyle name="40% - 着色 6 3" xfId="82" xr:uid="{C740B160-361D-45E7-B38F-1E3F75E72D1E}"/>
    <cellStyle name="60% - Accent1" xfId="21" builtinId="32" customBuiltin="1"/>
    <cellStyle name="60% - Accent1 2" xfId="127" xr:uid="{7EDA28BF-7CF8-430E-808C-3240C925078B}"/>
    <cellStyle name="60% - Accent1 2 2" xfId="189" xr:uid="{35A9479B-3A81-4A40-8B0C-CAD3FB5EE650}"/>
    <cellStyle name="60% - Accent1 3" xfId="147" xr:uid="{49D7CB7D-AD15-4114-98AD-D642D4BCC90F}"/>
    <cellStyle name="60% - Accent1 3 2" xfId="182" xr:uid="{95D25EA5-8515-4249-A300-094EB7E7BDE3}"/>
    <cellStyle name="60% - Accent2" xfId="25" builtinId="36" customBuiltin="1"/>
    <cellStyle name="60% - Accent2 2" xfId="128" xr:uid="{7D17F1EE-8EC2-442A-B3A6-0D68B1208F67}"/>
    <cellStyle name="60% - Accent2 2 2" xfId="190" xr:uid="{22653C73-DE5D-4907-879E-18ADD36D372C}"/>
    <cellStyle name="60% - Accent2 3" xfId="148" xr:uid="{A2104EC4-F346-43C2-83D8-695F3F1FCC22}"/>
    <cellStyle name="60% - Accent2 3 2" xfId="183" xr:uid="{05EC4988-327B-4BDD-ADB8-A5BAB8BA22ED}"/>
    <cellStyle name="60% - Accent3" xfId="29" builtinId="40" customBuiltin="1"/>
    <cellStyle name="60% - Accent3 2" xfId="129" xr:uid="{D999BFC3-E13E-4451-B92D-E65248A550F0}"/>
    <cellStyle name="60% - Accent3 2 2" xfId="191" xr:uid="{61CD689A-3DFF-48AE-97CA-D14DE5223F99}"/>
    <cellStyle name="60% - Accent3 3" xfId="149" xr:uid="{1606CC18-0313-4350-913D-7C0B08BA80B2}"/>
    <cellStyle name="60% - Accent3 3 2" xfId="184" xr:uid="{55839BB3-34A7-436D-9E0E-79E8E57525ED}"/>
    <cellStyle name="60% - Accent4" xfId="33" builtinId="44" customBuiltin="1"/>
    <cellStyle name="60% - Accent4 2" xfId="130" xr:uid="{4AECDC1A-A5E0-4C19-B510-26D91C9DBA04}"/>
    <cellStyle name="60% - Accent4 2 2" xfId="192" xr:uid="{5D88604C-3797-4E39-9D90-E21097C416ED}"/>
    <cellStyle name="60% - Accent4 3" xfId="150" xr:uid="{4775F061-AD39-4353-AC1D-C96C65D236DC}"/>
    <cellStyle name="60% - Accent4 3 2" xfId="185" xr:uid="{42847DBE-6878-4149-8CAF-559797827571}"/>
    <cellStyle name="60% - Accent5" xfId="37" builtinId="48" customBuiltin="1"/>
    <cellStyle name="60% - Accent5 2" xfId="131" xr:uid="{FEC4F40A-C0BE-4790-84CA-3FD2A6AF445D}"/>
    <cellStyle name="60% - Accent5 2 2" xfId="193" xr:uid="{0750C822-39F0-44F3-BB2B-6F6DB28001AB}"/>
    <cellStyle name="60% - Accent5 3" xfId="151" xr:uid="{B9B5454A-AB7C-4152-80CB-257FDFB8AD3D}"/>
    <cellStyle name="60% - Accent5 3 2" xfId="186" xr:uid="{78FED51C-FEFC-4C0C-8DA9-981C07BA4A19}"/>
    <cellStyle name="60% - Accent6" xfId="41" builtinId="52" customBuiltin="1"/>
    <cellStyle name="60% - Accent6 2" xfId="132" xr:uid="{B6A63E53-B61C-4D9C-A352-BC6F941E685A}"/>
    <cellStyle name="60% - Accent6 2 2" xfId="194" xr:uid="{CC1BE250-32DB-4386-B355-951050EF34E6}"/>
    <cellStyle name="60% - Accent6 3" xfId="152" xr:uid="{B37225C3-6684-4715-A677-D6B484CDD8D6}"/>
    <cellStyle name="60% - Accent6 3 2" xfId="187" xr:uid="{2A7C936D-12BE-4316-B9C8-12FA2EC6A3BF}"/>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34" xr:uid="{5B60737A-6DC7-4D9F-AC78-FF2195E4D2D8}"/>
    <cellStyle name="Cover" xfId="135" xr:uid="{7B3CF6BB-B0E4-459A-98A8-D577E700402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Menu" xfId="136" xr:uid="{B188CD2F-6CD8-4025-8194-B95CBC7C0F68}"/>
    <cellStyle name="Neutral" xfId="8" builtinId="28" customBuiltin="1"/>
    <cellStyle name="Neutral 2" xfId="126" xr:uid="{BE09EE77-ECBE-45AD-8306-5214775036A7}"/>
    <cellStyle name="Neutral 2 2" xfId="188" xr:uid="{F4A62701-148F-41E4-818B-266D8A1B8C80}"/>
    <cellStyle name="Neutral 3" xfId="145" xr:uid="{84C5E2F1-8DFF-49DA-BFC7-3BC643C9E2AA}"/>
    <cellStyle name="Neutral 3 2" xfId="181" xr:uid="{0C4104E1-63FA-4539-88EA-725DC0D7EACF}"/>
    <cellStyle name="Normal" xfId="0" builtinId="0"/>
    <cellStyle name="Normal 18" xfId="195" xr:uid="{66DDA2CB-E9D1-45BA-ABB6-A3B900CD91C5}"/>
    <cellStyle name="Normal 2" xfId="137" xr:uid="{970D2D19-D813-4D97-A7D3-EDB5BD87AAD8}"/>
    <cellStyle name="Normal 2 2" xfId="138" xr:uid="{8321B2C2-E3C4-4297-B1D6-231C8E857868}"/>
    <cellStyle name="Normal 2 3" xfId="139" xr:uid="{CDF3CAFE-F4A1-4B79-98BD-1F39004F6AC6}"/>
    <cellStyle name="Normal 3" xfId="140" xr:uid="{5A91C70F-D1E1-4233-8749-66199EB67AB9}"/>
    <cellStyle name="Normal 4" xfId="141" xr:uid="{298CB21E-0578-4166-80C4-5CBB5BB6242D}"/>
    <cellStyle name="Normal 4 2" xfId="142" xr:uid="{696148ED-03A8-4DFC-9B5E-B245204EEB38}"/>
    <cellStyle name="Normal 5" xfId="144" xr:uid="{2F5C2A36-8131-457F-867B-00114056F7E6}"/>
    <cellStyle name="Normal 6" xfId="153" xr:uid="{EBF2B9CA-6B50-4143-B7E7-52DBDC25A8CD}"/>
    <cellStyle name="Normal 7" xfId="133" xr:uid="{EE04DE67-DD56-4F37-BABB-727A10BA847F}"/>
    <cellStyle name="Note" xfId="15" builtinId="10" customBuiltin="1"/>
    <cellStyle name="Note 2" xfId="146" xr:uid="{B69D0AF8-79A3-49E8-A8C3-97E5A7974521}"/>
    <cellStyle name="Note 3" xfId="154" xr:uid="{8CF13428-D0BF-489C-9CF7-DE9352C8C68B}"/>
    <cellStyle name="Output" xfId="10" builtinId="21" customBuiltin="1"/>
    <cellStyle name="Title" xfId="1" builtinId="15" customBuiltin="1"/>
    <cellStyle name="Total" xfId="17" builtinId="25" customBuiltin="1"/>
    <cellStyle name="Warning Text" xfId="14" builtinId="11" customBuiltin="1"/>
    <cellStyle name="Year" xfId="143" xr:uid="{9B4578E9-C97C-467E-9370-0ECEE4A0CAAE}"/>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2 2" xfId="167" xr:uid="{0508DF71-5380-4662-8695-65395707E764}"/>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2 2" xfId="168" xr:uid="{851CFDA9-EE84-4854-8D5D-156093FD0D9D}"/>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315913</xdr:colOff>
      <xdr:row>2</xdr:row>
      <xdr:rowOff>52387</xdr:rowOff>
    </xdr:from>
    <xdr:ext cx="4876800" cy="2571750"/>
    <xdr:sp macro="" textlink="">
      <xdr:nvSpPr>
        <xdr:cNvPr id="2" name="TextBox 1">
          <a:extLst>
            <a:ext uri="{FF2B5EF4-FFF2-40B4-BE49-F238E27FC236}">
              <a16:creationId xmlns:a16="http://schemas.microsoft.com/office/drawing/2014/main" id="{352A0C84-424D-4E81-8D28-3DE1A04112E0}"/>
            </a:ext>
          </a:extLst>
        </xdr:cNvPr>
        <xdr:cNvSpPr txBox="1"/>
      </xdr:nvSpPr>
      <xdr:spPr>
        <a:xfrm>
          <a:off x="13984288" y="433387"/>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23</xdr:col>
      <xdr:colOff>23812</xdr:colOff>
      <xdr:row>22</xdr:row>
      <xdr:rowOff>14287</xdr:rowOff>
    </xdr:from>
    <xdr:ext cx="4433888" cy="2509837"/>
    <xdr:sp macro="" textlink="">
      <xdr:nvSpPr>
        <xdr:cNvPr id="3" name="TextBox 2">
          <a:extLst>
            <a:ext uri="{FF2B5EF4-FFF2-40B4-BE49-F238E27FC236}">
              <a16:creationId xmlns:a16="http://schemas.microsoft.com/office/drawing/2014/main" id="{06DE199C-4A9D-4E8E-AE09-8B0C8AC3720A}"/>
            </a:ext>
          </a:extLst>
        </xdr:cNvPr>
        <xdr:cNvSpPr txBox="1"/>
      </xdr:nvSpPr>
      <xdr:spPr>
        <a:xfrm>
          <a:off x="15749587" y="4338637"/>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Population</a:t>
          </a:r>
          <a:r>
            <a:rPr lang="en-US" sz="1100" baseline="0"/>
            <a:t> data of each region is aggregated from the population data by region from Wittgenstein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global population data is sum-up from the 5 regional data. As such, the global popualtion data is not consistent with the raw "World" data from </a:t>
          </a:r>
          <a:r>
            <a:rPr lang="en-US" sz="1100" baseline="0">
              <a:solidFill>
                <a:schemeClr val="tx1"/>
              </a:solidFill>
              <a:effectLst/>
              <a:latin typeface="+mn-lt"/>
              <a:ea typeface="+mn-ea"/>
              <a:cs typeface="+mn-cs"/>
            </a:rPr>
            <a:t>Wittgenstein</a:t>
          </a:r>
          <a:endParaRPr lang="en-US">
            <a:effectLst/>
          </a:endParaRPr>
        </a:p>
        <a:p>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9524</xdr:colOff>
      <xdr:row>7</xdr:row>
      <xdr:rowOff>28575</xdr:rowOff>
    </xdr:from>
    <xdr:ext cx="4486275" cy="2509837"/>
    <xdr:sp macro="" textlink="">
      <xdr:nvSpPr>
        <xdr:cNvPr id="4" name="TextBox 3">
          <a:extLst>
            <a:ext uri="{FF2B5EF4-FFF2-40B4-BE49-F238E27FC236}">
              <a16:creationId xmlns:a16="http://schemas.microsoft.com/office/drawing/2014/main" id="{29C354A3-E3F2-4AD8-AE63-98FF83FB9C67}"/>
            </a:ext>
          </a:extLst>
        </xdr:cNvPr>
        <xdr:cNvSpPr txBox="1"/>
      </xdr:nvSpPr>
      <xdr:spPr>
        <a:xfrm>
          <a:off x="15735299" y="13906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We first get</a:t>
          </a:r>
          <a:r>
            <a:rPr lang="en-US" sz="1100" baseline="0"/>
            <a:t> total population of the world, Africa, Asia, Europe, Latin America and the Caribbean, Northern America, and Oceania, respectively, from Table 1: World Population From Year 0 to Stabilization in The World at Six Billion, United Nations, 1999, p. 5. https://www.un.org/development/desa/pd/sites/www.un.org.development.desa.pd/files/files/documents/2020/Jan/un_1999_6billion.pdf</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Structure of population by age cohort and gender in 1900 is consistent with the structure in 1950. We assume the structures in both year are same.</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9525</xdr:colOff>
      <xdr:row>45</xdr:row>
      <xdr:rowOff>190500</xdr:rowOff>
    </xdr:from>
    <xdr:ext cx="4433888" cy="2509837"/>
    <xdr:sp macro="" textlink="">
      <xdr:nvSpPr>
        <xdr:cNvPr id="5" name="TextBox 4">
          <a:extLst>
            <a:ext uri="{FF2B5EF4-FFF2-40B4-BE49-F238E27FC236}">
              <a16:creationId xmlns:a16="http://schemas.microsoft.com/office/drawing/2014/main" id="{12DF96E6-0002-4070-A69C-FD3CE39D4693}"/>
            </a:ext>
          </a:extLst>
        </xdr:cNvPr>
        <xdr:cNvSpPr txBox="1"/>
      </xdr:nvSpPr>
      <xdr:spPr>
        <a:xfrm>
          <a:off x="15735300" y="9020175"/>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population values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Population"</a:t>
          </a:r>
          <a:endParaRPr lang="en-US">
            <a:effectLst/>
          </a:endParaRPr>
        </a:p>
        <a:p>
          <a:r>
            <a:rPr lang="en-US" sz="1100">
              <a:solidFill>
                <a:schemeClr val="tx1"/>
              </a:solidFill>
              <a:effectLst/>
              <a:latin typeface="+mn-lt"/>
              <a:ea typeface="+mn-ea"/>
              <a:cs typeface="+mn-cs"/>
            </a:rPr>
            <a:t>- Currently, the model reads the values in the green colored area.</a:t>
          </a:r>
          <a:endParaRPr lang="en-US">
            <a:effectLst/>
          </a:endParaRP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a:t>
          </a:r>
          <a:endParaRPr lang="en-US">
            <a:effectLst/>
          </a:endParaRPr>
        </a:p>
        <a:p>
          <a:endParaRPr lang="en-US" sz="1100"/>
        </a:p>
        <a:p>
          <a:endParaRPr lang="en-US" sz="1100"/>
        </a:p>
        <a:p>
          <a:r>
            <a:rPr lang="en-US" sz="1100"/>
            <a:t>Date:</a:t>
          </a:r>
          <a:r>
            <a:rPr lang="en-US" sz="1100" baseline="0"/>
            <a:t> 08-Dec-2023</a:t>
          </a:r>
          <a:endParaRPr lang="en-US" sz="1100"/>
        </a:p>
        <a:p>
          <a:r>
            <a:rPr lang="en-US" sz="1100"/>
            <a:t>Modified: Quanliang Ye</a:t>
          </a:r>
        </a:p>
        <a:p>
          <a:r>
            <a:rPr lang="en-US" sz="1100"/>
            <a:t>Email:</a:t>
          </a:r>
          <a:r>
            <a:rPr lang="en-US" sz="1100" baseline="0"/>
            <a:t> quanliang.ye@ru.nl</a:t>
          </a:r>
        </a:p>
        <a:p>
          <a:endParaRPr lang="en-US" sz="1100"/>
        </a:p>
      </xdr:txBody>
    </xdr:sp>
    <xdr:clientData/>
  </xdr:oneCellAnchor>
  <xdr:oneCellAnchor>
    <xdr:from>
      <xdr:col>23</xdr:col>
      <xdr:colOff>28575</xdr:colOff>
      <xdr:row>67</xdr:row>
      <xdr:rowOff>47625</xdr:rowOff>
    </xdr:from>
    <xdr:ext cx="4433888" cy="2509837"/>
    <xdr:sp macro="" textlink="">
      <xdr:nvSpPr>
        <xdr:cNvPr id="6" name="TextBox 5">
          <a:extLst>
            <a:ext uri="{FF2B5EF4-FFF2-40B4-BE49-F238E27FC236}">
              <a16:creationId xmlns:a16="http://schemas.microsoft.com/office/drawing/2014/main" id="{7A7E650D-7EE5-4139-9B33-DAF7CED78D5B}"/>
            </a:ext>
          </a:extLst>
        </xdr:cNvPr>
        <xdr:cNvSpPr txBox="1"/>
      </xdr:nvSpPr>
      <xdr:spPr>
        <a:xfrm>
          <a:off x="15754350" y="12573000"/>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sz="1100" baseline="0">
              <a:solidFill>
                <a:schemeClr val="tx1"/>
              </a:solidFill>
              <a:effectLst/>
              <a:latin typeface="+mn-lt"/>
              <a:ea typeface="+mn-ea"/>
              <a:cs typeface="+mn-cs"/>
            </a:rPr>
            <a:t>opulation values for each gender and population cohort in 2000</a:t>
          </a:r>
          <a:endParaRPr lang="en-US">
            <a:effectLst/>
          </a:endParaRPr>
        </a:p>
        <a:p>
          <a:r>
            <a:rPr lang="en-US" sz="1100" baseline="0">
              <a:solidFill>
                <a:schemeClr val="tx1"/>
              </a:solidFill>
              <a:effectLst/>
              <a:latin typeface="+mn-lt"/>
              <a:ea typeface="+mn-ea"/>
              <a:cs typeface="+mn-cs"/>
            </a:rPr>
            <a:t>- They are linked to the model parameter "Actual survivors in 2000"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191</xdr:row>
      <xdr:rowOff>0</xdr:rowOff>
    </xdr:from>
    <xdr:ext cx="5619750" cy="2275416"/>
    <xdr:sp macro="" textlink="">
      <xdr:nvSpPr>
        <xdr:cNvPr id="2" name="TextBox 1">
          <a:extLst>
            <a:ext uri="{FF2B5EF4-FFF2-40B4-BE49-F238E27FC236}">
              <a16:creationId xmlns:a16="http://schemas.microsoft.com/office/drawing/2014/main" id="{61705A51-47CF-4742-B8BE-6B780B344524}"/>
            </a:ext>
          </a:extLst>
        </xdr:cNvPr>
        <xdr:cNvSpPr txBox="1"/>
      </xdr:nvSpPr>
      <xdr:spPr>
        <a:xfrm>
          <a:off x="14420850" y="8181975"/>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oneCellAnchor>
    <xdr:from>
      <xdr:col>19</xdr:col>
      <xdr:colOff>283536</xdr:colOff>
      <xdr:row>48</xdr:row>
      <xdr:rowOff>70884</xdr:rowOff>
    </xdr:from>
    <xdr:ext cx="5619750" cy="2275416"/>
    <xdr:sp macro="" textlink="">
      <xdr:nvSpPr>
        <xdr:cNvPr id="4" name="TextBox 3">
          <a:extLst>
            <a:ext uri="{FF2B5EF4-FFF2-40B4-BE49-F238E27FC236}">
              <a16:creationId xmlns:a16="http://schemas.microsoft.com/office/drawing/2014/main" id="{850EB3E4-C73D-4EA2-A66E-10D791BBBBD8}"/>
            </a:ext>
          </a:extLst>
        </xdr:cNvPr>
        <xdr:cNvSpPr txBox="1"/>
      </xdr:nvSpPr>
      <xdr:spPr>
        <a:xfrm>
          <a:off x="15753908" y="9161721"/>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altLang="zh-CN" sz="1100">
              <a:solidFill>
                <a:schemeClr val="tx1"/>
              </a:solidFill>
              <a:effectLst/>
              <a:latin typeface="+mn-lt"/>
              <a:ea typeface="+mn-ea"/>
              <a:cs typeface="+mn-cs"/>
            </a:rPr>
            <a:t>opulation in different</a:t>
          </a:r>
          <a:r>
            <a:rPr lang="en-US" altLang="zh-CN" sz="1100" baseline="0">
              <a:solidFill>
                <a:schemeClr val="tx1"/>
              </a:solidFill>
              <a:effectLst/>
              <a:latin typeface="+mn-lt"/>
              <a:ea typeface="+mn-ea"/>
              <a:cs typeface="+mn-cs"/>
            </a:rPr>
            <a:t> education levels by regions in 1960</a:t>
          </a:r>
          <a:r>
            <a:rPr lang="en-US" sz="1100" baseline="0">
              <a:solidFill>
                <a:schemeClr val="tx1"/>
              </a:solidFill>
              <a:effectLst/>
              <a:latin typeface="+mn-lt"/>
              <a:ea typeface="+mn-ea"/>
              <a:cs typeface="+mn-cs"/>
            </a:rPr>
            <a:t> is aggregated from the raw population data from Wittgenstein</a:t>
          </a:r>
          <a:endParaRPr lang="en-US">
            <a:effectLst/>
          </a:endParaRPr>
        </a:p>
        <a:p>
          <a:pPr eaLnBrk="1" fontAlgn="auto" latinLnBrk="0" hangingPunct="1"/>
          <a:r>
            <a:rPr lang="en-US" sz="1100" baseline="0">
              <a:solidFill>
                <a:schemeClr val="tx1"/>
              </a:solidFill>
              <a:effectLst/>
              <a:latin typeface="+mn-lt"/>
              <a:ea typeface="+mn-ea"/>
              <a:cs typeface="+mn-cs"/>
            </a:rPr>
            <a:t>- The global population in different educational levels  is sum-up from the 5 regional data. As such, the global popualtion in different educational levels is not consistent with the raw "World" data from Wittgenstein</a:t>
          </a: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oneCellAnchor>
    <xdr:from>
      <xdr:col>22</xdr:col>
      <xdr:colOff>0</xdr:colOff>
      <xdr:row>5</xdr:row>
      <xdr:rowOff>0</xdr:rowOff>
    </xdr:from>
    <xdr:ext cx="4486275" cy="2509837"/>
    <xdr:sp macro="" textlink="">
      <xdr:nvSpPr>
        <xdr:cNvPr id="5" name="TextBox 4">
          <a:extLst>
            <a:ext uri="{FF2B5EF4-FFF2-40B4-BE49-F238E27FC236}">
              <a16:creationId xmlns:a16="http://schemas.microsoft.com/office/drawing/2014/main" id="{7EF9B463-E72E-4FB8-BCE6-A8080BA3E249}"/>
            </a:ext>
          </a:extLst>
        </xdr:cNvPr>
        <xdr:cNvSpPr txBox="1"/>
      </xdr:nvSpPr>
      <xdr:spPr>
        <a:xfrm>
          <a:off x="17316450" y="9715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Population in different educational levels by region and age cohort in 1900 is estimated based on the raw data in 1950, by multipling the ratio between regional population in 1900 and that in 1950.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22</xdr:col>
      <xdr:colOff>0</xdr:colOff>
      <xdr:row>119</xdr:row>
      <xdr:rowOff>0</xdr:rowOff>
    </xdr:from>
    <xdr:ext cx="5619750" cy="3200400"/>
    <xdr:sp macro="" textlink="">
      <xdr:nvSpPr>
        <xdr:cNvPr id="6" name="TextBox 5">
          <a:extLst>
            <a:ext uri="{FF2B5EF4-FFF2-40B4-BE49-F238E27FC236}">
              <a16:creationId xmlns:a16="http://schemas.microsoft.com/office/drawing/2014/main" id="{A880EF8F-082F-43D5-810C-C620B0B91EB2}"/>
            </a:ext>
          </a:extLst>
        </xdr:cNvPr>
        <xdr:cNvSpPr txBox="1"/>
      </xdr:nvSpPr>
      <xdr:spPr>
        <a:xfrm>
          <a:off x="17316450" y="23183850"/>
          <a:ext cx="5619750" cy="3200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values of the education stocks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Primary Education Graduates", "Initial Secondary Education Graduates" and "Initial Tertiary Education Graduates".</a:t>
          </a:r>
          <a:endParaRPr lang="en-US">
            <a:effectLst/>
          </a:endParaRPr>
        </a:p>
        <a:p>
          <a:r>
            <a:rPr lang="en-US" sz="1100">
              <a:solidFill>
                <a:schemeClr val="tx1"/>
              </a:solidFill>
              <a:effectLst/>
              <a:latin typeface="+mn-lt"/>
              <a:ea typeface="+mn-ea"/>
              <a:cs typeface="+mn-cs"/>
            </a:rPr>
            <a:t>- Currently, the model reads the values in the green colored area</a:t>
          </a: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 </a:t>
          </a:r>
          <a:endParaRPr lang="en-US">
            <a:effectLst/>
          </a:endParaRP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zoomScale="120" zoomScaleNormal="120" workbookViewId="0">
      <pane ySplit="1" topLeftCell="A2" activePane="bottomLeft" state="frozen"/>
      <selection pane="bottomLeft" activeCell="A4" sqref="A4:XFD4"/>
    </sheetView>
  </sheetViews>
  <sheetFormatPr defaultRowHeight="14.3"/>
  <cols>
    <col min="1" max="1" width="49.375" bestFit="1" customWidth="1"/>
    <col min="2" max="2" width="37.625" bestFit="1" customWidth="1"/>
    <col min="3" max="3" width="9" customWidth="1"/>
    <col min="4" max="4" width="12" customWidth="1"/>
    <col min="5" max="5" width="9" customWidth="1"/>
    <col min="6" max="6" width="11.625" style="8" bestFit="1" customWidth="1"/>
    <col min="7" max="7" width="44.625" style="42" bestFit="1" customWidth="1"/>
  </cols>
  <sheetData>
    <row r="1" spans="1:7">
      <c r="A1" s="1" t="s">
        <v>0</v>
      </c>
      <c r="B1" s="1" t="s">
        <v>210</v>
      </c>
      <c r="C1" s="1">
        <v>1900</v>
      </c>
      <c r="D1" s="1">
        <v>1960</v>
      </c>
      <c r="E1" s="1">
        <v>2016</v>
      </c>
      <c r="F1" s="1" t="s">
        <v>124</v>
      </c>
      <c r="G1" s="1" t="s">
        <v>313</v>
      </c>
    </row>
    <row r="2" spans="1:7">
      <c r="A2" s="23" t="s">
        <v>1</v>
      </c>
      <c r="B2" t="s">
        <v>178</v>
      </c>
      <c r="C2">
        <v>5.5619399063289165E-4</v>
      </c>
      <c r="D2">
        <v>8.282465860247612E-3</v>
      </c>
      <c r="E2">
        <v>1.5238970518112183E-2</v>
      </c>
      <c r="F2" s="8">
        <v>5.5619399063289165E-4</v>
      </c>
      <c r="G2" s="42" t="s">
        <v>214</v>
      </c>
    </row>
    <row r="3" spans="1:7">
      <c r="A3" s="23" t="s">
        <v>2</v>
      </c>
      <c r="B3" t="s">
        <v>179</v>
      </c>
      <c r="C3">
        <v>1.0046600103378296</v>
      </c>
      <c r="D3">
        <v>1.4434551000595093</v>
      </c>
      <c r="E3">
        <v>1.9190798997879028</v>
      </c>
      <c r="F3" s="8">
        <v>1.0046600103378296</v>
      </c>
      <c r="G3" s="42" t="s">
        <v>215</v>
      </c>
    </row>
    <row r="4" spans="1:7">
      <c r="A4" s="23" t="s">
        <v>3</v>
      </c>
      <c r="B4" t="s">
        <v>180</v>
      </c>
      <c r="C4">
        <v>1300000014336</v>
      </c>
      <c r="D4">
        <v>17463911645184</v>
      </c>
      <c r="E4">
        <v>107735697850368</v>
      </c>
      <c r="F4" s="8">
        <v>1300000014336</v>
      </c>
      <c r="G4" s="42" t="s">
        <v>216</v>
      </c>
    </row>
    <row r="5" spans="1:7">
      <c r="A5" s="23" t="s">
        <v>4</v>
      </c>
      <c r="B5" t="s">
        <v>181</v>
      </c>
      <c r="C5">
        <v>1300000014336</v>
      </c>
      <c r="D5">
        <v>17463911645184</v>
      </c>
      <c r="E5">
        <v>107735697850368</v>
      </c>
      <c r="F5" s="8">
        <v>1300000014336</v>
      </c>
      <c r="G5" s="42" t="s">
        <v>217</v>
      </c>
    </row>
    <row r="6" spans="1:7">
      <c r="A6" s="23" t="s">
        <v>5</v>
      </c>
      <c r="B6" t="s">
        <v>182</v>
      </c>
      <c r="C6">
        <v>40000000000</v>
      </c>
      <c r="D6">
        <v>398408581120</v>
      </c>
      <c r="E6">
        <v>3395457122304</v>
      </c>
      <c r="F6" s="8">
        <v>40000000000</v>
      </c>
      <c r="G6" s="42" t="s">
        <v>218</v>
      </c>
    </row>
    <row r="7" spans="1:7">
      <c r="A7" s="23" t="s">
        <v>6</v>
      </c>
      <c r="B7" t="s">
        <v>183</v>
      </c>
      <c r="C7">
        <v>0.28999999165534973</v>
      </c>
      <c r="D7">
        <v>0.36559879779815674</v>
      </c>
      <c r="E7">
        <v>0.65961617231369019</v>
      </c>
      <c r="F7" s="8">
        <v>0.28999999165534973</v>
      </c>
      <c r="G7" s="42" t="s">
        <v>219</v>
      </c>
    </row>
    <row r="8" spans="1:7">
      <c r="A8" s="23" t="s">
        <v>7</v>
      </c>
      <c r="B8" t="s">
        <v>184</v>
      </c>
      <c r="C8">
        <v>6.5370001792907715</v>
      </c>
      <c r="D8">
        <v>586.757568359375</v>
      </c>
      <c r="E8">
        <v>4474.57177734375</v>
      </c>
      <c r="F8" s="8">
        <v>6.5370001792907715</v>
      </c>
      <c r="G8" s="42" t="s">
        <v>220</v>
      </c>
    </row>
    <row r="9" spans="1:7">
      <c r="A9" s="23" t="s">
        <v>8</v>
      </c>
      <c r="B9" t="s">
        <v>185</v>
      </c>
      <c r="C9">
        <v>0</v>
      </c>
      <c r="D9">
        <v>8013.423828125</v>
      </c>
      <c r="E9">
        <v>142536.859375</v>
      </c>
      <c r="F9" s="8">
        <v>0</v>
      </c>
      <c r="G9" s="42" t="s">
        <v>221</v>
      </c>
    </row>
    <row r="10" spans="1:7">
      <c r="A10" s="23" t="s">
        <v>9</v>
      </c>
      <c r="B10" t="s">
        <v>187</v>
      </c>
      <c r="C10">
        <v>1250679936</v>
      </c>
      <c r="D10">
        <v>8083428864</v>
      </c>
      <c r="E10">
        <v>19753836544</v>
      </c>
      <c r="F10" s="8">
        <v>1250679936</v>
      </c>
      <c r="G10" s="42" t="s">
        <v>222</v>
      </c>
    </row>
    <row r="11" spans="1:7">
      <c r="A11" s="23" t="s">
        <v>10</v>
      </c>
      <c r="B11" t="s">
        <v>188</v>
      </c>
      <c r="C11">
        <v>125068000</v>
      </c>
      <c r="D11">
        <v>346804256</v>
      </c>
      <c r="E11">
        <v>2170473216</v>
      </c>
      <c r="F11" s="8">
        <v>125068000</v>
      </c>
      <c r="G11" s="42" t="s">
        <v>223</v>
      </c>
    </row>
    <row r="12" spans="1:7">
      <c r="A12" s="23" t="s">
        <v>11</v>
      </c>
      <c r="B12" t="s">
        <v>189</v>
      </c>
      <c r="C12">
        <v>5.2000000141561031E-3</v>
      </c>
      <c r="D12">
        <v>0.17969256639480591</v>
      </c>
      <c r="E12">
        <v>0.20905607938766499</v>
      </c>
      <c r="F12" s="8">
        <v>5.2000000141561031E-3</v>
      </c>
      <c r="G12" s="42" t="s">
        <v>224</v>
      </c>
    </row>
    <row r="13" spans="1:7">
      <c r="A13" s="23" t="s">
        <v>12</v>
      </c>
      <c r="B13" t="s">
        <v>192</v>
      </c>
      <c r="C13">
        <v>0</v>
      </c>
      <c r="D13">
        <v>4.3460636138916016</v>
      </c>
      <c r="E13">
        <v>18.692829132080078</v>
      </c>
      <c r="F13" s="8">
        <v>0</v>
      </c>
      <c r="G13" s="42" t="s">
        <v>225</v>
      </c>
    </row>
    <row r="14" spans="1:7">
      <c r="A14" s="23" t="s">
        <v>13</v>
      </c>
      <c r="B14" t="s">
        <v>193</v>
      </c>
      <c r="C14">
        <v>0</v>
      </c>
      <c r="D14">
        <v>3.9418850094079971E-2</v>
      </c>
      <c r="E14">
        <v>0.94839990139007568</v>
      </c>
      <c r="F14" s="8">
        <v>0</v>
      </c>
      <c r="G14" s="42" t="s">
        <v>226</v>
      </c>
    </row>
    <row r="15" spans="1:7">
      <c r="A15" s="41" t="s">
        <v>14</v>
      </c>
      <c r="B15" s="41" t="s">
        <v>172</v>
      </c>
      <c r="C15" s="41">
        <v>375000</v>
      </c>
      <c r="D15" s="41">
        <v>287111.21875</v>
      </c>
      <c r="E15" s="41">
        <v>59662.05078125</v>
      </c>
      <c r="F15" s="41">
        <v>375000</v>
      </c>
      <c r="G15" s="46" t="s">
        <v>227</v>
      </c>
    </row>
    <row r="16" spans="1:7">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4.9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9">
      <c r="A65" s="23" t="s">
        <v>64</v>
      </c>
      <c r="B65" t="s">
        <v>207</v>
      </c>
      <c r="C65">
        <v>0</v>
      </c>
      <c r="D65">
        <v>0</v>
      </c>
      <c r="E65">
        <v>0</v>
      </c>
      <c r="F65" s="8">
        <v>0</v>
      </c>
      <c r="G65" s="42" t="s">
        <v>277</v>
      </c>
    </row>
    <row r="66" spans="1:9">
      <c r="A66" s="23" t="s">
        <v>65</v>
      </c>
      <c r="B66" t="s">
        <v>308</v>
      </c>
      <c r="C66">
        <v>0</v>
      </c>
      <c r="D66">
        <v>6.5535688399999996</v>
      </c>
      <c r="E66">
        <v>10.99</v>
      </c>
      <c r="F66" s="8">
        <v>0</v>
      </c>
      <c r="G66" s="42" t="s">
        <v>278</v>
      </c>
      <c r="I66" s="44"/>
    </row>
    <row r="67" spans="1:9">
      <c r="A67" s="23" t="s">
        <v>66</v>
      </c>
      <c r="B67" t="s">
        <v>304</v>
      </c>
      <c r="C67">
        <v>0</v>
      </c>
      <c r="D67">
        <v>8.4091587069999996</v>
      </c>
      <c r="E67">
        <v>15.01</v>
      </c>
      <c r="F67" s="8">
        <v>0</v>
      </c>
      <c r="G67" s="42" t="s">
        <v>279</v>
      </c>
      <c r="I67" s="44"/>
    </row>
    <row r="68" spans="1:9">
      <c r="A68" s="23" t="s">
        <v>67</v>
      </c>
      <c r="B68" t="s">
        <v>305</v>
      </c>
      <c r="C68">
        <v>0</v>
      </c>
      <c r="D68">
        <v>3.191606283</v>
      </c>
      <c r="E68">
        <v>6.36</v>
      </c>
      <c r="F68" s="8">
        <v>0</v>
      </c>
      <c r="G68" s="42" t="s">
        <v>280</v>
      </c>
      <c r="I68" s="44"/>
    </row>
    <row r="69" spans="1:9">
      <c r="A69" s="23" t="s">
        <v>68</v>
      </c>
      <c r="B69" t="s">
        <v>306</v>
      </c>
      <c r="C69">
        <v>0</v>
      </c>
      <c r="D69">
        <v>2.045809507</v>
      </c>
      <c r="E69">
        <v>5.91</v>
      </c>
      <c r="F69" s="8">
        <v>0</v>
      </c>
      <c r="G69" s="42" t="s">
        <v>281</v>
      </c>
      <c r="I69" s="44"/>
    </row>
    <row r="70" spans="1:9">
      <c r="A70" s="23" t="s">
        <v>69</v>
      </c>
      <c r="B70" t="s">
        <v>307</v>
      </c>
      <c r="C70">
        <v>0</v>
      </c>
      <c r="D70">
        <v>0.277971625</v>
      </c>
      <c r="E70">
        <v>1.45</v>
      </c>
      <c r="F70" s="8">
        <v>0</v>
      </c>
      <c r="G70" s="42" t="s">
        <v>282</v>
      </c>
      <c r="I70" s="44"/>
    </row>
    <row r="71" spans="1:9">
      <c r="A71" s="23" t="s">
        <v>70</v>
      </c>
      <c r="B71" t="s">
        <v>155</v>
      </c>
      <c r="C71">
        <v>4200000126976</v>
      </c>
      <c r="D71">
        <v>4197368725504</v>
      </c>
      <c r="E71">
        <v>4159418138624</v>
      </c>
      <c r="F71" s="8">
        <v>4200000126976</v>
      </c>
      <c r="G71" s="42" t="s">
        <v>283</v>
      </c>
      <c r="I71" s="44"/>
    </row>
    <row r="72" spans="1:9">
      <c r="A72" s="23" t="s">
        <v>71</v>
      </c>
      <c r="B72" t="s">
        <v>309</v>
      </c>
      <c r="C72">
        <v>85</v>
      </c>
      <c r="D72">
        <v>79.130867004394531</v>
      </c>
      <c r="E72">
        <v>70.015701293945313</v>
      </c>
      <c r="F72" s="8">
        <v>85</v>
      </c>
      <c r="G72" s="42" t="s">
        <v>284</v>
      </c>
      <c r="I72" s="44"/>
    </row>
    <row r="73" spans="1:9">
      <c r="A73" s="23" t="s">
        <v>72</v>
      </c>
      <c r="B73" t="s">
        <v>310</v>
      </c>
      <c r="C73">
        <v>0</v>
      </c>
      <c r="D73">
        <v>12505328</v>
      </c>
      <c r="E73">
        <v>57010420</v>
      </c>
      <c r="F73" s="8">
        <v>0</v>
      </c>
      <c r="G73" s="42" t="s">
        <v>285</v>
      </c>
      <c r="I73" s="44"/>
    </row>
    <row r="74" spans="1:9">
      <c r="A74" s="23" t="s">
        <v>73</v>
      </c>
      <c r="B74" t="s">
        <v>311</v>
      </c>
      <c r="C74">
        <v>16000000000</v>
      </c>
      <c r="D74">
        <v>14261547008</v>
      </c>
      <c r="E74">
        <v>49652064256</v>
      </c>
      <c r="F74" s="8">
        <v>16000000000</v>
      </c>
      <c r="G74" s="42" t="s">
        <v>286</v>
      </c>
      <c r="I74" s="44"/>
    </row>
    <row r="75" spans="1:9">
      <c r="A75" s="23" t="s">
        <v>74</v>
      </c>
      <c r="B75" t="s">
        <v>157</v>
      </c>
      <c r="C75">
        <v>50000000</v>
      </c>
      <c r="D75">
        <v>8571746</v>
      </c>
      <c r="E75">
        <v>33577132</v>
      </c>
      <c r="F75" s="8">
        <v>50000000</v>
      </c>
      <c r="G75" s="42" t="s">
        <v>287</v>
      </c>
      <c r="I75" s="44"/>
    </row>
    <row r="76" spans="1:9">
      <c r="A76" s="23" t="s">
        <v>75</v>
      </c>
      <c r="B76" t="s">
        <v>208</v>
      </c>
      <c r="C76">
        <v>0</v>
      </c>
      <c r="D76">
        <v>0</v>
      </c>
      <c r="E76">
        <v>0</v>
      </c>
      <c r="F76" s="8">
        <v>0</v>
      </c>
      <c r="G76" s="42" t="s">
        <v>288</v>
      </c>
      <c r="I76" s="44"/>
    </row>
    <row r="77" spans="1:9">
      <c r="A77" s="45" t="s">
        <v>78</v>
      </c>
      <c r="B77" s="45" t="s">
        <v>76</v>
      </c>
      <c r="C77" s="45">
        <v>0.86375415325164795</v>
      </c>
      <c r="D77" s="45">
        <v>0.96826934814453125</v>
      </c>
      <c r="E77" s="45">
        <v>1.4828667640686035</v>
      </c>
      <c r="F77" s="45">
        <v>0.86375415325164795</v>
      </c>
      <c r="G77" s="48" t="s">
        <v>289</v>
      </c>
      <c r="I77" s="44"/>
    </row>
    <row r="78" spans="1:9">
      <c r="A78" s="45" t="s">
        <v>77</v>
      </c>
      <c r="B78" s="45" t="s">
        <v>312</v>
      </c>
      <c r="C78" s="45">
        <v>0.72408032417297363</v>
      </c>
      <c r="D78" s="45">
        <v>2.5630764961242676</v>
      </c>
      <c r="E78" s="45">
        <v>6.7384366989135742</v>
      </c>
      <c r="F78" s="45">
        <v>0.72408032417297363</v>
      </c>
      <c r="G78" s="48" t="s">
        <v>290</v>
      </c>
      <c r="I78" s="44"/>
    </row>
    <row r="79" spans="1:9">
      <c r="A79" s="28" t="s">
        <v>79</v>
      </c>
      <c r="B79" s="28" t="s">
        <v>80</v>
      </c>
      <c r="C79" s="28">
        <v>2782306048</v>
      </c>
      <c r="D79" s="28">
        <v>3016247552</v>
      </c>
      <c r="E79" s="28">
        <v>3445392384</v>
      </c>
      <c r="F79" s="28">
        <v>2782306048</v>
      </c>
      <c r="G79" s="50" t="s">
        <v>291</v>
      </c>
      <c r="I79" s="44"/>
    </row>
    <row r="80" spans="1:9">
      <c r="A80" s="28" t="s">
        <v>81</v>
      </c>
      <c r="B80" s="28" t="s">
        <v>82</v>
      </c>
      <c r="C80" s="28">
        <v>482069440</v>
      </c>
      <c r="D80" s="28">
        <v>465281536</v>
      </c>
      <c r="E80" s="28">
        <v>548568576</v>
      </c>
      <c r="F80" s="28">
        <v>482069440</v>
      </c>
      <c r="G80" s="50" t="s">
        <v>292</v>
      </c>
      <c r="I80" s="44"/>
    </row>
    <row r="81" spans="1:7">
      <c r="A81" s="28" t="s">
        <v>83</v>
      </c>
      <c r="B81" s="28" t="s">
        <v>84</v>
      </c>
      <c r="C81" s="28">
        <v>463300512</v>
      </c>
      <c r="D81" s="28">
        <v>466090144</v>
      </c>
      <c r="E81" s="28">
        <v>523313920</v>
      </c>
      <c r="F81" s="28">
        <v>463300512</v>
      </c>
      <c r="G81" s="50" t="s">
        <v>293</v>
      </c>
    </row>
    <row r="82" spans="1:7">
      <c r="A82" s="28" t="s">
        <v>85</v>
      </c>
      <c r="B82" s="28" t="s">
        <v>86</v>
      </c>
      <c r="C82" s="28">
        <v>317250880</v>
      </c>
      <c r="D82" s="28">
        <v>321305312</v>
      </c>
      <c r="E82" s="28">
        <v>357904192</v>
      </c>
      <c r="F82" s="28">
        <v>317250880</v>
      </c>
      <c r="G82" s="50" t="s">
        <v>294</v>
      </c>
    </row>
    <row r="83" spans="1:7">
      <c r="A83" s="28" t="s">
        <v>87</v>
      </c>
      <c r="B83" s="28" t="s">
        <v>88</v>
      </c>
      <c r="C83" s="28">
        <v>0</v>
      </c>
      <c r="D83" s="28">
        <v>455121408</v>
      </c>
      <c r="E83" s="28">
        <v>2960562688</v>
      </c>
      <c r="F83" s="28">
        <v>0</v>
      </c>
      <c r="G83" s="50" t="s">
        <v>295</v>
      </c>
    </row>
    <row r="84" spans="1:7">
      <c r="A84" s="45" t="s">
        <v>158</v>
      </c>
      <c r="B84" s="45" t="s">
        <v>209</v>
      </c>
      <c r="C84" s="47">
        <v>414230000</v>
      </c>
      <c r="D84" s="45"/>
      <c r="E84" s="47">
        <v>414230000</v>
      </c>
      <c r="F84" s="45">
        <v>414230000</v>
      </c>
      <c r="G84" s="48" t="s">
        <v>296</v>
      </c>
    </row>
    <row r="85" spans="1:7">
      <c r="A85" s="45" t="s">
        <v>159</v>
      </c>
      <c r="B85" s="45" t="s">
        <v>209</v>
      </c>
      <c r="C85" s="47">
        <v>409740000</v>
      </c>
      <c r="D85" s="45"/>
      <c r="E85" s="47">
        <v>409740000</v>
      </c>
      <c r="F85" s="47">
        <v>409740000</v>
      </c>
      <c r="G85" s="48" t="s">
        <v>297</v>
      </c>
    </row>
    <row r="86" spans="1:7">
      <c r="A86" s="45" t="s">
        <v>160</v>
      </c>
      <c r="B86" s="45" t="s">
        <v>166</v>
      </c>
      <c r="C86" s="45">
        <v>22.930959701538086</v>
      </c>
      <c r="D86" s="45"/>
      <c r="E86" s="45">
        <v>4.1758642196655273</v>
      </c>
      <c r="F86" s="45">
        <v>22.930959701538086</v>
      </c>
      <c r="G86" s="48" t="s">
        <v>298</v>
      </c>
    </row>
    <row r="87" spans="1:7">
      <c r="A87" s="45" t="s">
        <v>161</v>
      </c>
      <c r="B87" s="45" t="s">
        <v>167</v>
      </c>
      <c r="C87" s="45">
        <v>2397.28466796875</v>
      </c>
      <c r="D87" s="45"/>
      <c r="E87" s="45">
        <v>17.994960784912109</v>
      </c>
      <c r="F87" s="45">
        <v>2397.28466796875</v>
      </c>
      <c r="G87" s="48" t="s">
        <v>299</v>
      </c>
    </row>
    <row r="88" spans="1:7">
      <c r="A88" s="45" t="s">
        <v>162</v>
      </c>
      <c r="B88" s="45" t="s">
        <v>168</v>
      </c>
      <c r="C88" s="45">
        <v>0.68910437822341919</v>
      </c>
      <c r="D88" s="45"/>
      <c r="E88" s="45">
        <v>22.600194931030273</v>
      </c>
      <c r="F88" s="45">
        <v>0.68910437822341919</v>
      </c>
      <c r="G88" s="48" t="s">
        <v>300</v>
      </c>
    </row>
    <row r="89" spans="1:7">
      <c r="A89" s="45" t="s">
        <v>163</v>
      </c>
      <c r="B89" s="45" t="s">
        <v>169</v>
      </c>
      <c r="C89" s="45">
        <v>51.672313690185547</v>
      </c>
      <c r="D89" s="45"/>
      <c r="E89" s="45">
        <v>32.815818786621094</v>
      </c>
      <c r="F89" s="45">
        <v>51.672313690185547</v>
      </c>
      <c r="G89" s="48" t="s">
        <v>301</v>
      </c>
    </row>
    <row r="90" spans="1:7">
      <c r="A90" s="45" t="s">
        <v>164</v>
      </c>
      <c r="B90" s="45" t="s">
        <v>170</v>
      </c>
      <c r="C90" s="45">
        <v>0.5017966628074646</v>
      </c>
      <c r="D90" s="45"/>
      <c r="E90" s="45">
        <v>0.37735605239868164</v>
      </c>
      <c r="F90" s="45">
        <v>0.5017966628074646</v>
      </c>
      <c r="G90" s="48" t="s">
        <v>302</v>
      </c>
    </row>
    <row r="91" spans="1:7">
      <c r="A91" s="45" t="s">
        <v>165</v>
      </c>
      <c r="B91" s="45" t="s">
        <v>171</v>
      </c>
      <c r="C91" s="45">
        <v>0.5017966628074646</v>
      </c>
      <c r="D91" s="45"/>
      <c r="E91" s="45">
        <v>0.31892329454421997</v>
      </c>
      <c r="F91" s="45">
        <v>0.5017966628074646</v>
      </c>
      <c r="G91" s="48" t="s">
        <v>303</v>
      </c>
    </row>
  </sheetData>
  <phoneticPr fontId="2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B9F-BCD1-40DF-A2BC-2B5CAD943BB0}">
  <dimension ref="A1:I96"/>
  <sheetViews>
    <sheetView zoomScale="120" zoomScaleNormal="120" workbookViewId="0">
      <pane xSplit="2" ySplit="1" topLeftCell="C60" activePane="bottomRight" state="frozen"/>
      <selection pane="topRight" activeCell="C1" sqref="C1"/>
      <selection pane="bottomLeft" activeCell="A2" sqref="A2"/>
      <selection pane="bottomRight" activeCell="H76" sqref="H76"/>
    </sheetView>
  </sheetViews>
  <sheetFormatPr defaultRowHeight="14.3"/>
  <cols>
    <col min="1" max="1" width="49.375" bestFit="1" customWidth="1"/>
    <col min="2" max="2" width="37.625" bestFit="1" customWidth="1"/>
    <col min="3" max="3" width="9" customWidth="1"/>
    <col min="4" max="4" width="12" customWidth="1"/>
    <col min="5" max="5" width="9" customWidth="1"/>
    <col min="6" max="6" width="11.625" style="8" bestFit="1" customWidth="1"/>
    <col min="7" max="7" width="57.875" style="42" bestFit="1" customWidth="1"/>
  </cols>
  <sheetData>
    <row r="1" spans="1:8">
      <c r="A1" s="1" t="s">
        <v>0</v>
      </c>
      <c r="B1" s="1" t="s">
        <v>210</v>
      </c>
      <c r="C1" s="1">
        <v>1900</v>
      </c>
      <c r="D1" s="1">
        <v>1960</v>
      </c>
      <c r="E1" s="1">
        <v>2016</v>
      </c>
      <c r="F1" s="1" t="s">
        <v>124</v>
      </c>
      <c r="G1" s="1" t="s">
        <v>313</v>
      </c>
      <c r="H1" s="1" t="s">
        <v>476</v>
      </c>
    </row>
    <row r="2" spans="1:8">
      <c r="A2" s="23" t="s">
        <v>1</v>
      </c>
      <c r="B2" t="s">
        <v>178</v>
      </c>
      <c r="C2">
        <v>5.5619399063289165E-4</v>
      </c>
      <c r="D2">
        <v>8.282465860247612E-3</v>
      </c>
      <c r="E2">
        <v>1.5238970518112183E-2</v>
      </c>
      <c r="F2" s="8">
        <v>5.5619399063289165E-4</v>
      </c>
      <c r="G2" s="42" t="s">
        <v>214</v>
      </c>
    </row>
    <row r="3" spans="1:8">
      <c r="A3" s="23" t="s">
        <v>2</v>
      </c>
      <c r="B3" t="s">
        <v>179</v>
      </c>
      <c r="C3">
        <v>1.0046600103378296</v>
      </c>
      <c r="D3">
        <v>1.4434551000595093</v>
      </c>
      <c r="E3">
        <v>1.9190798997879028</v>
      </c>
      <c r="F3" s="8">
        <v>1.0046600103378296</v>
      </c>
      <c r="G3" s="42" t="s">
        <v>215</v>
      </c>
    </row>
    <row r="4" spans="1:8">
      <c r="A4" s="23" t="s">
        <v>3</v>
      </c>
      <c r="B4" t="s">
        <v>180</v>
      </c>
      <c r="C4">
        <v>1300000014336</v>
      </c>
      <c r="D4">
        <v>17463911645184</v>
      </c>
      <c r="E4">
        <v>107735697850368</v>
      </c>
      <c r="F4" s="8">
        <v>1300000014336</v>
      </c>
      <c r="G4" s="42" t="s">
        <v>216</v>
      </c>
      <c r="H4" t="s">
        <v>478</v>
      </c>
    </row>
    <row r="5" spans="1:8">
      <c r="A5" s="23" t="s">
        <v>4</v>
      </c>
      <c r="B5" t="s">
        <v>181</v>
      </c>
      <c r="C5">
        <v>1300000014336</v>
      </c>
      <c r="D5">
        <v>17463911645184</v>
      </c>
      <c r="E5">
        <v>107735697850368</v>
      </c>
      <c r="F5" s="8">
        <v>1300000014336</v>
      </c>
      <c r="G5" s="42" t="s">
        <v>217</v>
      </c>
    </row>
    <row r="6" spans="1:8">
      <c r="A6" s="23" t="s">
        <v>5</v>
      </c>
      <c r="B6" t="s">
        <v>182</v>
      </c>
      <c r="C6">
        <v>40000000000</v>
      </c>
      <c r="D6">
        <v>398408581120</v>
      </c>
      <c r="E6">
        <v>3395457122304</v>
      </c>
      <c r="F6" s="8">
        <v>40000000000</v>
      </c>
      <c r="G6" s="42" t="s">
        <v>218</v>
      </c>
    </row>
    <row r="7" spans="1:8">
      <c r="A7" s="23" t="s">
        <v>6</v>
      </c>
      <c r="B7" t="s">
        <v>183</v>
      </c>
      <c r="C7">
        <v>0.28999999165534973</v>
      </c>
      <c r="D7">
        <v>0.36559879779815674</v>
      </c>
      <c r="E7">
        <v>0.65961617231369019</v>
      </c>
      <c r="F7" s="8">
        <v>0.28999999165534973</v>
      </c>
      <c r="G7" s="42" t="s">
        <v>219</v>
      </c>
    </row>
    <row r="8" spans="1:8">
      <c r="A8" s="23" t="s">
        <v>7</v>
      </c>
      <c r="B8" t="s">
        <v>184</v>
      </c>
      <c r="C8">
        <v>6.5370001792907715</v>
      </c>
      <c r="D8">
        <v>586.757568359375</v>
      </c>
      <c r="E8">
        <v>4474.57177734375</v>
      </c>
      <c r="F8" s="8">
        <v>6.5370001792907715</v>
      </c>
      <c r="G8" s="42" t="s">
        <v>220</v>
      </c>
    </row>
    <row r="9" spans="1:8">
      <c r="A9" s="23" t="s">
        <v>8</v>
      </c>
      <c r="B9" t="s">
        <v>185</v>
      </c>
      <c r="C9">
        <v>0</v>
      </c>
      <c r="D9">
        <v>8013.423828125</v>
      </c>
      <c r="E9">
        <v>142536.859375</v>
      </c>
      <c r="F9" s="8">
        <v>0</v>
      </c>
      <c r="G9" s="42" t="s">
        <v>221</v>
      </c>
    </row>
    <row r="10" spans="1:8">
      <c r="A10" s="23" t="s">
        <v>9</v>
      </c>
      <c r="B10" t="s">
        <v>187</v>
      </c>
      <c r="C10">
        <v>1250679936</v>
      </c>
      <c r="D10">
        <v>8083428864</v>
      </c>
      <c r="E10">
        <v>19753836544</v>
      </c>
      <c r="F10" s="8">
        <v>1250679936</v>
      </c>
      <c r="G10" s="42" t="s">
        <v>222</v>
      </c>
    </row>
    <row r="11" spans="1:8">
      <c r="A11" s="23" t="s">
        <v>10</v>
      </c>
      <c r="B11" t="s">
        <v>188</v>
      </c>
      <c r="C11">
        <v>125068000</v>
      </c>
      <c r="D11">
        <v>346804256</v>
      </c>
      <c r="E11">
        <v>2170473216</v>
      </c>
      <c r="F11" s="8">
        <v>125068000</v>
      </c>
      <c r="G11" s="42" t="s">
        <v>223</v>
      </c>
    </row>
    <row r="12" spans="1:8">
      <c r="A12" s="23" t="s">
        <v>11</v>
      </c>
      <c r="B12" t="s">
        <v>189</v>
      </c>
      <c r="C12">
        <v>5.2000000141561031E-3</v>
      </c>
      <c r="D12">
        <v>0.17969256639480591</v>
      </c>
      <c r="E12">
        <v>0.20905607938766499</v>
      </c>
      <c r="F12" s="8">
        <v>5.2000000141561031E-3</v>
      </c>
      <c r="G12" s="42" t="s">
        <v>224</v>
      </c>
    </row>
    <row r="13" spans="1:8">
      <c r="A13" s="23" t="s">
        <v>12</v>
      </c>
      <c r="B13" t="s">
        <v>192</v>
      </c>
      <c r="C13">
        <v>0</v>
      </c>
      <c r="D13">
        <v>4.3460636138916016</v>
      </c>
      <c r="E13">
        <v>18.692829132080078</v>
      </c>
      <c r="F13" s="8">
        <v>0</v>
      </c>
      <c r="G13" s="42" t="s">
        <v>225</v>
      </c>
    </row>
    <row r="14" spans="1:8">
      <c r="A14" s="23" t="s">
        <v>13</v>
      </c>
      <c r="B14" t="s">
        <v>193</v>
      </c>
      <c r="C14">
        <v>0</v>
      </c>
      <c r="D14">
        <v>3.9418850094079971E-2</v>
      </c>
      <c r="E14">
        <v>0.94839990139007568</v>
      </c>
      <c r="F14" s="8">
        <v>0</v>
      </c>
      <c r="G14" s="42" t="s">
        <v>226</v>
      </c>
    </row>
    <row r="15" spans="1:8">
      <c r="A15" s="41" t="s">
        <v>14</v>
      </c>
      <c r="B15" s="41" t="s">
        <v>172</v>
      </c>
      <c r="C15" s="41">
        <v>375000</v>
      </c>
      <c r="D15" s="41">
        <v>287111.21875</v>
      </c>
      <c r="E15" s="41">
        <v>59662.05078125</v>
      </c>
      <c r="F15" s="41">
        <v>375000</v>
      </c>
      <c r="G15" s="46" t="s">
        <v>227</v>
      </c>
    </row>
    <row r="16" spans="1:8">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4.9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8">
      <c r="A65" s="23" t="s">
        <v>64</v>
      </c>
      <c r="B65" t="s">
        <v>207</v>
      </c>
      <c r="C65">
        <v>0</v>
      </c>
      <c r="D65">
        <v>0</v>
      </c>
      <c r="E65">
        <v>0</v>
      </c>
      <c r="F65" s="8">
        <v>0</v>
      </c>
      <c r="G65" s="42" t="s">
        <v>277</v>
      </c>
    </row>
    <row r="66" spans="1:8">
      <c r="A66" s="23" t="s">
        <v>65</v>
      </c>
      <c r="B66" t="s">
        <v>308</v>
      </c>
      <c r="C66">
        <v>0</v>
      </c>
      <c r="D66">
        <v>6.5535688399999996</v>
      </c>
      <c r="E66">
        <v>10.99</v>
      </c>
      <c r="F66" s="8">
        <v>0</v>
      </c>
      <c r="G66" s="42" t="s">
        <v>278</v>
      </c>
    </row>
    <row r="67" spans="1:8">
      <c r="A67" s="23" t="s">
        <v>66</v>
      </c>
      <c r="B67" t="s">
        <v>304</v>
      </c>
      <c r="C67">
        <v>0</v>
      </c>
      <c r="D67">
        <v>8.4091587069999996</v>
      </c>
      <c r="E67">
        <v>15.01</v>
      </c>
      <c r="F67" s="8">
        <v>0</v>
      </c>
      <c r="G67" s="42" t="s">
        <v>279</v>
      </c>
    </row>
    <row r="68" spans="1:8">
      <c r="A68" s="23" t="s">
        <v>67</v>
      </c>
      <c r="B68" t="s">
        <v>305</v>
      </c>
      <c r="C68">
        <v>0</v>
      </c>
      <c r="D68">
        <v>3.191606283</v>
      </c>
      <c r="E68">
        <v>6.36</v>
      </c>
      <c r="F68" s="8">
        <v>0</v>
      </c>
      <c r="G68" s="42" t="s">
        <v>280</v>
      </c>
    </row>
    <row r="69" spans="1:8">
      <c r="A69" s="23" t="s">
        <v>68</v>
      </c>
      <c r="B69" t="s">
        <v>306</v>
      </c>
      <c r="C69">
        <v>0</v>
      </c>
      <c r="D69">
        <v>2.045809507</v>
      </c>
      <c r="E69">
        <v>5.91</v>
      </c>
      <c r="F69" s="8">
        <v>0</v>
      </c>
      <c r="G69" s="42" t="s">
        <v>281</v>
      </c>
    </row>
    <row r="70" spans="1:8">
      <c r="A70" s="23" t="s">
        <v>69</v>
      </c>
      <c r="B70" t="s">
        <v>307</v>
      </c>
      <c r="C70">
        <v>0</v>
      </c>
      <c r="D70">
        <v>0.277971625</v>
      </c>
      <c r="E70">
        <v>1.45</v>
      </c>
      <c r="F70" s="8">
        <v>0</v>
      </c>
      <c r="G70" s="42" t="s">
        <v>282</v>
      </c>
    </row>
    <row r="71" spans="1:8">
      <c r="A71" s="23" t="s">
        <v>70</v>
      </c>
      <c r="B71" t="s">
        <v>155</v>
      </c>
      <c r="C71">
        <v>4200000126976</v>
      </c>
      <c r="D71">
        <v>4197368725504</v>
      </c>
      <c r="E71">
        <v>4159418138624</v>
      </c>
      <c r="F71" s="8">
        <v>4200000126976</v>
      </c>
      <c r="G71" s="42" t="s">
        <v>283</v>
      </c>
    </row>
    <row r="72" spans="1:8">
      <c r="A72" s="23" t="s">
        <v>71</v>
      </c>
      <c r="B72" t="s">
        <v>408</v>
      </c>
      <c r="C72">
        <v>93</v>
      </c>
      <c r="F72" s="8">
        <v>93</v>
      </c>
      <c r="G72" s="42" t="s">
        <v>413</v>
      </c>
      <c r="H72" t="s">
        <v>479</v>
      </c>
    </row>
    <row r="73" spans="1:8">
      <c r="A73" s="23" t="s">
        <v>71</v>
      </c>
      <c r="B73" t="s">
        <v>409</v>
      </c>
      <c r="C73">
        <v>84</v>
      </c>
      <c r="F73" s="8">
        <v>84</v>
      </c>
      <c r="G73" s="42" t="s">
        <v>414</v>
      </c>
      <c r="H73" t="s">
        <v>480</v>
      </c>
    </row>
    <row r="74" spans="1:8">
      <c r="A74" s="23" t="s">
        <v>71</v>
      </c>
      <c r="B74" t="s">
        <v>410</v>
      </c>
      <c r="C74">
        <v>76</v>
      </c>
      <c r="F74" s="8">
        <v>76</v>
      </c>
      <c r="G74" s="42" t="s">
        <v>415</v>
      </c>
      <c r="H74" t="s">
        <v>481</v>
      </c>
    </row>
    <row r="75" spans="1:8">
      <c r="A75" s="23" t="s">
        <v>71</v>
      </c>
      <c r="B75" t="s">
        <v>411</v>
      </c>
      <c r="C75">
        <v>94</v>
      </c>
      <c r="F75" s="8">
        <v>94</v>
      </c>
      <c r="G75" s="42" t="s">
        <v>416</v>
      </c>
      <c r="H75" t="s">
        <v>482</v>
      </c>
    </row>
    <row r="76" spans="1:8">
      <c r="A76" s="23" t="s">
        <v>71</v>
      </c>
      <c r="B76" t="s">
        <v>412</v>
      </c>
      <c r="C76">
        <v>89</v>
      </c>
      <c r="F76" s="8">
        <v>89</v>
      </c>
      <c r="G76" s="42" t="s">
        <v>417</v>
      </c>
      <c r="H76" t="s">
        <v>483</v>
      </c>
    </row>
    <row r="77" spans="1:8">
      <c r="A77" s="23" t="s">
        <v>71</v>
      </c>
      <c r="B77" t="s">
        <v>474</v>
      </c>
      <c r="C77">
        <v>85</v>
      </c>
      <c r="D77">
        <v>79</v>
      </c>
      <c r="E77">
        <v>70</v>
      </c>
      <c r="F77" s="8">
        <v>85</v>
      </c>
      <c r="G77" s="42" t="s">
        <v>475</v>
      </c>
      <c r="H77" t="s">
        <v>477</v>
      </c>
    </row>
    <row r="78" spans="1:8">
      <c r="A78" s="23" t="s">
        <v>72</v>
      </c>
      <c r="B78" t="s">
        <v>310</v>
      </c>
      <c r="C78">
        <v>0</v>
      </c>
      <c r="D78">
        <v>12505328</v>
      </c>
      <c r="E78">
        <v>57010420</v>
      </c>
      <c r="F78" s="8">
        <v>0</v>
      </c>
      <c r="G78" s="42" t="s">
        <v>285</v>
      </c>
    </row>
    <row r="79" spans="1:8">
      <c r="A79" s="23" t="s">
        <v>73</v>
      </c>
      <c r="B79" t="s">
        <v>311</v>
      </c>
      <c r="C79">
        <v>16000000000</v>
      </c>
      <c r="D79">
        <v>14261547008</v>
      </c>
      <c r="E79">
        <v>49652064256</v>
      </c>
      <c r="F79" s="8">
        <v>16000000000</v>
      </c>
      <c r="G79" s="42" t="s">
        <v>286</v>
      </c>
    </row>
    <row r="80" spans="1:8">
      <c r="A80" s="23" t="s">
        <v>74</v>
      </c>
      <c r="B80" t="s">
        <v>157</v>
      </c>
      <c r="C80">
        <v>50000000</v>
      </c>
      <c r="D80">
        <v>8571746</v>
      </c>
      <c r="E80">
        <v>33577132</v>
      </c>
      <c r="F80" s="8">
        <v>50000000</v>
      </c>
      <c r="G80" s="42" t="s">
        <v>287</v>
      </c>
    </row>
    <row r="81" spans="1:7">
      <c r="A81" s="23" t="s">
        <v>75</v>
      </c>
      <c r="B81" t="s">
        <v>208</v>
      </c>
      <c r="C81">
        <v>0</v>
      </c>
      <c r="D81">
        <v>0</v>
      </c>
      <c r="E81">
        <v>0</v>
      </c>
      <c r="F81" s="8">
        <v>0</v>
      </c>
      <c r="G81" s="42" t="s">
        <v>288</v>
      </c>
    </row>
    <row r="82" spans="1:7">
      <c r="A82" s="45" t="s">
        <v>78</v>
      </c>
      <c r="B82" s="45" t="s">
        <v>76</v>
      </c>
      <c r="C82" s="45">
        <v>0.86375415325164795</v>
      </c>
      <c r="D82" s="45">
        <v>0.96826934814453125</v>
      </c>
      <c r="E82" s="45">
        <v>1.4828667640686035</v>
      </c>
      <c r="F82" s="45">
        <v>0.86375415325164795</v>
      </c>
      <c r="G82" s="48" t="s">
        <v>289</v>
      </c>
    </row>
    <row r="83" spans="1:7">
      <c r="A83" s="45" t="s">
        <v>77</v>
      </c>
      <c r="B83" s="45" t="s">
        <v>312</v>
      </c>
      <c r="C83" s="45">
        <v>0.72408032417297363</v>
      </c>
      <c r="D83" s="45">
        <v>2.5630764961242676</v>
      </c>
      <c r="E83" s="45">
        <v>6.7384366989135742</v>
      </c>
      <c r="F83" s="45">
        <v>0.72408032417297363</v>
      </c>
      <c r="G83" s="48" t="s">
        <v>290</v>
      </c>
    </row>
    <row r="84" spans="1:7">
      <c r="A84" s="28" t="s">
        <v>79</v>
      </c>
      <c r="B84" s="28" t="s">
        <v>80</v>
      </c>
      <c r="C84" s="28">
        <v>2782306048</v>
      </c>
      <c r="D84" s="28">
        <v>3016247552</v>
      </c>
      <c r="E84" s="28">
        <v>3445392384</v>
      </c>
      <c r="F84" s="28">
        <v>2782306048</v>
      </c>
      <c r="G84" s="50" t="s">
        <v>291</v>
      </c>
    </row>
    <row r="85" spans="1:7">
      <c r="A85" s="28" t="s">
        <v>81</v>
      </c>
      <c r="B85" s="28" t="s">
        <v>82</v>
      </c>
      <c r="C85" s="28">
        <v>482069440</v>
      </c>
      <c r="D85" s="28">
        <v>465281536</v>
      </c>
      <c r="E85" s="28">
        <v>548568576</v>
      </c>
      <c r="F85" s="28">
        <v>482069440</v>
      </c>
      <c r="G85" s="50" t="s">
        <v>292</v>
      </c>
    </row>
    <row r="86" spans="1:7">
      <c r="A86" s="28" t="s">
        <v>83</v>
      </c>
      <c r="B86" s="28" t="s">
        <v>84</v>
      </c>
      <c r="C86" s="28">
        <v>463300512</v>
      </c>
      <c r="D86" s="28">
        <v>466090144</v>
      </c>
      <c r="E86" s="28">
        <v>523313920</v>
      </c>
      <c r="F86" s="28">
        <v>463300512</v>
      </c>
      <c r="G86" s="50" t="s">
        <v>293</v>
      </c>
    </row>
    <row r="87" spans="1:7">
      <c r="A87" s="28" t="s">
        <v>85</v>
      </c>
      <c r="B87" s="28" t="s">
        <v>86</v>
      </c>
      <c r="C87" s="28">
        <v>317250880</v>
      </c>
      <c r="D87" s="28">
        <v>321305312</v>
      </c>
      <c r="E87" s="28">
        <v>357904192</v>
      </c>
      <c r="F87" s="28">
        <v>317250880</v>
      </c>
      <c r="G87" s="50" t="s">
        <v>294</v>
      </c>
    </row>
    <row r="88" spans="1:7">
      <c r="A88" s="28" t="s">
        <v>87</v>
      </c>
      <c r="B88" s="28" t="s">
        <v>88</v>
      </c>
      <c r="C88" s="28">
        <v>0</v>
      </c>
      <c r="D88" s="28">
        <v>455121408</v>
      </c>
      <c r="E88" s="28">
        <v>2960562688</v>
      </c>
      <c r="F88" s="28">
        <v>0</v>
      </c>
      <c r="G88" s="50" t="s">
        <v>295</v>
      </c>
    </row>
    <row r="89" spans="1:7">
      <c r="A89" s="45" t="s">
        <v>158</v>
      </c>
      <c r="B89" s="45" t="s">
        <v>209</v>
      </c>
      <c r="C89" s="47">
        <v>414230000</v>
      </c>
      <c r="D89" s="45"/>
      <c r="E89" s="47">
        <v>414230000</v>
      </c>
      <c r="F89" s="45">
        <v>414230000</v>
      </c>
      <c r="G89" s="48" t="s">
        <v>296</v>
      </c>
    </row>
    <row r="90" spans="1:7">
      <c r="A90" s="45" t="s">
        <v>159</v>
      </c>
      <c r="B90" s="45" t="s">
        <v>209</v>
      </c>
      <c r="C90" s="47">
        <v>409740000</v>
      </c>
      <c r="D90" s="45"/>
      <c r="E90" s="47">
        <v>409740000</v>
      </c>
      <c r="F90" s="47">
        <v>409740000</v>
      </c>
      <c r="G90" s="48" t="s">
        <v>297</v>
      </c>
    </row>
    <row r="91" spans="1:7">
      <c r="A91" s="45" t="s">
        <v>160</v>
      </c>
      <c r="B91" s="45" t="s">
        <v>166</v>
      </c>
      <c r="C91" s="45">
        <v>22.930959701538086</v>
      </c>
      <c r="D91" s="45"/>
      <c r="E91" s="45">
        <v>4.1758642196655273</v>
      </c>
      <c r="F91" s="45">
        <v>22.930959701538086</v>
      </c>
      <c r="G91" s="48" t="s">
        <v>298</v>
      </c>
    </row>
    <row r="92" spans="1:7">
      <c r="A92" s="45" t="s">
        <v>161</v>
      </c>
      <c r="B92" s="45" t="s">
        <v>167</v>
      </c>
      <c r="C92" s="45">
        <v>2397.28466796875</v>
      </c>
      <c r="D92" s="45"/>
      <c r="E92" s="45">
        <v>17.994960784912109</v>
      </c>
      <c r="F92" s="45">
        <v>2397.28466796875</v>
      </c>
      <c r="G92" s="48" t="s">
        <v>299</v>
      </c>
    </row>
    <row r="93" spans="1:7">
      <c r="A93" s="45" t="s">
        <v>162</v>
      </c>
      <c r="B93" s="45" t="s">
        <v>168</v>
      </c>
      <c r="C93" s="45">
        <v>0.68910437822341919</v>
      </c>
      <c r="D93" s="45"/>
      <c r="E93" s="45">
        <v>22.600194931030273</v>
      </c>
      <c r="F93" s="45">
        <v>0.68910437822341919</v>
      </c>
      <c r="G93" s="48" t="s">
        <v>300</v>
      </c>
    </row>
    <row r="94" spans="1:7">
      <c r="A94" s="45" t="s">
        <v>163</v>
      </c>
      <c r="B94" s="45" t="s">
        <v>169</v>
      </c>
      <c r="C94" s="45">
        <v>51.672313690185547</v>
      </c>
      <c r="D94" s="45"/>
      <c r="E94" s="45">
        <v>32.815818786621094</v>
      </c>
      <c r="F94" s="45">
        <v>51.672313690185547</v>
      </c>
      <c r="G94" s="48" t="s">
        <v>301</v>
      </c>
    </row>
    <row r="95" spans="1:7">
      <c r="A95" s="45" t="s">
        <v>164</v>
      </c>
      <c r="B95" s="45" t="s">
        <v>170</v>
      </c>
      <c r="C95" s="45">
        <v>0.5017966628074646</v>
      </c>
      <c r="D95" s="45"/>
      <c r="E95" s="45">
        <v>0.37735605239868164</v>
      </c>
      <c r="F95" s="45">
        <v>0.5017966628074646</v>
      </c>
      <c r="G95" s="48" t="s">
        <v>302</v>
      </c>
    </row>
    <row r="96" spans="1:7">
      <c r="A96" s="45" t="s">
        <v>165</v>
      </c>
      <c r="B96" s="45" t="s">
        <v>171</v>
      </c>
      <c r="C96" s="45">
        <v>0.5017966628074646</v>
      </c>
      <c r="D96" s="45"/>
      <c r="E96" s="45">
        <v>0.31892329454421997</v>
      </c>
      <c r="F96" s="45">
        <v>0.5017966628074646</v>
      </c>
      <c r="G96" s="48" t="s">
        <v>303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8"/>
  <sheetViews>
    <sheetView topLeftCell="A41" zoomScaleNormal="100" workbookViewId="0">
      <pane xSplit="1" topLeftCell="B1" activePane="topRight" state="frozen"/>
      <selection pane="topRight" activeCell="B63" sqref="B63"/>
    </sheetView>
  </sheetViews>
  <sheetFormatPr defaultRowHeight="14.3"/>
  <cols>
    <col min="1" max="1" width="14.875" customWidth="1"/>
    <col min="2" max="22" width="10" bestFit="1" customWidth="1"/>
    <col min="23" max="23" width="11" bestFit="1" customWidth="1"/>
    <col min="24" max="24" width="14.625" bestFit="1" customWidth="1"/>
    <col min="25" max="25" width="12.5" bestFit="1" customWidth="1"/>
    <col min="26" max="26" width="11" bestFit="1" customWidth="1"/>
    <col min="28" max="28" width="12" bestFit="1" customWidth="1"/>
    <col min="30" max="30" width="11" bestFit="1" customWidth="1"/>
  </cols>
  <sheetData>
    <row r="1" spans="1:32" ht="14.9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c r="Y1">
        <v>1900</v>
      </c>
      <c r="Z1">
        <v>1950</v>
      </c>
    </row>
    <row r="2" spans="1:32">
      <c r="A2" s="58" t="s">
        <v>402</v>
      </c>
      <c r="B2" s="3"/>
      <c r="C2" s="3"/>
      <c r="D2" s="3"/>
      <c r="E2" s="3"/>
      <c r="F2" s="3"/>
      <c r="G2" s="3"/>
      <c r="H2" s="3"/>
      <c r="I2" s="3"/>
      <c r="J2" s="3"/>
      <c r="K2" s="3"/>
      <c r="L2" s="3"/>
      <c r="M2" s="3"/>
      <c r="N2" s="3"/>
      <c r="O2" s="3"/>
      <c r="P2" s="3"/>
      <c r="Q2" s="3"/>
      <c r="R2" s="3"/>
      <c r="S2" s="3"/>
      <c r="T2" s="3"/>
      <c r="U2" s="3"/>
      <c r="V2" s="4"/>
      <c r="X2" s="9" t="s">
        <v>401</v>
      </c>
      <c r="Y2" s="10">
        <f>SUM(Y3:Y7)</f>
        <v>1325898445.0538709</v>
      </c>
      <c r="Z2" s="10">
        <f>SUM(B24:V25)</f>
        <v>2498554002.5</v>
      </c>
      <c r="AD2" s="10">
        <v>1640000000</v>
      </c>
    </row>
    <row r="3" spans="1:32">
      <c r="A3" s="5" t="s">
        <v>110</v>
      </c>
      <c r="B3" s="10">
        <f>SUM(B6,B9,B12,B15,B18)</f>
        <v>88892563</v>
      </c>
      <c r="C3" s="10">
        <f t="shared" ref="C3:V4" si="0">SUM(C6,C9,C12,C15,C18)</f>
        <v>70065806</v>
      </c>
      <c r="D3" s="10">
        <f t="shared" si="0"/>
        <v>68310686</v>
      </c>
      <c r="E3" s="10">
        <f t="shared" si="0"/>
        <v>62506718</v>
      </c>
      <c r="F3" s="10">
        <f t="shared" si="0"/>
        <v>58218868</v>
      </c>
      <c r="G3" s="10">
        <f t="shared" si="0"/>
        <v>50745327</v>
      </c>
      <c r="H3" s="10">
        <f t="shared" si="0"/>
        <v>42671788</v>
      </c>
      <c r="I3" s="10">
        <f t="shared" si="0"/>
        <v>42229901</v>
      </c>
      <c r="J3" s="10">
        <f t="shared" si="0"/>
        <v>38770446</v>
      </c>
      <c r="K3" s="10">
        <f t="shared" si="0"/>
        <v>33940339</v>
      </c>
      <c r="L3" s="10">
        <f t="shared" si="0"/>
        <v>28116920</v>
      </c>
      <c r="M3" s="10">
        <f t="shared" si="0"/>
        <v>22726331</v>
      </c>
      <c r="N3" s="10">
        <f t="shared" si="0"/>
        <v>18606361</v>
      </c>
      <c r="O3" s="10">
        <f t="shared" si="0"/>
        <v>13788126</v>
      </c>
      <c r="P3" s="10">
        <f t="shared" si="0"/>
        <v>9384690</v>
      </c>
      <c r="Q3" s="10">
        <f t="shared" si="0"/>
        <v>5583422</v>
      </c>
      <c r="R3" s="10">
        <f t="shared" si="0"/>
        <v>2551450</v>
      </c>
      <c r="S3" s="10">
        <f t="shared" si="0"/>
        <v>852670</v>
      </c>
      <c r="T3" s="10">
        <f t="shared" si="0"/>
        <v>186170</v>
      </c>
      <c r="U3" s="10">
        <f t="shared" si="0"/>
        <v>26771</v>
      </c>
      <c r="V3" s="57">
        <f t="shared" si="0"/>
        <v>2446</v>
      </c>
      <c r="W3" s="10"/>
      <c r="X3" t="s">
        <v>403</v>
      </c>
      <c r="Y3" s="10">
        <v>82467784.658994079</v>
      </c>
      <c r="Z3" s="10">
        <f>SUM(B27:V28)</f>
        <v>227549258</v>
      </c>
      <c r="AB3">
        <f>7/6.86*Y3</f>
        <v>84150800.672442943</v>
      </c>
      <c r="AD3" s="10">
        <v>133000000</v>
      </c>
    </row>
    <row r="4" spans="1:32" ht="14.95" thickBot="1">
      <c r="A4" s="5" t="s">
        <v>111</v>
      </c>
      <c r="B4" s="10">
        <f>SUM(B7,B10,B13,B16,B19)</f>
        <v>85009464</v>
      </c>
      <c r="C4" s="10">
        <f t="shared" si="0"/>
        <v>66910037</v>
      </c>
      <c r="D4" s="10">
        <f t="shared" si="0"/>
        <v>65133604</v>
      </c>
      <c r="E4" s="10">
        <f t="shared" si="0"/>
        <v>60593301</v>
      </c>
      <c r="F4" s="10">
        <f t="shared" si="0"/>
        <v>57463259</v>
      </c>
      <c r="G4" s="10">
        <f t="shared" si="0"/>
        <v>52174866</v>
      </c>
      <c r="H4" s="10">
        <f t="shared" si="0"/>
        <v>43787648</v>
      </c>
      <c r="I4" s="10">
        <f t="shared" si="0"/>
        <v>43958189</v>
      </c>
      <c r="J4" s="10">
        <f t="shared" si="0"/>
        <v>40016092</v>
      </c>
      <c r="K4" s="10">
        <f t="shared" si="0"/>
        <v>35153690</v>
      </c>
      <c r="L4" s="10">
        <f t="shared" si="0"/>
        <v>29872727</v>
      </c>
      <c r="M4" s="10">
        <f t="shared" si="0"/>
        <v>24979707</v>
      </c>
      <c r="N4" s="10">
        <f t="shared" si="0"/>
        <v>21214516</v>
      </c>
      <c r="O4" s="10">
        <f t="shared" si="0"/>
        <v>16538277</v>
      </c>
      <c r="P4" s="10">
        <f t="shared" si="0"/>
        <v>11771662</v>
      </c>
      <c r="Q4" s="10">
        <f t="shared" si="0"/>
        <v>7444407</v>
      </c>
      <c r="R4" s="10">
        <f t="shared" si="0"/>
        <v>3778880</v>
      </c>
      <c r="S4" s="10">
        <f t="shared" si="0"/>
        <v>1470107</v>
      </c>
      <c r="T4" s="10">
        <f t="shared" si="0"/>
        <v>378941</v>
      </c>
      <c r="U4" s="10">
        <f t="shared" si="0"/>
        <v>65063</v>
      </c>
      <c r="V4" s="57">
        <f t="shared" si="0"/>
        <v>6101</v>
      </c>
      <c r="X4" t="s">
        <v>404</v>
      </c>
      <c r="Y4" s="10">
        <v>692475301.89877999</v>
      </c>
      <c r="Z4" s="10">
        <f>SUM(B30:V31)</f>
        <v>1372191778.5</v>
      </c>
      <c r="AB4">
        <f>50/54.56*Y4</f>
        <v>634599800.12718105</v>
      </c>
      <c r="AD4" s="10">
        <v>947000000</v>
      </c>
    </row>
    <row r="5" spans="1:32">
      <c r="A5" s="58" t="s">
        <v>403</v>
      </c>
      <c r="B5" s="68"/>
      <c r="C5" s="68"/>
      <c r="D5" s="68"/>
      <c r="E5" s="68"/>
      <c r="F5" s="68"/>
      <c r="G5" s="68"/>
      <c r="H5" s="68"/>
      <c r="I5" s="68"/>
      <c r="J5" s="68"/>
      <c r="K5" s="68"/>
      <c r="L5" s="68"/>
      <c r="M5" s="68"/>
      <c r="N5" s="68"/>
      <c r="O5" s="68"/>
      <c r="P5" s="68"/>
      <c r="Q5" s="68"/>
      <c r="R5" s="68"/>
      <c r="S5" s="68"/>
      <c r="T5" s="68"/>
      <c r="U5" s="68"/>
      <c r="V5" s="69"/>
      <c r="X5" t="s">
        <v>405</v>
      </c>
      <c r="Y5" s="10">
        <v>143049525.65497601</v>
      </c>
      <c r="Z5" s="10">
        <f>SUM(B33:V34)</f>
        <v>250794339</v>
      </c>
      <c r="AB5">
        <f>250/300*Y5</f>
        <v>119207938.04581335</v>
      </c>
      <c r="AD5" s="10">
        <f>(AD$2-AD$3-AD$4-AD$6)*AF5</f>
        <v>160240666.50662208</v>
      </c>
      <c r="AF5">
        <v>0.32971330556918121</v>
      </c>
    </row>
    <row r="6" spans="1:32">
      <c r="A6" s="5" t="s">
        <v>110</v>
      </c>
      <c r="B6" s="10">
        <f>INT(B27/SUM($B$27:$V$28)*$Y$3)</f>
        <v>7157929</v>
      </c>
      <c r="C6" s="10">
        <f t="shared" ref="C6:V6" si="1">INT(C27/SUM($B$27:$V$28)*$Y$3)</f>
        <v>5401523</v>
      </c>
      <c r="D6" s="10">
        <f t="shared" si="1"/>
        <v>4684007</v>
      </c>
      <c r="E6" s="10">
        <f t="shared" si="1"/>
        <v>4196570</v>
      </c>
      <c r="F6" s="10">
        <f t="shared" si="1"/>
        <v>3676759</v>
      </c>
      <c r="G6" s="10">
        <f t="shared" si="1"/>
        <v>3161585</v>
      </c>
      <c r="H6" s="10">
        <f t="shared" si="1"/>
        <v>2701419</v>
      </c>
      <c r="I6" s="10">
        <f t="shared" si="1"/>
        <v>2282598</v>
      </c>
      <c r="J6" s="10">
        <f t="shared" si="1"/>
        <v>1934659</v>
      </c>
      <c r="K6" s="10">
        <f t="shared" si="1"/>
        <v>1594245</v>
      </c>
      <c r="L6" s="10">
        <f t="shared" si="1"/>
        <v>1291676</v>
      </c>
      <c r="M6" s="10">
        <f t="shared" si="1"/>
        <v>1011968</v>
      </c>
      <c r="N6" s="10">
        <f t="shared" si="1"/>
        <v>775527</v>
      </c>
      <c r="O6" s="10">
        <f t="shared" si="1"/>
        <v>568834</v>
      </c>
      <c r="P6" s="10">
        <f t="shared" si="1"/>
        <v>369201</v>
      </c>
      <c r="Q6" s="10">
        <f t="shared" si="1"/>
        <v>197090</v>
      </c>
      <c r="R6" s="10">
        <f t="shared" si="1"/>
        <v>86990</v>
      </c>
      <c r="S6" s="10">
        <f t="shared" si="1"/>
        <v>25624</v>
      </c>
      <c r="T6" s="10">
        <f t="shared" si="1"/>
        <v>5833</v>
      </c>
      <c r="U6" s="10">
        <f t="shared" si="1"/>
        <v>874</v>
      </c>
      <c r="V6" s="57">
        <f t="shared" si="1"/>
        <v>80</v>
      </c>
      <c r="W6" s="10"/>
      <c r="X6" t="s">
        <v>406</v>
      </c>
      <c r="Y6" s="10">
        <v>50298055.081996031</v>
      </c>
      <c r="Z6" s="10">
        <f>SUM(B36:V37)</f>
        <v>168335846</v>
      </c>
      <c r="AB6">
        <f>50/84*Y6</f>
        <v>29939318.501188114</v>
      </c>
      <c r="AD6" s="10">
        <v>74000000</v>
      </c>
    </row>
    <row r="7" spans="1:32" ht="14.95" thickBot="1">
      <c r="A7" s="6" t="s">
        <v>111</v>
      </c>
      <c r="B7" s="10">
        <f>INT(B28/SUM($B$27:$V$28)*$Y$3)</f>
        <v>7000471</v>
      </c>
      <c r="C7" s="10">
        <f t="shared" ref="C7:V7" si="2">INT(C28/SUM($B$27:$V$28)*$Y$3)</f>
        <v>5345583</v>
      </c>
      <c r="D7" s="10">
        <f t="shared" si="2"/>
        <v>4663726</v>
      </c>
      <c r="E7" s="10">
        <f t="shared" si="2"/>
        <v>4170633</v>
      </c>
      <c r="F7" s="10">
        <f t="shared" si="2"/>
        <v>3665431</v>
      </c>
      <c r="G7" s="10">
        <f t="shared" si="2"/>
        <v>3151095</v>
      </c>
      <c r="H7" s="10">
        <f t="shared" si="2"/>
        <v>2684986</v>
      </c>
      <c r="I7" s="10">
        <f t="shared" si="2"/>
        <v>2269398</v>
      </c>
      <c r="J7" s="10">
        <f t="shared" si="2"/>
        <v>1940075</v>
      </c>
      <c r="K7" s="10">
        <f t="shared" si="2"/>
        <v>1629682</v>
      </c>
      <c r="L7" s="10">
        <f t="shared" si="2"/>
        <v>1370693</v>
      </c>
      <c r="M7" s="10">
        <f t="shared" si="2"/>
        <v>1101699</v>
      </c>
      <c r="N7" s="10">
        <f t="shared" si="2"/>
        <v>867856</v>
      </c>
      <c r="O7" s="10">
        <f t="shared" si="2"/>
        <v>648363</v>
      </c>
      <c r="P7" s="10">
        <f t="shared" si="2"/>
        <v>437900</v>
      </c>
      <c r="Q7" s="10">
        <f t="shared" si="2"/>
        <v>244450</v>
      </c>
      <c r="R7" s="10">
        <f t="shared" si="2"/>
        <v>108079</v>
      </c>
      <c r="S7" s="10">
        <f t="shared" si="2"/>
        <v>33324</v>
      </c>
      <c r="T7" s="10">
        <f t="shared" si="2"/>
        <v>7967</v>
      </c>
      <c r="U7" s="10">
        <f t="shared" si="2"/>
        <v>1219</v>
      </c>
      <c r="V7" s="57">
        <f t="shared" si="2"/>
        <v>142</v>
      </c>
      <c r="X7" s="10" t="s">
        <v>407</v>
      </c>
      <c r="Y7" s="10">
        <v>357607777.75912476</v>
      </c>
      <c r="Z7" s="10">
        <f>SUM(B39:V40)</f>
        <v>479682781</v>
      </c>
      <c r="AB7">
        <f>48/52*Y7</f>
        <v>330099487.162269</v>
      </c>
      <c r="AD7" s="10">
        <f>(AD$2-AD$3-AD$4-AD$6)*AF7</f>
        <v>325759333.49337792</v>
      </c>
      <c r="AF7">
        <v>0.67028669443081879</v>
      </c>
    </row>
    <row r="8" spans="1:32">
      <c r="A8" s="58" t="s">
        <v>404</v>
      </c>
      <c r="B8" s="68"/>
      <c r="C8" s="68"/>
      <c r="D8" s="68"/>
      <c r="E8" s="68"/>
      <c r="F8" s="68"/>
      <c r="G8" s="68"/>
      <c r="H8" s="68"/>
      <c r="I8" s="68"/>
      <c r="J8" s="68"/>
      <c r="K8" s="68"/>
      <c r="L8" s="68"/>
      <c r="M8" s="68"/>
      <c r="N8" s="68"/>
      <c r="O8" s="68"/>
      <c r="P8" s="68"/>
      <c r="Q8" s="68"/>
      <c r="R8" s="68"/>
      <c r="S8" s="68"/>
      <c r="T8" s="68"/>
      <c r="U8" s="68"/>
      <c r="V8" s="69"/>
      <c r="Y8" s="10"/>
      <c r="Z8" s="10"/>
      <c r="AD8" s="10"/>
    </row>
    <row r="9" spans="1:32">
      <c r="A9" s="5" t="s">
        <v>110</v>
      </c>
      <c r="B9" s="10">
        <f>INT(B30/SUM($B$30:$V$31)*$Y$4)</f>
        <v>52664797</v>
      </c>
      <c r="C9" s="10">
        <f t="shared" ref="C9:V10" si="3">INT(C30/SUM($B$30:$V$31)*$Y$4)</f>
        <v>40956977</v>
      </c>
      <c r="D9" s="10">
        <f t="shared" si="3"/>
        <v>38664952</v>
      </c>
      <c r="E9" s="10">
        <f t="shared" si="3"/>
        <v>35638561</v>
      </c>
      <c r="F9" s="10">
        <f t="shared" si="3"/>
        <v>31506903</v>
      </c>
      <c r="G9" s="10">
        <f t="shared" si="3"/>
        <v>27371593</v>
      </c>
      <c r="H9" s="10">
        <f t="shared" si="3"/>
        <v>23873363</v>
      </c>
      <c r="I9" s="10">
        <f t="shared" si="3"/>
        <v>21650895</v>
      </c>
      <c r="J9" s="10">
        <f t="shared" si="3"/>
        <v>19143354</v>
      </c>
      <c r="K9" s="10">
        <f t="shared" si="3"/>
        <v>16479986</v>
      </c>
      <c r="L9" s="10">
        <f t="shared" si="3"/>
        <v>13544088</v>
      </c>
      <c r="M9" s="10">
        <f t="shared" si="3"/>
        <v>10763544</v>
      </c>
      <c r="N9" s="10">
        <f t="shared" si="3"/>
        <v>8580911</v>
      </c>
      <c r="O9" s="10">
        <f t="shared" si="3"/>
        <v>5816787</v>
      </c>
      <c r="P9" s="10">
        <f t="shared" si="3"/>
        <v>3692567</v>
      </c>
      <c r="Q9" s="10">
        <f t="shared" si="3"/>
        <v>2134980</v>
      </c>
      <c r="R9" s="10">
        <f t="shared" si="3"/>
        <v>951190</v>
      </c>
      <c r="S9" s="10">
        <f t="shared" si="3"/>
        <v>302331</v>
      </c>
      <c r="T9" s="10">
        <f t="shared" si="3"/>
        <v>59862</v>
      </c>
      <c r="U9" s="10">
        <f t="shared" si="3"/>
        <v>7521</v>
      </c>
      <c r="V9" s="57">
        <f t="shared" si="3"/>
        <v>322</v>
      </c>
      <c r="W9" s="10"/>
    </row>
    <row r="10" spans="1:32" ht="14.95" thickBot="1">
      <c r="A10" s="6" t="s">
        <v>111</v>
      </c>
      <c r="B10" s="10">
        <f>INT(B31/SUM($B$30:$V$31)*$Y$4)</f>
        <v>50008122</v>
      </c>
      <c r="C10" s="10">
        <f t="shared" si="3"/>
        <v>38536030</v>
      </c>
      <c r="D10" s="10">
        <f t="shared" si="3"/>
        <v>36053305</v>
      </c>
      <c r="E10" s="10">
        <f t="shared" si="3"/>
        <v>33466861</v>
      </c>
      <c r="F10" s="10">
        <f t="shared" si="3"/>
        <v>29480516</v>
      </c>
      <c r="G10" s="10">
        <f t="shared" si="3"/>
        <v>25974699</v>
      </c>
      <c r="H10" s="10">
        <f t="shared" si="3"/>
        <v>22735932</v>
      </c>
      <c r="I10" s="10">
        <f t="shared" si="3"/>
        <v>20442162</v>
      </c>
      <c r="J10" s="10">
        <f t="shared" si="3"/>
        <v>18214574</v>
      </c>
      <c r="K10" s="10">
        <f t="shared" si="3"/>
        <v>15597522</v>
      </c>
      <c r="L10" s="10">
        <f t="shared" si="3"/>
        <v>12958929</v>
      </c>
      <c r="M10" s="10">
        <f t="shared" si="3"/>
        <v>10570462</v>
      </c>
      <c r="N10" s="10">
        <f t="shared" si="3"/>
        <v>8909876</v>
      </c>
      <c r="O10" s="10">
        <f t="shared" si="3"/>
        <v>6502091</v>
      </c>
      <c r="P10" s="10">
        <f t="shared" si="3"/>
        <v>4414079</v>
      </c>
      <c r="Q10" s="10">
        <f t="shared" si="3"/>
        <v>2745431</v>
      </c>
      <c r="R10" s="10">
        <f t="shared" si="3"/>
        <v>1381662</v>
      </c>
      <c r="S10" s="10">
        <f t="shared" si="3"/>
        <v>529992</v>
      </c>
      <c r="T10" s="10">
        <f t="shared" si="3"/>
        <v>126873</v>
      </c>
      <c r="U10" s="10">
        <f t="shared" si="3"/>
        <v>19409</v>
      </c>
      <c r="V10" s="57">
        <f t="shared" si="3"/>
        <v>1270</v>
      </c>
    </row>
    <row r="11" spans="1:32">
      <c r="A11" s="58" t="s">
        <v>405</v>
      </c>
      <c r="B11" s="68"/>
      <c r="C11" s="68"/>
      <c r="D11" s="68"/>
      <c r="E11" s="68"/>
      <c r="F11" s="68"/>
      <c r="G11" s="68"/>
      <c r="H11" s="68"/>
      <c r="I11" s="68"/>
      <c r="J11" s="68"/>
      <c r="K11" s="68"/>
      <c r="L11" s="68"/>
      <c r="M11" s="68"/>
      <c r="N11" s="68"/>
      <c r="O11" s="68"/>
      <c r="P11" s="68"/>
      <c r="Q11" s="68"/>
      <c r="R11" s="68"/>
      <c r="S11" s="68"/>
      <c r="T11" s="68"/>
      <c r="U11" s="68"/>
      <c r="V11" s="69"/>
      <c r="AD11" s="10"/>
    </row>
    <row r="12" spans="1:32">
      <c r="A12" s="5" t="s">
        <v>110</v>
      </c>
      <c r="B12" s="10">
        <f>INT(B33/SUM($B$33:$V$34)*$Y$5)</f>
        <v>7263694</v>
      </c>
      <c r="C12" s="10">
        <f t="shared" ref="C12:V13" si="4">INT(C33/SUM($B$33:$V$34)*$Y$5)</f>
        <v>5497602</v>
      </c>
      <c r="D12" s="10">
        <f t="shared" si="4"/>
        <v>7848953</v>
      </c>
      <c r="E12" s="10">
        <f t="shared" si="4"/>
        <v>6755127</v>
      </c>
      <c r="F12" s="10">
        <f t="shared" si="4"/>
        <v>7251502</v>
      </c>
      <c r="G12" s="10">
        <f t="shared" si="4"/>
        <v>4886829</v>
      </c>
      <c r="H12" s="10">
        <f t="shared" si="4"/>
        <v>3346592</v>
      </c>
      <c r="I12" s="10">
        <f t="shared" si="4"/>
        <v>4328166</v>
      </c>
      <c r="J12" s="10">
        <f t="shared" si="4"/>
        <v>4155108</v>
      </c>
      <c r="K12" s="10">
        <f t="shared" si="4"/>
        <v>3446449</v>
      </c>
      <c r="L12" s="10">
        <f t="shared" si="4"/>
        <v>2699769</v>
      </c>
      <c r="M12" s="10">
        <f t="shared" si="4"/>
        <v>2164296</v>
      </c>
      <c r="N12" s="10">
        <f t="shared" si="4"/>
        <v>1737338</v>
      </c>
      <c r="O12" s="10">
        <f t="shared" si="4"/>
        <v>1333984</v>
      </c>
      <c r="P12" s="10">
        <f t="shared" si="4"/>
        <v>915253</v>
      </c>
      <c r="Q12" s="10">
        <f t="shared" si="4"/>
        <v>566654</v>
      </c>
      <c r="R12" s="10">
        <f t="shared" si="4"/>
        <v>269021</v>
      </c>
      <c r="S12" s="10">
        <f t="shared" si="4"/>
        <v>97201</v>
      </c>
      <c r="T12" s="10">
        <f t="shared" si="4"/>
        <v>24286</v>
      </c>
      <c r="U12" s="10">
        <f t="shared" si="4"/>
        <v>4651</v>
      </c>
      <c r="V12" s="57">
        <f t="shared" si="4"/>
        <v>327</v>
      </c>
      <c r="W12" s="10"/>
    </row>
    <row r="13" spans="1:32" ht="14.95" thickBot="1">
      <c r="A13" s="6" t="s">
        <v>111</v>
      </c>
      <c r="B13" s="7">
        <f>INT(B34/SUM($B$33:$V$34)*$Y$5)</f>
        <v>7060803</v>
      </c>
      <c r="C13" s="7">
        <f t="shared" si="4"/>
        <v>5465791</v>
      </c>
      <c r="D13" s="7">
        <f t="shared" si="4"/>
        <v>7815895</v>
      </c>
      <c r="E13" s="7">
        <f t="shared" si="4"/>
        <v>6891276</v>
      </c>
      <c r="F13" s="7">
        <f t="shared" si="4"/>
        <v>7910131</v>
      </c>
      <c r="G13" s="7">
        <f t="shared" si="4"/>
        <v>6468325</v>
      </c>
      <c r="H13" s="7">
        <f t="shared" si="4"/>
        <v>4634397</v>
      </c>
      <c r="I13" s="7">
        <f t="shared" si="4"/>
        <v>6118113</v>
      </c>
      <c r="J13" s="7">
        <f t="shared" si="4"/>
        <v>5591682</v>
      </c>
      <c r="K13" s="7">
        <f t="shared" si="4"/>
        <v>4961640</v>
      </c>
      <c r="L13" s="7">
        <f t="shared" si="4"/>
        <v>3961205</v>
      </c>
      <c r="M13" s="7">
        <f t="shared" si="4"/>
        <v>3210242</v>
      </c>
      <c r="N13" s="7">
        <f t="shared" si="4"/>
        <v>2754888</v>
      </c>
      <c r="O13" s="7">
        <f t="shared" si="4"/>
        <v>2184127</v>
      </c>
      <c r="P13" s="7">
        <f t="shared" si="4"/>
        <v>1573057</v>
      </c>
      <c r="Q13" s="7">
        <f t="shared" si="4"/>
        <v>1047777</v>
      </c>
      <c r="R13" s="7">
        <f t="shared" si="4"/>
        <v>512011</v>
      </c>
      <c r="S13" s="7">
        <f t="shared" si="4"/>
        <v>214526</v>
      </c>
      <c r="T13" s="7">
        <f t="shared" si="4"/>
        <v>64252</v>
      </c>
      <c r="U13" s="7">
        <f t="shared" si="4"/>
        <v>15587</v>
      </c>
      <c r="V13" s="82">
        <f t="shared" si="4"/>
        <v>977</v>
      </c>
    </row>
    <row r="14" spans="1:32">
      <c r="A14" s="59" t="s">
        <v>406</v>
      </c>
      <c r="B14" s="10"/>
      <c r="C14" s="10"/>
      <c r="D14" s="10"/>
      <c r="E14" s="10"/>
      <c r="F14" s="10"/>
      <c r="G14" s="10"/>
      <c r="H14" s="10"/>
      <c r="I14" s="10"/>
      <c r="J14" s="10"/>
      <c r="K14" s="10"/>
      <c r="L14" s="10"/>
      <c r="M14" s="10"/>
      <c r="N14" s="10"/>
      <c r="O14" s="10"/>
      <c r="P14" s="10"/>
      <c r="Q14" s="10"/>
      <c r="R14" s="10"/>
      <c r="S14" s="10"/>
      <c r="T14" s="10"/>
      <c r="U14" s="10"/>
      <c r="V14" s="57"/>
    </row>
    <row r="15" spans="1:32">
      <c r="A15" s="5" t="s">
        <v>110</v>
      </c>
      <c r="B15" s="10">
        <f>INT(B36/SUM($B$36:$V$37)*$Y$6)</f>
        <v>4233768</v>
      </c>
      <c r="C15" s="10">
        <f t="shared" ref="C15:V16" si="5">INT(C36/SUM($B$36:$V$37)*$Y$6)</f>
        <v>3359286</v>
      </c>
      <c r="D15" s="10">
        <f t="shared" si="5"/>
        <v>2896389</v>
      </c>
      <c r="E15" s="10">
        <f t="shared" si="5"/>
        <v>2531200</v>
      </c>
      <c r="F15" s="10">
        <f t="shared" si="5"/>
        <v>2255128</v>
      </c>
      <c r="G15" s="10">
        <f t="shared" si="5"/>
        <v>1928626</v>
      </c>
      <c r="H15" s="10">
        <f t="shared" si="5"/>
        <v>1621614</v>
      </c>
      <c r="I15" s="10">
        <f t="shared" si="5"/>
        <v>1450778</v>
      </c>
      <c r="J15" s="10">
        <f t="shared" si="5"/>
        <v>1244984</v>
      </c>
      <c r="K15" s="10">
        <f t="shared" si="5"/>
        <v>1041893</v>
      </c>
      <c r="L15" s="10">
        <f t="shared" si="5"/>
        <v>826110</v>
      </c>
      <c r="M15" s="10">
        <f t="shared" si="5"/>
        <v>634067</v>
      </c>
      <c r="N15" s="10">
        <f t="shared" si="5"/>
        <v>493985</v>
      </c>
      <c r="O15" s="10">
        <f t="shared" si="5"/>
        <v>333072</v>
      </c>
      <c r="P15" s="10">
        <f t="shared" si="5"/>
        <v>212036</v>
      </c>
      <c r="Q15" s="10">
        <f t="shared" si="5"/>
        <v>124391</v>
      </c>
      <c r="R15" s="10">
        <f t="shared" si="5"/>
        <v>60919</v>
      </c>
      <c r="S15" s="10">
        <f t="shared" si="5"/>
        <v>23599</v>
      </c>
      <c r="T15" s="10">
        <f t="shared" si="5"/>
        <v>6672</v>
      </c>
      <c r="U15" s="10">
        <f t="shared" si="5"/>
        <v>1381</v>
      </c>
      <c r="V15" s="57">
        <f t="shared" si="5"/>
        <v>174</v>
      </c>
      <c r="W15" s="10"/>
    </row>
    <row r="16" spans="1:32" ht="14.95" thickBot="1">
      <c r="A16" s="6" t="s">
        <v>111</v>
      </c>
      <c r="B16" s="10">
        <f>INT(B37/SUM($B$36:$V$37)*$Y$6)</f>
        <v>4134946</v>
      </c>
      <c r="C16" s="10">
        <f t="shared" si="5"/>
        <v>3251389</v>
      </c>
      <c r="D16" s="10">
        <f t="shared" si="5"/>
        <v>2814267</v>
      </c>
      <c r="E16" s="10">
        <f t="shared" si="5"/>
        <v>2575547</v>
      </c>
      <c r="F16" s="10">
        <f t="shared" si="5"/>
        <v>2321385</v>
      </c>
      <c r="G16" s="10">
        <f t="shared" si="5"/>
        <v>1942674</v>
      </c>
      <c r="H16" s="10">
        <f t="shared" si="5"/>
        <v>1602590</v>
      </c>
      <c r="I16" s="10">
        <f t="shared" si="5"/>
        <v>1424548</v>
      </c>
      <c r="J16" s="10">
        <f t="shared" si="5"/>
        <v>1194451</v>
      </c>
      <c r="K16" s="10">
        <f t="shared" si="5"/>
        <v>987533</v>
      </c>
      <c r="L16" s="10">
        <f t="shared" si="5"/>
        <v>793345</v>
      </c>
      <c r="M16" s="10">
        <f t="shared" si="5"/>
        <v>618610</v>
      </c>
      <c r="N16" s="10">
        <f t="shared" si="5"/>
        <v>495210</v>
      </c>
      <c r="O16" s="10">
        <f t="shared" si="5"/>
        <v>348629</v>
      </c>
      <c r="P16" s="10">
        <f t="shared" si="5"/>
        <v>238297</v>
      </c>
      <c r="Q16" s="10">
        <f t="shared" si="5"/>
        <v>146109</v>
      </c>
      <c r="R16" s="10">
        <f t="shared" si="5"/>
        <v>80488</v>
      </c>
      <c r="S16" s="10">
        <f t="shared" si="5"/>
        <v>33875</v>
      </c>
      <c r="T16" s="10">
        <f t="shared" si="5"/>
        <v>10994</v>
      </c>
      <c r="U16" s="10">
        <f t="shared" si="5"/>
        <v>2689</v>
      </c>
      <c r="V16" s="57">
        <f t="shared" si="5"/>
        <v>385</v>
      </c>
    </row>
    <row r="17" spans="1:42">
      <c r="A17" s="58" t="s">
        <v>407</v>
      </c>
      <c r="B17" s="68"/>
      <c r="C17" s="68"/>
      <c r="D17" s="68"/>
      <c r="E17" s="68"/>
      <c r="F17" s="68"/>
      <c r="G17" s="68"/>
      <c r="H17" s="68"/>
      <c r="I17" s="68"/>
      <c r="J17" s="68"/>
      <c r="K17" s="68"/>
      <c r="L17" s="68"/>
      <c r="M17" s="68"/>
      <c r="N17" s="68"/>
      <c r="O17" s="68"/>
      <c r="P17" s="68"/>
      <c r="Q17" s="68"/>
      <c r="R17" s="68"/>
      <c r="S17" s="68"/>
      <c r="T17" s="68"/>
      <c r="U17" s="68"/>
      <c r="V17" s="69"/>
    </row>
    <row r="18" spans="1:42">
      <c r="A18" s="5" t="s">
        <v>110</v>
      </c>
      <c r="B18" s="10">
        <f>INT(B39/SUM($B$39:$V$40)*$Y$7)</f>
        <v>17572375</v>
      </c>
      <c r="C18" s="10">
        <f t="shared" ref="C18:V19" si="6">INT(C39/SUM($B$39:$V$40)*$Y$7)</f>
        <v>14850418</v>
      </c>
      <c r="D18" s="10">
        <f t="shared" si="6"/>
        <v>14216385</v>
      </c>
      <c r="E18" s="10">
        <f t="shared" si="6"/>
        <v>13385260</v>
      </c>
      <c r="F18" s="10">
        <f t="shared" si="6"/>
        <v>13528576</v>
      </c>
      <c r="G18" s="10">
        <f t="shared" si="6"/>
        <v>13396694</v>
      </c>
      <c r="H18" s="10">
        <f t="shared" si="6"/>
        <v>11128800</v>
      </c>
      <c r="I18" s="10">
        <f t="shared" si="6"/>
        <v>12517464</v>
      </c>
      <c r="J18" s="10">
        <f t="shared" si="6"/>
        <v>12292341</v>
      </c>
      <c r="K18" s="10">
        <f t="shared" si="6"/>
        <v>11377766</v>
      </c>
      <c r="L18" s="10">
        <f t="shared" si="6"/>
        <v>9755277</v>
      </c>
      <c r="M18" s="10">
        <f t="shared" si="6"/>
        <v>8152456</v>
      </c>
      <c r="N18" s="10">
        <f t="shared" si="6"/>
        <v>7018600</v>
      </c>
      <c r="O18" s="10">
        <f t="shared" si="6"/>
        <v>5735449</v>
      </c>
      <c r="P18" s="10">
        <f t="shared" si="6"/>
        <v>4195633</v>
      </c>
      <c r="Q18" s="10">
        <f t="shared" si="6"/>
        <v>2560307</v>
      </c>
      <c r="R18" s="10">
        <f t="shared" si="6"/>
        <v>1183330</v>
      </c>
      <c r="S18" s="10">
        <f t="shared" si="6"/>
        <v>403915</v>
      </c>
      <c r="T18" s="10">
        <f t="shared" si="6"/>
        <v>89517</v>
      </c>
      <c r="U18" s="10">
        <f t="shared" si="6"/>
        <v>12344</v>
      </c>
      <c r="V18" s="57">
        <f t="shared" si="6"/>
        <v>1543</v>
      </c>
      <c r="W18" s="10"/>
    </row>
    <row r="19" spans="1:42" ht="14.95" thickBot="1">
      <c r="A19" s="6" t="s">
        <v>111</v>
      </c>
      <c r="B19" s="7">
        <f>INT(B40/SUM($B$39:$V$40)*$Y$7)</f>
        <v>16805122</v>
      </c>
      <c r="C19" s="7">
        <f t="shared" si="6"/>
        <v>14311244</v>
      </c>
      <c r="D19" s="7">
        <f t="shared" si="6"/>
        <v>13786411</v>
      </c>
      <c r="E19" s="7">
        <f t="shared" si="6"/>
        <v>13488984</v>
      </c>
      <c r="F19" s="7">
        <f t="shared" si="6"/>
        <v>14085796</v>
      </c>
      <c r="G19" s="7">
        <f t="shared" si="6"/>
        <v>14638073</v>
      </c>
      <c r="H19" s="7">
        <f t="shared" si="6"/>
        <v>12129743</v>
      </c>
      <c r="I19" s="7">
        <f t="shared" si="6"/>
        <v>13703968</v>
      </c>
      <c r="J19" s="7">
        <f t="shared" si="6"/>
        <v>13075310</v>
      </c>
      <c r="K19" s="7">
        <f t="shared" si="6"/>
        <v>11977313</v>
      </c>
      <c r="L19" s="7">
        <f t="shared" si="6"/>
        <v>10788555</v>
      </c>
      <c r="M19" s="7">
        <f t="shared" si="6"/>
        <v>9478694</v>
      </c>
      <c r="N19" s="7">
        <f t="shared" si="6"/>
        <v>8186686</v>
      </c>
      <c r="O19" s="7">
        <f t="shared" si="6"/>
        <v>6855067</v>
      </c>
      <c r="P19" s="7">
        <f t="shared" si="6"/>
        <v>5108329</v>
      </c>
      <c r="Q19" s="7">
        <f t="shared" si="6"/>
        <v>3260640</v>
      </c>
      <c r="R19" s="7">
        <f t="shared" si="6"/>
        <v>1696640</v>
      </c>
      <c r="S19" s="7">
        <f t="shared" si="6"/>
        <v>658390</v>
      </c>
      <c r="T19" s="7">
        <f t="shared" si="6"/>
        <v>168855</v>
      </c>
      <c r="U19" s="7">
        <f t="shared" si="6"/>
        <v>26159</v>
      </c>
      <c r="V19" s="82">
        <f t="shared" si="6"/>
        <v>3327</v>
      </c>
    </row>
    <row r="20" spans="1:42">
      <c r="A20" s="9"/>
      <c r="B20" s="67"/>
      <c r="C20" s="10"/>
      <c r="D20" s="10"/>
      <c r="E20" s="10"/>
      <c r="F20" s="10"/>
      <c r="G20" s="10"/>
      <c r="H20" s="10"/>
      <c r="I20" s="10"/>
      <c r="J20" s="10"/>
      <c r="K20" s="10"/>
      <c r="L20" s="10"/>
      <c r="M20" s="10"/>
      <c r="N20" s="10"/>
      <c r="O20" s="10"/>
      <c r="P20" s="10"/>
      <c r="Q20" s="10"/>
      <c r="R20" s="10"/>
      <c r="S20" s="10"/>
      <c r="T20" s="10"/>
      <c r="U20" s="10"/>
      <c r="V20" s="10"/>
    </row>
    <row r="21" spans="1:42" ht="19.7" thickBot="1">
      <c r="A21" s="33" t="s">
        <v>472</v>
      </c>
      <c r="B21" s="67"/>
      <c r="C21" s="10"/>
      <c r="D21" s="10"/>
      <c r="E21" s="10"/>
      <c r="F21" s="10"/>
      <c r="G21" s="10"/>
      <c r="H21" s="10"/>
      <c r="I21" s="10"/>
      <c r="J21" s="10"/>
      <c r="K21" s="10"/>
      <c r="L21" s="10"/>
      <c r="M21" s="10"/>
      <c r="N21" s="10"/>
      <c r="O21" s="10"/>
      <c r="P21" s="10"/>
      <c r="Q21" s="10"/>
      <c r="R21" s="10"/>
      <c r="S21" s="10"/>
      <c r="T21" s="10"/>
      <c r="U21" s="10"/>
      <c r="V21" s="10"/>
    </row>
    <row r="22" spans="1:42" ht="14.95" thickBot="1">
      <c r="A22" s="2">
        <v>1950</v>
      </c>
      <c r="B22" s="3" t="s">
        <v>89</v>
      </c>
      <c r="C22" s="3" t="s">
        <v>90</v>
      </c>
      <c r="D22" s="3" t="s">
        <v>91</v>
      </c>
      <c r="E22" s="3" t="s">
        <v>92</v>
      </c>
      <c r="F22" s="3" t="s">
        <v>93</v>
      </c>
      <c r="G22" s="3" t="s">
        <v>94</v>
      </c>
      <c r="H22" s="3" t="s">
        <v>95</v>
      </c>
      <c r="I22" s="3" t="s">
        <v>96</v>
      </c>
      <c r="J22" s="3" t="s">
        <v>97</v>
      </c>
      <c r="K22" s="3" t="s">
        <v>98</v>
      </c>
      <c r="L22" s="3" t="s">
        <v>99</v>
      </c>
      <c r="M22" s="3" t="s">
        <v>100</v>
      </c>
      <c r="N22" s="3" t="s">
        <v>101</v>
      </c>
      <c r="O22" s="3" t="s">
        <v>102</v>
      </c>
      <c r="P22" s="3" t="s">
        <v>103</v>
      </c>
      <c r="Q22" s="3" t="s">
        <v>104</v>
      </c>
      <c r="R22" s="3" t="s">
        <v>105</v>
      </c>
      <c r="S22" s="3" t="s">
        <v>106</v>
      </c>
      <c r="T22" s="3" t="s">
        <v>107</v>
      </c>
      <c r="U22" s="3" t="s">
        <v>108</v>
      </c>
      <c r="V22" s="4" t="s">
        <v>109</v>
      </c>
      <c r="X22" s="9"/>
      <c r="Y22" s="9"/>
      <c r="Z22" s="9"/>
      <c r="AA22" s="9"/>
      <c r="AB22" s="9"/>
      <c r="AC22" s="9"/>
      <c r="AD22" s="9"/>
      <c r="AE22" s="9"/>
      <c r="AF22" s="9"/>
      <c r="AG22" s="9"/>
      <c r="AH22" s="9"/>
      <c r="AI22" s="9"/>
      <c r="AJ22" s="9"/>
      <c r="AK22" s="9"/>
      <c r="AL22" s="9"/>
      <c r="AM22" s="9"/>
      <c r="AN22" s="9"/>
      <c r="AO22" s="9"/>
      <c r="AP22" s="9"/>
    </row>
    <row r="23" spans="1:42">
      <c r="A23" s="58" t="s">
        <v>402</v>
      </c>
      <c r="B23" s="3"/>
      <c r="C23" s="3"/>
      <c r="D23" s="3"/>
      <c r="E23" s="3"/>
      <c r="F23" s="3"/>
      <c r="G23" s="3"/>
      <c r="H23" s="3"/>
      <c r="I23" s="3"/>
      <c r="J23" s="3"/>
      <c r="K23" s="3"/>
      <c r="L23" s="3"/>
      <c r="M23" s="3"/>
      <c r="N23" s="3"/>
      <c r="O23" s="3"/>
      <c r="P23" s="3"/>
      <c r="Q23" s="3"/>
      <c r="R23" s="3"/>
      <c r="S23" s="3"/>
      <c r="T23" s="3"/>
      <c r="U23" s="3"/>
      <c r="V23" s="4"/>
      <c r="X23" s="10"/>
      <c r="Y23" s="10"/>
    </row>
    <row r="24" spans="1:42">
      <c r="A24" s="5" t="s">
        <v>110</v>
      </c>
      <c r="B24" s="10">
        <f>SUM(B27,B30,B33,B36,B39)</f>
        <v>174584888.5</v>
      </c>
      <c r="C24" s="10">
        <f t="shared" ref="C24:V24" si="7">SUM(C27,C30,C33,C36,C39)</f>
        <v>136864461</v>
      </c>
      <c r="D24" s="10">
        <f t="shared" si="7"/>
        <v>132065547</v>
      </c>
      <c r="E24" s="10">
        <f t="shared" si="7"/>
        <v>120468825.5</v>
      </c>
      <c r="F24" s="10">
        <f t="shared" si="7"/>
        <v>110985880.5</v>
      </c>
      <c r="G24" s="10">
        <f t="shared" si="7"/>
        <v>95954588.5</v>
      </c>
      <c r="H24" s="10">
        <f t="shared" si="7"/>
        <v>80982953.5</v>
      </c>
      <c r="I24" s="10">
        <f t="shared" si="7"/>
        <v>78435185.5</v>
      </c>
      <c r="J24" s="10">
        <f t="shared" si="7"/>
        <v>71212134</v>
      </c>
      <c r="K24" s="10">
        <f t="shared" si="7"/>
        <v>61846284.5</v>
      </c>
      <c r="L24" s="10">
        <f t="shared" si="7"/>
        <v>50986113</v>
      </c>
      <c r="M24" s="10">
        <f t="shared" si="7"/>
        <v>40972989.5</v>
      </c>
      <c r="N24" s="10">
        <f t="shared" si="7"/>
        <v>33257257.5</v>
      </c>
      <c r="O24" s="10">
        <f t="shared" si="7"/>
        <v>24242748</v>
      </c>
      <c r="P24" s="10">
        <f t="shared" si="7"/>
        <v>16277955.5</v>
      </c>
      <c r="Q24" s="10">
        <f t="shared" si="7"/>
        <v>9618521.5</v>
      </c>
      <c r="R24" s="10">
        <f t="shared" si="7"/>
        <v>4387694</v>
      </c>
      <c r="S24" s="10">
        <f t="shared" si="7"/>
        <v>1460990</v>
      </c>
      <c r="T24" s="10">
        <f t="shared" si="7"/>
        <v>319704</v>
      </c>
      <c r="U24" s="10">
        <f t="shared" si="7"/>
        <v>46656</v>
      </c>
      <c r="V24" s="57">
        <f t="shared" si="7"/>
        <v>4090</v>
      </c>
      <c r="W24" s="10"/>
      <c r="X24" s="10"/>
      <c r="Y24" s="10"/>
    </row>
    <row r="25" spans="1:42" ht="14.95" thickBot="1">
      <c r="A25" s="6" t="s">
        <v>111</v>
      </c>
      <c r="B25" s="10">
        <f>SUM(B28,B31,B34,B37,B40)</f>
        <v>167170415</v>
      </c>
      <c r="C25" s="10">
        <f t="shared" ref="C25:V25" si="8">SUM(C28,C31,C34,C37,C40)</f>
        <v>130772713.5</v>
      </c>
      <c r="D25" s="10">
        <f t="shared" si="8"/>
        <v>125924859.5</v>
      </c>
      <c r="E25" s="10">
        <f t="shared" si="8"/>
        <v>116620117.5</v>
      </c>
      <c r="F25" s="10">
        <f t="shared" si="8"/>
        <v>109063075.5</v>
      </c>
      <c r="G25" s="10">
        <f t="shared" si="8"/>
        <v>97642428.5</v>
      </c>
      <c r="H25" s="10">
        <f t="shared" si="8"/>
        <v>82220449</v>
      </c>
      <c r="I25" s="10">
        <f t="shared" si="8"/>
        <v>80645451.5</v>
      </c>
      <c r="J25" s="10">
        <f t="shared" si="8"/>
        <v>72786353</v>
      </c>
      <c r="K25" s="10">
        <f t="shared" si="8"/>
        <v>63474108.5</v>
      </c>
      <c r="L25" s="10">
        <f t="shared" si="8"/>
        <v>53532504</v>
      </c>
      <c r="M25" s="10">
        <f t="shared" si="8"/>
        <v>44398962.5</v>
      </c>
      <c r="N25" s="10">
        <f t="shared" si="8"/>
        <v>37518782</v>
      </c>
      <c r="O25" s="10">
        <f t="shared" si="8"/>
        <v>28864524</v>
      </c>
      <c r="P25" s="10">
        <f t="shared" si="8"/>
        <v>20362655.5</v>
      </c>
      <c r="Q25" s="10">
        <f t="shared" si="8"/>
        <v>12814447.5</v>
      </c>
      <c r="R25" s="10">
        <f t="shared" si="8"/>
        <v>6478937.5</v>
      </c>
      <c r="S25" s="10">
        <f t="shared" si="8"/>
        <v>2514794</v>
      </c>
      <c r="T25" s="10">
        <f t="shared" si="8"/>
        <v>649333</v>
      </c>
      <c r="U25" s="10">
        <f t="shared" si="8"/>
        <v>113246.5</v>
      </c>
      <c r="V25" s="57">
        <f t="shared" si="8"/>
        <v>10377</v>
      </c>
      <c r="Y25" s="10"/>
    </row>
    <row r="26" spans="1:42">
      <c r="A26" s="58" t="s">
        <v>403</v>
      </c>
      <c r="B26" s="68"/>
      <c r="C26" s="68"/>
      <c r="D26" s="68"/>
      <c r="E26" s="68"/>
      <c r="F26" s="68"/>
      <c r="G26" s="68"/>
      <c r="H26" s="68"/>
      <c r="I26" s="68"/>
      <c r="J26" s="68"/>
      <c r="K26" s="68"/>
      <c r="L26" s="68"/>
      <c r="M26" s="68"/>
      <c r="N26" s="68"/>
      <c r="O26" s="68"/>
      <c r="P26" s="68"/>
      <c r="Q26" s="68"/>
      <c r="R26" s="68"/>
      <c r="S26" s="68"/>
      <c r="T26" s="68"/>
      <c r="U26" s="68"/>
      <c r="V26" s="69"/>
      <c r="Y26" s="10"/>
    </row>
    <row r="27" spans="1:42">
      <c r="A27" s="5" t="s">
        <v>110</v>
      </c>
      <c r="B27" s="10">
        <v>19750518.5</v>
      </c>
      <c r="C27" s="10">
        <v>14904154</v>
      </c>
      <c r="D27" s="10">
        <v>12924350</v>
      </c>
      <c r="E27" s="10">
        <v>11579388.5</v>
      </c>
      <c r="F27" s="10">
        <v>10145100</v>
      </c>
      <c r="G27" s="10">
        <v>8723606.5</v>
      </c>
      <c r="H27" s="10">
        <v>7453892</v>
      </c>
      <c r="I27" s="10">
        <v>6298260.5</v>
      </c>
      <c r="J27" s="10">
        <v>5338210.5</v>
      </c>
      <c r="K27" s="10">
        <v>4398921.5</v>
      </c>
      <c r="L27" s="10">
        <v>3564059</v>
      </c>
      <c r="M27" s="10">
        <v>2792274.5</v>
      </c>
      <c r="N27" s="10">
        <v>2139875.5</v>
      </c>
      <c r="O27" s="10">
        <v>1569557</v>
      </c>
      <c r="P27" s="10">
        <v>1018718</v>
      </c>
      <c r="Q27" s="10">
        <v>543822.5</v>
      </c>
      <c r="R27" s="10">
        <v>240027.5</v>
      </c>
      <c r="S27" s="10">
        <v>70704</v>
      </c>
      <c r="T27" s="10">
        <v>16097</v>
      </c>
      <c r="U27" s="10">
        <v>2413.5</v>
      </c>
      <c r="V27" s="57">
        <v>221.5</v>
      </c>
      <c r="W27">
        <f>SUM(B6:V6)/SUM(B27:V27)</f>
        <v>0.36241719393202532</v>
      </c>
      <c r="X27" s="83"/>
      <c r="Y27" s="83"/>
      <c r="Z27" s="83"/>
      <c r="AA27" s="83"/>
      <c r="AB27" s="83"/>
      <c r="AC27" s="83"/>
      <c r="AD27" s="83"/>
      <c r="AE27" s="83"/>
      <c r="AF27" s="83"/>
      <c r="AG27" s="83"/>
      <c r="AH27" s="83"/>
      <c r="AI27" s="83"/>
      <c r="AJ27" s="83"/>
      <c r="AK27" s="83"/>
      <c r="AL27" s="83"/>
      <c r="AM27" s="83"/>
      <c r="AN27" s="83"/>
      <c r="AO27" s="83"/>
      <c r="AP27" s="83"/>
    </row>
    <row r="28" spans="1:42" ht="14.95" thickBot="1">
      <c r="A28" s="6" t="s">
        <v>111</v>
      </c>
      <c r="B28" s="10">
        <v>19316053.5</v>
      </c>
      <c r="C28" s="10">
        <v>14749803.5</v>
      </c>
      <c r="D28" s="10">
        <v>12868390</v>
      </c>
      <c r="E28" s="10">
        <v>11507822.5</v>
      </c>
      <c r="F28" s="10">
        <v>10113842.5</v>
      </c>
      <c r="G28" s="10">
        <v>8694661</v>
      </c>
      <c r="H28" s="10">
        <v>7408550.5</v>
      </c>
      <c r="I28" s="10">
        <v>6261838.5</v>
      </c>
      <c r="J28" s="10">
        <v>5353153</v>
      </c>
      <c r="K28" s="10">
        <v>4496701</v>
      </c>
      <c r="L28" s="10">
        <v>3782087.5</v>
      </c>
      <c r="M28" s="10">
        <v>3039863.5</v>
      </c>
      <c r="N28" s="10">
        <v>2394632.5</v>
      </c>
      <c r="O28" s="10">
        <v>1788996.5</v>
      </c>
      <c r="P28" s="10">
        <v>1208277</v>
      </c>
      <c r="Q28" s="10">
        <v>674500</v>
      </c>
      <c r="R28" s="10">
        <v>298219.5</v>
      </c>
      <c r="S28" s="10">
        <v>91950.5</v>
      </c>
      <c r="T28" s="10">
        <v>21984.5</v>
      </c>
      <c r="U28" s="10">
        <v>3365</v>
      </c>
      <c r="V28" s="57">
        <v>393.5</v>
      </c>
      <c r="W28">
        <f>SUM(B7:V7)/SUM(B28:V28)</f>
        <v>0.36241718897323472</v>
      </c>
      <c r="X28" s="83"/>
      <c r="Y28" s="83"/>
      <c r="Z28" s="83"/>
      <c r="AA28" s="83"/>
      <c r="AB28" s="83"/>
      <c r="AC28" s="83"/>
      <c r="AD28" s="83"/>
      <c r="AE28" s="83"/>
      <c r="AF28" s="83"/>
      <c r="AG28" s="83"/>
      <c r="AH28" s="83"/>
      <c r="AI28" s="83"/>
      <c r="AJ28" s="83"/>
      <c r="AK28" s="83"/>
      <c r="AL28" s="83"/>
      <c r="AM28" s="83"/>
      <c r="AN28" s="83"/>
      <c r="AO28" s="83"/>
      <c r="AP28" s="83"/>
    </row>
    <row r="29" spans="1:42">
      <c r="A29" s="58" t="s">
        <v>404</v>
      </c>
      <c r="B29" s="68"/>
      <c r="C29" s="68"/>
      <c r="D29" s="68"/>
      <c r="E29" s="68"/>
      <c r="F29" s="68"/>
      <c r="G29" s="68"/>
      <c r="H29" s="68"/>
      <c r="I29" s="68"/>
      <c r="J29" s="68"/>
      <c r="K29" s="68"/>
      <c r="L29" s="68"/>
      <c r="M29" s="68"/>
      <c r="N29" s="68"/>
      <c r="O29" s="68"/>
      <c r="P29" s="68"/>
      <c r="Q29" s="68"/>
      <c r="R29" s="68"/>
      <c r="S29" s="68"/>
      <c r="T29" s="68"/>
      <c r="U29" s="68"/>
      <c r="V29" s="69"/>
      <c r="Y29" s="10"/>
    </row>
    <row r="30" spans="1:42">
      <c r="A30" s="5" t="s">
        <v>110</v>
      </c>
      <c r="B30" s="10">
        <v>104359249</v>
      </c>
      <c r="C30" s="10">
        <v>81159325</v>
      </c>
      <c r="D30" s="10">
        <v>76617505.5</v>
      </c>
      <c r="E30" s="10">
        <v>70620484.5</v>
      </c>
      <c r="F30" s="10">
        <v>62433294.5</v>
      </c>
      <c r="G30" s="10">
        <v>54238867.5</v>
      </c>
      <c r="H30" s="10">
        <v>47306861.5</v>
      </c>
      <c r="I30" s="10">
        <v>42902874</v>
      </c>
      <c r="J30" s="10">
        <v>37933993.5</v>
      </c>
      <c r="K30" s="10">
        <v>32656330</v>
      </c>
      <c r="L30" s="10">
        <v>26838627</v>
      </c>
      <c r="M30" s="10">
        <v>21328770.5</v>
      </c>
      <c r="N30" s="10">
        <v>17003719.5</v>
      </c>
      <c r="O30" s="10">
        <v>11526400.5</v>
      </c>
      <c r="P30" s="10">
        <v>7317100</v>
      </c>
      <c r="Q30" s="10">
        <v>4230623.5</v>
      </c>
      <c r="R30" s="10">
        <v>1884855.5</v>
      </c>
      <c r="S30" s="10">
        <v>599092.5</v>
      </c>
      <c r="T30" s="10">
        <v>118621.5</v>
      </c>
      <c r="U30" s="10">
        <v>14905</v>
      </c>
      <c r="V30" s="57">
        <v>638.5</v>
      </c>
      <c r="W30">
        <f>SUM(B9:V9)/SUM(B30:V30)</f>
        <v>0.5046490529827492</v>
      </c>
      <c r="X30" s="83"/>
      <c r="Y30" s="83"/>
      <c r="Z30" s="83"/>
      <c r="AA30" s="83"/>
      <c r="AB30" s="83"/>
      <c r="AC30" s="83"/>
      <c r="AD30" s="83"/>
      <c r="AE30" s="83"/>
      <c r="AF30" s="83"/>
      <c r="AG30" s="83"/>
      <c r="AH30" s="83"/>
      <c r="AI30" s="83"/>
      <c r="AJ30" s="83"/>
      <c r="AK30" s="83"/>
      <c r="AL30" s="83"/>
      <c r="AM30" s="83"/>
      <c r="AN30" s="83"/>
      <c r="AO30" s="83"/>
      <c r="AP30" s="83"/>
    </row>
    <row r="31" spans="1:42" ht="14.95" thickBot="1">
      <c r="A31" s="6" t="s">
        <v>111</v>
      </c>
      <c r="B31" s="10">
        <v>99094848.5</v>
      </c>
      <c r="C31" s="10">
        <v>76362035.5</v>
      </c>
      <c r="D31" s="10">
        <v>71442331.5</v>
      </c>
      <c r="E31" s="10">
        <v>66317098</v>
      </c>
      <c r="F31" s="10">
        <v>58417856.5</v>
      </c>
      <c r="G31" s="10">
        <v>51470816</v>
      </c>
      <c r="H31" s="10">
        <v>45052956.5</v>
      </c>
      <c r="I31" s="10">
        <v>40507679</v>
      </c>
      <c r="J31" s="10">
        <v>36093545.5</v>
      </c>
      <c r="K31" s="10">
        <v>30907661</v>
      </c>
      <c r="L31" s="10">
        <v>25679092</v>
      </c>
      <c r="M31" s="10">
        <v>20946165</v>
      </c>
      <c r="N31" s="10">
        <v>17655588</v>
      </c>
      <c r="O31" s="10">
        <v>12884382</v>
      </c>
      <c r="P31" s="10">
        <v>8746830.5</v>
      </c>
      <c r="Q31" s="10">
        <v>5440278</v>
      </c>
      <c r="R31" s="10">
        <v>2737867.5</v>
      </c>
      <c r="S31" s="10">
        <v>1050220</v>
      </c>
      <c r="T31" s="10">
        <v>251408.5</v>
      </c>
      <c r="U31" s="10">
        <v>38462</v>
      </c>
      <c r="V31" s="57">
        <v>2518</v>
      </c>
      <c r="W31">
        <f>SUM(B10:V10)/SUM(B31:V31)</f>
        <v>0.50464905219189882</v>
      </c>
      <c r="X31" s="83"/>
      <c r="Y31" s="83"/>
      <c r="Z31" s="83"/>
      <c r="AA31" s="83"/>
      <c r="AB31" s="83"/>
      <c r="AC31" s="83"/>
      <c r="AD31" s="83"/>
      <c r="AE31" s="83"/>
      <c r="AF31" s="83"/>
      <c r="AG31" s="83"/>
      <c r="AH31" s="83"/>
      <c r="AI31" s="83"/>
      <c r="AJ31" s="83"/>
      <c r="AK31" s="83"/>
      <c r="AL31" s="83"/>
      <c r="AM31" s="83"/>
      <c r="AN31" s="83"/>
      <c r="AO31" s="83"/>
      <c r="AP31" s="83"/>
    </row>
    <row r="32" spans="1:42">
      <c r="A32" s="58" t="s">
        <v>405</v>
      </c>
      <c r="B32" s="68"/>
      <c r="C32" s="68"/>
      <c r="D32" s="68"/>
      <c r="E32" s="68"/>
      <c r="F32" s="68"/>
      <c r="G32" s="68"/>
      <c r="H32" s="68"/>
      <c r="I32" s="68"/>
      <c r="J32" s="68"/>
      <c r="K32" s="68"/>
      <c r="L32" s="68"/>
      <c r="M32" s="68"/>
      <c r="N32" s="68"/>
      <c r="O32" s="68"/>
      <c r="P32" s="68"/>
      <c r="Q32" s="68"/>
      <c r="R32" s="68"/>
      <c r="S32" s="68"/>
      <c r="T32" s="68"/>
      <c r="U32" s="68"/>
      <c r="V32" s="69"/>
      <c r="Y32" s="10"/>
    </row>
    <row r="33" spans="1:42">
      <c r="A33" s="5" t="s">
        <v>110</v>
      </c>
      <c r="B33" s="10">
        <v>12734705.5</v>
      </c>
      <c r="C33" s="10">
        <v>9638393</v>
      </c>
      <c r="D33" s="10">
        <v>13760781</v>
      </c>
      <c r="E33" s="10">
        <v>11843086</v>
      </c>
      <c r="F33" s="10">
        <v>12713330</v>
      </c>
      <c r="G33" s="10">
        <v>8567586.5</v>
      </c>
      <c r="H33" s="10">
        <v>5867243.5</v>
      </c>
      <c r="I33" s="10">
        <v>7588138</v>
      </c>
      <c r="J33" s="10">
        <v>7284733.5</v>
      </c>
      <c r="K33" s="10">
        <v>6042312.5</v>
      </c>
      <c r="L33" s="10">
        <v>4733233.5</v>
      </c>
      <c r="M33" s="10">
        <v>3794443.5</v>
      </c>
      <c r="N33" s="10">
        <v>3045900.5</v>
      </c>
      <c r="O33" s="10">
        <v>2338740.5</v>
      </c>
      <c r="P33" s="10">
        <v>1604622</v>
      </c>
      <c r="Q33" s="10">
        <v>993457.5</v>
      </c>
      <c r="R33" s="10">
        <v>471647.5</v>
      </c>
      <c r="S33" s="10">
        <v>170414</v>
      </c>
      <c r="T33" s="10">
        <v>42579.5</v>
      </c>
      <c r="U33" s="10">
        <v>8155</v>
      </c>
      <c r="V33" s="57">
        <v>574.5</v>
      </c>
      <c r="W33">
        <f>SUM(B12:V12)/SUM(B33:V33)</f>
        <v>0.57038569632924074</v>
      </c>
      <c r="X33" s="83"/>
      <c r="Y33" s="83"/>
      <c r="Z33" s="83"/>
      <c r="AA33" s="83"/>
      <c r="AB33" s="83"/>
      <c r="AC33" s="83"/>
      <c r="AD33" s="83"/>
      <c r="AE33" s="83"/>
      <c r="AF33" s="83"/>
      <c r="AG33" s="83"/>
      <c r="AH33" s="83"/>
      <c r="AI33" s="83"/>
      <c r="AJ33" s="83"/>
      <c r="AK33" s="83"/>
      <c r="AL33" s="83"/>
      <c r="AM33" s="83"/>
      <c r="AN33" s="83"/>
      <c r="AO33" s="83"/>
      <c r="AP33" s="83"/>
    </row>
    <row r="34" spans="1:42" ht="14.95" thickBot="1">
      <c r="A34" s="6" t="s">
        <v>111</v>
      </c>
      <c r="B34" s="7">
        <v>12378997</v>
      </c>
      <c r="C34" s="7">
        <v>9582623</v>
      </c>
      <c r="D34" s="7">
        <v>13702823.5</v>
      </c>
      <c r="E34" s="7">
        <v>12081781</v>
      </c>
      <c r="F34" s="7">
        <v>13868037.5</v>
      </c>
      <c r="G34" s="7">
        <v>11340264</v>
      </c>
      <c r="H34" s="7">
        <v>8125023.5</v>
      </c>
      <c r="I34" s="7">
        <v>10726272</v>
      </c>
      <c r="J34" s="7">
        <v>9803334</v>
      </c>
      <c r="K34" s="7">
        <v>8698745.5</v>
      </c>
      <c r="L34" s="7">
        <v>6944783.5</v>
      </c>
      <c r="M34" s="7">
        <v>5628194.5</v>
      </c>
      <c r="N34" s="7">
        <v>4829868.5</v>
      </c>
      <c r="O34" s="7">
        <v>3829211.5</v>
      </c>
      <c r="P34" s="7">
        <v>2757884</v>
      </c>
      <c r="Q34" s="7">
        <v>1836963.5</v>
      </c>
      <c r="R34" s="7">
        <v>897658.5</v>
      </c>
      <c r="S34" s="7">
        <v>376107.5</v>
      </c>
      <c r="T34" s="7">
        <v>112647</v>
      </c>
      <c r="U34" s="7">
        <v>27328.5</v>
      </c>
      <c r="V34" s="82">
        <v>1713.5</v>
      </c>
      <c r="W34">
        <f>SUM(B13:V13)/SUM(B34:V34)</f>
        <v>0.57038569861243049</v>
      </c>
      <c r="X34" s="83"/>
      <c r="Y34" s="83"/>
      <c r="Z34" s="83"/>
      <c r="AA34" s="83"/>
      <c r="AB34" s="83"/>
      <c r="AC34" s="83"/>
      <c r="AD34" s="83"/>
      <c r="AE34" s="83"/>
      <c r="AF34" s="83"/>
      <c r="AG34" s="83"/>
      <c r="AH34" s="83"/>
      <c r="AI34" s="83"/>
      <c r="AJ34" s="83"/>
      <c r="AK34" s="83"/>
      <c r="AL34" s="83"/>
      <c r="AM34" s="83"/>
      <c r="AN34" s="83"/>
      <c r="AO34" s="83"/>
      <c r="AP34" s="83"/>
    </row>
    <row r="35" spans="1:42">
      <c r="A35" s="59" t="s">
        <v>406</v>
      </c>
      <c r="B35" s="10"/>
      <c r="C35" s="10"/>
      <c r="D35" s="10"/>
      <c r="E35" s="10"/>
      <c r="F35" s="10"/>
      <c r="G35" s="10"/>
      <c r="H35" s="10"/>
      <c r="I35" s="10"/>
      <c r="J35" s="10"/>
      <c r="K35" s="10"/>
      <c r="L35" s="10"/>
      <c r="M35" s="10"/>
      <c r="N35" s="10"/>
      <c r="O35" s="10"/>
      <c r="P35" s="10"/>
      <c r="Q35" s="10"/>
      <c r="R35" s="10"/>
      <c r="S35" s="10"/>
      <c r="T35" s="10"/>
      <c r="U35" s="10"/>
      <c r="V35" s="57"/>
      <c r="Y35" s="10"/>
    </row>
    <row r="36" spans="1:42">
      <c r="A36" s="5" t="s">
        <v>110</v>
      </c>
      <c r="B36" s="10">
        <v>14169435.5</v>
      </c>
      <c r="C36" s="10">
        <v>11242747.5</v>
      </c>
      <c r="D36" s="10">
        <v>9693539</v>
      </c>
      <c r="E36" s="10">
        <v>8471337.5</v>
      </c>
      <c r="F36" s="10">
        <v>7547388</v>
      </c>
      <c r="G36" s="10">
        <v>6454662.5</v>
      </c>
      <c r="H36" s="10">
        <v>5427166.5</v>
      </c>
      <c r="I36" s="10">
        <v>4855416</v>
      </c>
      <c r="J36" s="10">
        <v>4166672.5</v>
      </c>
      <c r="K36" s="10">
        <v>3486975.5</v>
      </c>
      <c r="L36" s="10">
        <v>2764799</v>
      </c>
      <c r="M36" s="10">
        <v>2122076</v>
      </c>
      <c r="N36" s="10">
        <v>1653252.5</v>
      </c>
      <c r="O36" s="10">
        <v>1114715.5</v>
      </c>
      <c r="P36" s="10">
        <v>709637.5</v>
      </c>
      <c r="Q36" s="10">
        <v>416309.5</v>
      </c>
      <c r="R36" s="10">
        <v>203884</v>
      </c>
      <c r="S36" s="10">
        <v>78981.5</v>
      </c>
      <c r="T36" s="10">
        <v>22330.5</v>
      </c>
      <c r="U36" s="10">
        <v>4623.5</v>
      </c>
      <c r="V36" s="57">
        <v>585.5</v>
      </c>
      <c r="W36">
        <f>SUM(B15:V15)/SUM(B36:V36)</f>
        <v>0.29879573546655863</v>
      </c>
      <c r="X36" s="83"/>
      <c r="Y36" s="83"/>
      <c r="Z36" s="83"/>
      <c r="AA36" s="83"/>
      <c r="AB36" s="83"/>
      <c r="AC36" s="83"/>
      <c r="AD36" s="83"/>
      <c r="AE36" s="83"/>
      <c r="AF36" s="83"/>
      <c r="AG36" s="83"/>
      <c r="AH36" s="83"/>
      <c r="AI36" s="83"/>
      <c r="AJ36" s="83"/>
      <c r="AK36" s="83"/>
      <c r="AL36" s="83"/>
      <c r="AM36" s="83"/>
      <c r="AN36" s="83"/>
      <c r="AO36" s="83"/>
      <c r="AP36" s="83"/>
    </row>
    <row r="37" spans="1:42" ht="14.95" thickBot="1">
      <c r="A37" s="6" t="s">
        <v>111</v>
      </c>
      <c r="B37" s="10">
        <v>13838702</v>
      </c>
      <c r="C37" s="10">
        <v>10881640.5</v>
      </c>
      <c r="D37" s="10">
        <v>9418695.5</v>
      </c>
      <c r="E37" s="10">
        <v>8619755.5</v>
      </c>
      <c r="F37" s="10">
        <v>7769135.5</v>
      </c>
      <c r="G37" s="10">
        <v>6501679</v>
      </c>
      <c r="H37" s="10">
        <v>5363497</v>
      </c>
      <c r="I37" s="10">
        <v>4767630</v>
      </c>
      <c r="J37" s="10">
        <v>3997549</v>
      </c>
      <c r="K37" s="10">
        <v>3305044.5</v>
      </c>
      <c r="L37" s="10">
        <v>2655143</v>
      </c>
      <c r="M37" s="10">
        <v>2070344</v>
      </c>
      <c r="N37" s="10">
        <v>1657353</v>
      </c>
      <c r="O37" s="10">
        <v>1166782</v>
      </c>
      <c r="P37" s="10">
        <v>797527</v>
      </c>
      <c r="Q37" s="10">
        <v>488995</v>
      </c>
      <c r="R37" s="10">
        <v>269377</v>
      </c>
      <c r="S37" s="10">
        <v>113374</v>
      </c>
      <c r="T37" s="10">
        <v>36796.5</v>
      </c>
      <c r="U37" s="10">
        <v>9001.5</v>
      </c>
      <c r="V37" s="57">
        <v>1289</v>
      </c>
      <c r="W37">
        <f>SUM(B16:V16)/SUM(B37:V37)</f>
        <v>0.29879573653004105</v>
      </c>
      <c r="X37" s="83"/>
      <c r="Y37" s="83"/>
      <c r="Z37" s="83"/>
      <c r="AA37" s="83"/>
      <c r="AB37" s="83"/>
      <c r="AC37" s="83"/>
      <c r="AD37" s="83"/>
      <c r="AE37" s="83"/>
      <c r="AF37" s="83"/>
      <c r="AG37" s="83"/>
      <c r="AH37" s="83"/>
      <c r="AI37" s="83"/>
      <c r="AJ37" s="83"/>
      <c r="AK37" s="83"/>
      <c r="AL37" s="83"/>
      <c r="AM37" s="83"/>
      <c r="AN37" s="83"/>
      <c r="AO37" s="83"/>
      <c r="AP37" s="83"/>
    </row>
    <row r="38" spans="1:42">
      <c r="A38" s="58" t="s">
        <v>407</v>
      </c>
      <c r="B38" s="68"/>
      <c r="C38" s="68"/>
      <c r="D38" s="68"/>
      <c r="E38" s="68"/>
      <c r="F38" s="68"/>
      <c r="G38" s="68"/>
      <c r="H38" s="68"/>
      <c r="I38" s="68"/>
      <c r="J38" s="68"/>
      <c r="K38" s="68"/>
      <c r="L38" s="68"/>
      <c r="M38" s="68"/>
      <c r="N38" s="68"/>
      <c r="O38" s="68"/>
      <c r="P38" s="68"/>
      <c r="Q38" s="68"/>
      <c r="R38" s="68"/>
      <c r="S38" s="68"/>
      <c r="T38" s="68"/>
      <c r="U38" s="68"/>
      <c r="V38" s="69"/>
      <c r="Y38" s="10"/>
    </row>
    <row r="39" spans="1:42" ht="14.95" thickBot="1">
      <c r="A39" s="6" t="s">
        <v>110</v>
      </c>
      <c r="B39" s="7">
        <v>23570980</v>
      </c>
      <c r="C39" s="7">
        <v>19919841.5</v>
      </c>
      <c r="D39" s="7">
        <v>19069371.5</v>
      </c>
      <c r="E39" s="7">
        <v>17954529</v>
      </c>
      <c r="F39" s="7">
        <v>18146768</v>
      </c>
      <c r="G39" s="7">
        <v>17969865.5</v>
      </c>
      <c r="H39" s="7">
        <v>14927790</v>
      </c>
      <c r="I39" s="7">
        <v>16790497</v>
      </c>
      <c r="J39" s="7">
        <v>16488524</v>
      </c>
      <c r="K39" s="7">
        <v>15261745</v>
      </c>
      <c r="L39" s="7">
        <v>13085394.5</v>
      </c>
      <c r="M39" s="7">
        <v>10935425</v>
      </c>
      <c r="N39" s="7">
        <v>9414509.5</v>
      </c>
      <c r="O39" s="7">
        <v>7693334.5</v>
      </c>
      <c r="P39" s="7">
        <v>5627878</v>
      </c>
      <c r="Q39" s="7">
        <v>3434308.5</v>
      </c>
      <c r="R39" s="7">
        <v>1587279.5</v>
      </c>
      <c r="S39" s="7">
        <v>541798</v>
      </c>
      <c r="T39" s="7">
        <v>120075.5</v>
      </c>
      <c r="U39" s="7">
        <v>16559</v>
      </c>
      <c r="V39" s="82">
        <v>2070</v>
      </c>
      <c r="W39">
        <f>SUM(B18:V18)/SUM(B39:V39)</f>
        <v>0.74550884001386941</v>
      </c>
      <c r="X39" s="83"/>
      <c r="Y39" s="83"/>
      <c r="Z39" s="83"/>
      <c r="AA39" s="83"/>
      <c r="AB39" s="83"/>
      <c r="AC39" s="83"/>
      <c r="AD39" s="83"/>
      <c r="AE39" s="83"/>
      <c r="AF39" s="83"/>
      <c r="AG39" s="83"/>
      <c r="AH39" s="83"/>
      <c r="AI39" s="83"/>
      <c r="AJ39" s="83"/>
      <c r="AK39" s="83"/>
      <c r="AL39" s="83"/>
      <c r="AM39" s="83"/>
      <c r="AN39" s="83"/>
      <c r="AO39" s="83"/>
      <c r="AP39" s="83"/>
    </row>
    <row r="40" spans="1:42" ht="14.95" thickBot="1">
      <c r="A40" s="6" t="s">
        <v>111</v>
      </c>
      <c r="B40" s="7">
        <v>22541814</v>
      </c>
      <c r="C40" s="7">
        <v>19196611</v>
      </c>
      <c r="D40" s="7">
        <v>18492619</v>
      </c>
      <c r="E40" s="7">
        <v>18093660.5</v>
      </c>
      <c r="F40" s="7">
        <v>18894203.5</v>
      </c>
      <c r="G40" s="7">
        <v>19635008.5</v>
      </c>
      <c r="H40" s="7">
        <v>16270421.5</v>
      </c>
      <c r="I40" s="7">
        <v>18382032</v>
      </c>
      <c r="J40" s="7">
        <v>17538771.5</v>
      </c>
      <c r="K40" s="7">
        <v>16065956.5</v>
      </c>
      <c r="L40" s="7">
        <v>14471398</v>
      </c>
      <c r="M40" s="7">
        <v>12714395.5</v>
      </c>
      <c r="N40" s="7">
        <v>10981340</v>
      </c>
      <c r="O40" s="7">
        <v>9195152</v>
      </c>
      <c r="P40" s="7">
        <v>6852137</v>
      </c>
      <c r="Q40" s="7">
        <v>4373711</v>
      </c>
      <c r="R40" s="7">
        <v>2275815</v>
      </c>
      <c r="S40" s="7">
        <v>883142</v>
      </c>
      <c r="T40" s="7">
        <v>226496.5</v>
      </c>
      <c r="U40" s="7">
        <v>35089.5</v>
      </c>
      <c r="V40" s="82">
        <v>4463</v>
      </c>
      <c r="W40">
        <f>SUM(B19:V19)/SUM(B40:V40)</f>
        <v>0.74550884957206998</v>
      </c>
      <c r="X40" s="83"/>
      <c r="Y40" s="83"/>
      <c r="Z40" s="83"/>
      <c r="AA40" s="83"/>
      <c r="AB40" s="83"/>
      <c r="AC40" s="83"/>
      <c r="AD40" s="83"/>
      <c r="AE40" s="83"/>
      <c r="AF40" s="83"/>
      <c r="AG40" s="83"/>
      <c r="AH40" s="83"/>
      <c r="AI40" s="83"/>
      <c r="AJ40" s="83"/>
      <c r="AK40" s="83"/>
      <c r="AL40" s="83"/>
      <c r="AM40" s="83"/>
      <c r="AN40" s="83"/>
      <c r="AO40" s="83"/>
      <c r="AP40" s="83"/>
    </row>
    <row r="41" spans="1:42">
      <c r="A41" s="9"/>
      <c r="B41" s="67"/>
      <c r="C41" s="10"/>
      <c r="D41" s="10"/>
      <c r="E41" s="10"/>
      <c r="F41" s="10"/>
      <c r="G41" s="10"/>
      <c r="H41" s="10"/>
      <c r="I41" s="10"/>
      <c r="J41" s="10"/>
      <c r="K41" s="10"/>
      <c r="L41" s="10"/>
      <c r="M41" s="10"/>
      <c r="N41" s="10"/>
      <c r="O41" s="10"/>
      <c r="P41" s="10"/>
      <c r="Q41" s="10"/>
      <c r="R41" s="10"/>
      <c r="S41" s="10"/>
      <c r="T41" s="10"/>
      <c r="U41" s="10"/>
      <c r="V41" s="10"/>
      <c r="X41" s="10"/>
      <c r="Y41" s="84"/>
    </row>
    <row r="42" spans="1:42">
      <c r="A42" s="9"/>
      <c r="B42" s="67"/>
      <c r="C42" s="10"/>
      <c r="D42" s="10"/>
      <c r="E42" s="10"/>
      <c r="F42" s="10"/>
      <c r="G42" s="10"/>
      <c r="H42" s="10"/>
      <c r="I42" s="10"/>
      <c r="J42" s="10"/>
      <c r="K42" s="10"/>
      <c r="L42" s="10"/>
      <c r="M42" s="10"/>
      <c r="N42" s="10"/>
      <c r="O42" s="10"/>
      <c r="P42" s="10"/>
      <c r="Q42" s="10"/>
      <c r="R42" s="10"/>
      <c r="S42" s="10"/>
      <c r="T42" s="10"/>
      <c r="U42" s="10"/>
      <c r="V42" s="10"/>
      <c r="Y42" s="84"/>
    </row>
    <row r="43" spans="1:42">
      <c r="A43" s="9"/>
      <c r="B43" s="10"/>
      <c r="C43" s="10"/>
      <c r="D43" s="10"/>
      <c r="E43" s="10"/>
      <c r="F43" s="10"/>
      <c r="G43" s="10"/>
      <c r="H43" s="10"/>
      <c r="I43" s="10"/>
      <c r="J43" s="10"/>
      <c r="K43" s="10"/>
      <c r="L43" s="10"/>
      <c r="M43" s="10"/>
      <c r="N43" s="10"/>
      <c r="O43" s="10"/>
      <c r="P43" s="10"/>
      <c r="Q43" s="10"/>
      <c r="R43" s="10"/>
      <c r="S43" s="10"/>
      <c r="T43" s="10"/>
      <c r="U43" s="10"/>
      <c r="V43" s="10"/>
      <c r="Y43" s="84"/>
    </row>
    <row r="44" spans="1:42" ht="16.3">
      <c r="A44" s="39"/>
      <c r="Y44" s="84"/>
    </row>
    <row r="45" spans="1:42" ht="19.7" thickBot="1">
      <c r="A45" s="33" t="s">
        <v>211</v>
      </c>
      <c r="Y45" s="84"/>
    </row>
    <row r="46" spans="1:42" ht="14.95" thickBot="1">
      <c r="A46" s="2">
        <v>1900</v>
      </c>
      <c r="B46" s="3" t="s">
        <v>89</v>
      </c>
      <c r="C46" s="3" t="s">
        <v>90</v>
      </c>
      <c r="D46" s="3" t="s">
        <v>91</v>
      </c>
      <c r="E46" s="3" t="s">
        <v>92</v>
      </c>
      <c r="F46" s="3" t="s">
        <v>93</v>
      </c>
      <c r="G46" s="3" t="s">
        <v>94</v>
      </c>
      <c r="H46" s="3" t="s">
        <v>95</v>
      </c>
      <c r="I46" s="3" t="s">
        <v>96</v>
      </c>
      <c r="J46" s="3" t="s">
        <v>97</v>
      </c>
      <c r="K46" s="3" t="s">
        <v>98</v>
      </c>
      <c r="L46" s="3" t="s">
        <v>99</v>
      </c>
      <c r="M46" s="3" t="s">
        <v>100</v>
      </c>
      <c r="N46" s="3" t="s">
        <v>101</v>
      </c>
      <c r="O46" s="3" t="s">
        <v>102</v>
      </c>
      <c r="P46" s="3" t="s">
        <v>103</v>
      </c>
      <c r="Q46" s="3" t="s">
        <v>104</v>
      </c>
      <c r="R46" s="3" t="s">
        <v>105</v>
      </c>
      <c r="S46" s="3" t="s">
        <v>106</v>
      </c>
      <c r="T46" s="3" t="s">
        <v>107</v>
      </c>
      <c r="U46" s="3" t="s">
        <v>108</v>
      </c>
      <c r="V46" s="4" t="s">
        <v>109</v>
      </c>
    </row>
    <row r="47" spans="1:42">
      <c r="A47" s="60" t="s">
        <v>403</v>
      </c>
      <c r="B47" s="61"/>
      <c r="C47" s="61"/>
      <c r="D47" s="61"/>
      <c r="E47" s="61"/>
      <c r="F47" s="61"/>
      <c r="G47" s="61"/>
      <c r="H47" s="61"/>
      <c r="I47" s="61"/>
      <c r="J47" s="61"/>
      <c r="K47" s="61"/>
      <c r="L47" s="61"/>
      <c r="M47" s="61"/>
      <c r="N47" s="61"/>
      <c r="O47" s="61"/>
      <c r="P47" s="61"/>
      <c r="Q47" s="61"/>
      <c r="R47" s="61"/>
      <c r="S47" s="61"/>
      <c r="T47" s="61"/>
      <c r="U47" s="61"/>
      <c r="V47" s="62"/>
    </row>
    <row r="48" spans="1:42">
      <c r="A48" s="63" t="s">
        <v>110</v>
      </c>
      <c r="B48" s="85">
        <f>B6</f>
        <v>7157929</v>
      </c>
      <c r="C48" s="85">
        <f t="shared" ref="C48:V49" si="9">C6</f>
        <v>5401523</v>
      </c>
      <c r="D48" s="85">
        <f t="shared" si="9"/>
        <v>4684007</v>
      </c>
      <c r="E48" s="85">
        <f t="shared" si="9"/>
        <v>4196570</v>
      </c>
      <c r="F48" s="85">
        <f t="shared" si="9"/>
        <v>3676759</v>
      </c>
      <c r="G48" s="85">
        <f t="shared" si="9"/>
        <v>3161585</v>
      </c>
      <c r="H48" s="85">
        <f t="shared" si="9"/>
        <v>2701419</v>
      </c>
      <c r="I48" s="85">
        <f t="shared" si="9"/>
        <v>2282598</v>
      </c>
      <c r="J48" s="85">
        <f t="shared" si="9"/>
        <v>1934659</v>
      </c>
      <c r="K48" s="85">
        <f t="shared" si="9"/>
        <v>1594245</v>
      </c>
      <c r="L48" s="85">
        <f t="shared" si="9"/>
        <v>1291676</v>
      </c>
      <c r="M48" s="85">
        <f t="shared" si="9"/>
        <v>1011968</v>
      </c>
      <c r="N48" s="85">
        <f t="shared" si="9"/>
        <v>775527</v>
      </c>
      <c r="O48" s="85">
        <f t="shared" si="9"/>
        <v>568834</v>
      </c>
      <c r="P48" s="85">
        <f t="shared" si="9"/>
        <v>369201</v>
      </c>
      <c r="Q48" s="85">
        <f t="shared" si="9"/>
        <v>197090</v>
      </c>
      <c r="R48" s="85">
        <f t="shared" si="9"/>
        <v>86990</v>
      </c>
      <c r="S48" s="85">
        <f t="shared" si="9"/>
        <v>25624</v>
      </c>
      <c r="T48" s="85">
        <f t="shared" si="9"/>
        <v>5833</v>
      </c>
      <c r="U48" s="85">
        <f t="shared" si="9"/>
        <v>874</v>
      </c>
      <c r="V48" s="85">
        <f t="shared" si="9"/>
        <v>80</v>
      </c>
    </row>
    <row r="49" spans="1:22" ht="14.95" thickBot="1">
      <c r="A49" s="66" t="s">
        <v>111</v>
      </c>
      <c r="B49" s="85">
        <f>B7</f>
        <v>7000471</v>
      </c>
      <c r="C49" s="85">
        <f t="shared" si="9"/>
        <v>5345583</v>
      </c>
      <c r="D49" s="85">
        <f t="shared" si="9"/>
        <v>4663726</v>
      </c>
      <c r="E49" s="85">
        <f t="shared" si="9"/>
        <v>4170633</v>
      </c>
      <c r="F49" s="85">
        <f t="shared" si="9"/>
        <v>3665431</v>
      </c>
      <c r="G49" s="85">
        <f t="shared" si="9"/>
        <v>3151095</v>
      </c>
      <c r="H49" s="85">
        <f t="shared" si="9"/>
        <v>2684986</v>
      </c>
      <c r="I49" s="85">
        <f t="shared" si="9"/>
        <v>2269398</v>
      </c>
      <c r="J49" s="85">
        <f t="shared" si="9"/>
        <v>1940075</v>
      </c>
      <c r="K49" s="85">
        <f t="shared" si="9"/>
        <v>1629682</v>
      </c>
      <c r="L49" s="85">
        <f t="shared" si="9"/>
        <v>1370693</v>
      </c>
      <c r="M49" s="85">
        <f t="shared" si="9"/>
        <v>1101699</v>
      </c>
      <c r="N49" s="85">
        <f t="shared" si="9"/>
        <v>867856</v>
      </c>
      <c r="O49" s="85">
        <f t="shared" si="9"/>
        <v>648363</v>
      </c>
      <c r="P49" s="85">
        <f t="shared" si="9"/>
        <v>437900</v>
      </c>
      <c r="Q49" s="85">
        <f t="shared" si="9"/>
        <v>244450</v>
      </c>
      <c r="R49" s="85">
        <f t="shared" si="9"/>
        <v>108079</v>
      </c>
      <c r="S49" s="85">
        <f t="shared" si="9"/>
        <v>33324</v>
      </c>
      <c r="T49" s="85">
        <f t="shared" si="9"/>
        <v>7967</v>
      </c>
      <c r="U49" s="85">
        <f t="shared" si="9"/>
        <v>1219</v>
      </c>
      <c r="V49" s="85">
        <f t="shared" si="9"/>
        <v>142</v>
      </c>
    </row>
    <row r="50" spans="1:22">
      <c r="A50" s="60" t="s">
        <v>404</v>
      </c>
      <c r="B50" s="85"/>
      <c r="C50" s="85"/>
      <c r="D50" s="85"/>
      <c r="E50" s="85"/>
      <c r="F50" s="85"/>
      <c r="G50" s="85"/>
      <c r="H50" s="85"/>
      <c r="I50" s="85"/>
      <c r="J50" s="85"/>
      <c r="K50" s="85"/>
      <c r="L50" s="85"/>
      <c r="M50" s="85"/>
      <c r="N50" s="85"/>
      <c r="O50" s="85"/>
      <c r="P50" s="85"/>
      <c r="Q50" s="85"/>
      <c r="R50" s="85"/>
      <c r="S50" s="85"/>
      <c r="T50" s="85"/>
      <c r="U50" s="85"/>
      <c r="V50" s="85"/>
    </row>
    <row r="51" spans="1:22">
      <c r="A51" s="63" t="s">
        <v>110</v>
      </c>
      <c r="B51" s="85">
        <f t="shared" ref="B51:V51" si="10">B9</f>
        <v>52664797</v>
      </c>
      <c r="C51" s="85">
        <f t="shared" si="10"/>
        <v>40956977</v>
      </c>
      <c r="D51" s="85">
        <f t="shared" si="10"/>
        <v>38664952</v>
      </c>
      <c r="E51" s="85">
        <f t="shared" si="10"/>
        <v>35638561</v>
      </c>
      <c r="F51" s="85">
        <f t="shared" si="10"/>
        <v>31506903</v>
      </c>
      <c r="G51" s="85">
        <f t="shared" si="10"/>
        <v>27371593</v>
      </c>
      <c r="H51" s="85">
        <f t="shared" si="10"/>
        <v>23873363</v>
      </c>
      <c r="I51" s="85">
        <f t="shared" si="10"/>
        <v>21650895</v>
      </c>
      <c r="J51" s="85">
        <f t="shared" si="10"/>
        <v>19143354</v>
      </c>
      <c r="K51" s="85">
        <f t="shared" si="10"/>
        <v>16479986</v>
      </c>
      <c r="L51" s="85">
        <f t="shared" si="10"/>
        <v>13544088</v>
      </c>
      <c r="M51" s="85">
        <f t="shared" si="10"/>
        <v>10763544</v>
      </c>
      <c r="N51" s="85">
        <f t="shared" si="10"/>
        <v>8580911</v>
      </c>
      <c r="O51" s="85">
        <f t="shared" si="10"/>
        <v>5816787</v>
      </c>
      <c r="P51" s="85">
        <f t="shared" si="10"/>
        <v>3692567</v>
      </c>
      <c r="Q51" s="85">
        <f t="shared" si="10"/>
        <v>2134980</v>
      </c>
      <c r="R51" s="85">
        <f t="shared" si="10"/>
        <v>951190</v>
      </c>
      <c r="S51" s="85">
        <f t="shared" si="10"/>
        <v>302331</v>
      </c>
      <c r="T51" s="85">
        <f t="shared" si="10"/>
        <v>59862</v>
      </c>
      <c r="U51" s="85">
        <f t="shared" si="10"/>
        <v>7521</v>
      </c>
      <c r="V51" s="85">
        <f t="shared" si="10"/>
        <v>322</v>
      </c>
    </row>
    <row r="52" spans="1:22" ht="14.95" thickBot="1">
      <c r="A52" s="66" t="s">
        <v>111</v>
      </c>
      <c r="B52" s="85">
        <f t="shared" ref="B52:V52" si="11">B10</f>
        <v>50008122</v>
      </c>
      <c r="C52" s="85">
        <f t="shared" si="11"/>
        <v>38536030</v>
      </c>
      <c r="D52" s="85">
        <f t="shared" si="11"/>
        <v>36053305</v>
      </c>
      <c r="E52" s="85">
        <f t="shared" si="11"/>
        <v>33466861</v>
      </c>
      <c r="F52" s="85">
        <f t="shared" si="11"/>
        <v>29480516</v>
      </c>
      <c r="G52" s="85">
        <f t="shared" si="11"/>
        <v>25974699</v>
      </c>
      <c r="H52" s="85">
        <f t="shared" si="11"/>
        <v>22735932</v>
      </c>
      <c r="I52" s="85">
        <f t="shared" si="11"/>
        <v>20442162</v>
      </c>
      <c r="J52" s="85">
        <f t="shared" si="11"/>
        <v>18214574</v>
      </c>
      <c r="K52" s="85">
        <f t="shared" si="11"/>
        <v>15597522</v>
      </c>
      <c r="L52" s="85">
        <f t="shared" si="11"/>
        <v>12958929</v>
      </c>
      <c r="M52" s="85">
        <f t="shared" si="11"/>
        <v>10570462</v>
      </c>
      <c r="N52" s="85">
        <f t="shared" si="11"/>
        <v>8909876</v>
      </c>
      <c r="O52" s="85">
        <f t="shared" si="11"/>
        <v>6502091</v>
      </c>
      <c r="P52" s="85">
        <f t="shared" si="11"/>
        <v>4414079</v>
      </c>
      <c r="Q52" s="85">
        <f t="shared" si="11"/>
        <v>2745431</v>
      </c>
      <c r="R52" s="85">
        <f t="shared" si="11"/>
        <v>1381662</v>
      </c>
      <c r="S52" s="85">
        <f t="shared" si="11"/>
        <v>529992</v>
      </c>
      <c r="T52" s="85">
        <f t="shared" si="11"/>
        <v>126873</v>
      </c>
      <c r="U52" s="85">
        <f t="shared" si="11"/>
        <v>19409</v>
      </c>
      <c r="V52" s="85">
        <f t="shared" si="11"/>
        <v>1270</v>
      </c>
    </row>
    <row r="53" spans="1:22">
      <c r="A53" s="60" t="s">
        <v>405</v>
      </c>
      <c r="B53" s="85"/>
      <c r="C53" s="85"/>
      <c r="D53" s="85"/>
      <c r="E53" s="85"/>
      <c r="F53" s="85"/>
      <c r="G53" s="85"/>
      <c r="H53" s="85"/>
      <c r="I53" s="85"/>
      <c r="J53" s="85"/>
      <c r="K53" s="85"/>
      <c r="L53" s="85"/>
      <c r="M53" s="85"/>
      <c r="N53" s="85"/>
      <c r="O53" s="85"/>
      <c r="P53" s="85"/>
      <c r="Q53" s="85"/>
      <c r="R53" s="85"/>
      <c r="S53" s="85"/>
      <c r="T53" s="85"/>
      <c r="U53" s="85"/>
      <c r="V53" s="85"/>
    </row>
    <row r="54" spans="1:22">
      <c r="A54" s="63" t="s">
        <v>110</v>
      </c>
      <c r="B54" s="85">
        <f t="shared" ref="B54:V54" si="12">B12</f>
        <v>7263694</v>
      </c>
      <c r="C54" s="85">
        <f t="shared" si="12"/>
        <v>5497602</v>
      </c>
      <c r="D54" s="85">
        <f t="shared" si="12"/>
        <v>7848953</v>
      </c>
      <c r="E54" s="85">
        <f t="shared" si="12"/>
        <v>6755127</v>
      </c>
      <c r="F54" s="85">
        <f t="shared" si="12"/>
        <v>7251502</v>
      </c>
      <c r="G54" s="85">
        <f t="shared" si="12"/>
        <v>4886829</v>
      </c>
      <c r="H54" s="85">
        <f t="shared" si="12"/>
        <v>3346592</v>
      </c>
      <c r="I54" s="85">
        <f t="shared" si="12"/>
        <v>4328166</v>
      </c>
      <c r="J54" s="85">
        <f t="shared" si="12"/>
        <v>4155108</v>
      </c>
      <c r="K54" s="85">
        <f t="shared" si="12"/>
        <v>3446449</v>
      </c>
      <c r="L54" s="85">
        <f t="shared" si="12"/>
        <v>2699769</v>
      </c>
      <c r="M54" s="85">
        <f t="shared" si="12"/>
        <v>2164296</v>
      </c>
      <c r="N54" s="85">
        <f t="shared" si="12"/>
        <v>1737338</v>
      </c>
      <c r="O54" s="85">
        <f t="shared" si="12"/>
        <v>1333984</v>
      </c>
      <c r="P54" s="85">
        <f t="shared" si="12"/>
        <v>915253</v>
      </c>
      <c r="Q54" s="85">
        <f t="shared" si="12"/>
        <v>566654</v>
      </c>
      <c r="R54" s="85">
        <f t="shared" si="12"/>
        <v>269021</v>
      </c>
      <c r="S54" s="85">
        <f t="shared" si="12"/>
        <v>97201</v>
      </c>
      <c r="T54" s="85">
        <f t="shared" si="12"/>
        <v>24286</v>
      </c>
      <c r="U54" s="85">
        <f t="shared" si="12"/>
        <v>4651</v>
      </c>
      <c r="V54" s="85">
        <f t="shared" si="12"/>
        <v>327</v>
      </c>
    </row>
    <row r="55" spans="1:22" ht="14.95" thickBot="1">
      <c r="A55" s="66" t="s">
        <v>111</v>
      </c>
      <c r="B55" s="85">
        <f t="shared" ref="B55:V55" si="13">B13</f>
        <v>7060803</v>
      </c>
      <c r="C55" s="85">
        <f t="shared" si="13"/>
        <v>5465791</v>
      </c>
      <c r="D55" s="85">
        <f t="shared" si="13"/>
        <v>7815895</v>
      </c>
      <c r="E55" s="85">
        <f t="shared" si="13"/>
        <v>6891276</v>
      </c>
      <c r="F55" s="85">
        <f t="shared" si="13"/>
        <v>7910131</v>
      </c>
      <c r="G55" s="85">
        <f t="shared" si="13"/>
        <v>6468325</v>
      </c>
      <c r="H55" s="85">
        <f t="shared" si="13"/>
        <v>4634397</v>
      </c>
      <c r="I55" s="85">
        <f t="shared" si="13"/>
        <v>6118113</v>
      </c>
      <c r="J55" s="85">
        <f t="shared" si="13"/>
        <v>5591682</v>
      </c>
      <c r="K55" s="85">
        <f t="shared" si="13"/>
        <v>4961640</v>
      </c>
      <c r="L55" s="85">
        <f t="shared" si="13"/>
        <v>3961205</v>
      </c>
      <c r="M55" s="85">
        <f t="shared" si="13"/>
        <v>3210242</v>
      </c>
      <c r="N55" s="85">
        <f t="shared" si="13"/>
        <v>2754888</v>
      </c>
      <c r="O55" s="85">
        <f t="shared" si="13"/>
        <v>2184127</v>
      </c>
      <c r="P55" s="85">
        <f t="shared" si="13"/>
        <v>1573057</v>
      </c>
      <c r="Q55" s="85">
        <f t="shared" si="13"/>
        <v>1047777</v>
      </c>
      <c r="R55" s="85">
        <f t="shared" si="13"/>
        <v>512011</v>
      </c>
      <c r="S55" s="85">
        <f t="shared" si="13"/>
        <v>214526</v>
      </c>
      <c r="T55" s="85">
        <f t="shared" si="13"/>
        <v>64252</v>
      </c>
      <c r="U55" s="85">
        <f t="shared" si="13"/>
        <v>15587</v>
      </c>
      <c r="V55" s="85">
        <f t="shared" si="13"/>
        <v>977</v>
      </c>
    </row>
    <row r="56" spans="1:22">
      <c r="A56" s="60" t="s">
        <v>406</v>
      </c>
      <c r="B56" s="85"/>
      <c r="C56" s="85"/>
      <c r="D56" s="85"/>
      <c r="E56" s="85"/>
      <c r="F56" s="85"/>
      <c r="G56" s="85"/>
      <c r="H56" s="85"/>
      <c r="I56" s="85"/>
      <c r="J56" s="85"/>
      <c r="K56" s="85"/>
      <c r="L56" s="85"/>
      <c r="M56" s="85"/>
      <c r="N56" s="85"/>
      <c r="O56" s="85"/>
      <c r="P56" s="85"/>
      <c r="Q56" s="85"/>
      <c r="R56" s="85"/>
      <c r="S56" s="85"/>
      <c r="T56" s="85"/>
      <c r="U56" s="85"/>
      <c r="V56" s="85"/>
    </row>
    <row r="57" spans="1:22">
      <c r="A57" s="63" t="s">
        <v>110</v>
      </c>
      <c r="B57" s="85">
        <f t="shared" ref="B57:V57" si="14">B15</f>
        <v>4233768</v>
      </c>
      <c r="C57" s="85">
        <f t="shared" si="14"/>
        <v>3359286</v>
      </c>
      <c r="D57" s="85">
        <f t="shared" si="14"/>
        <v>2896389</v>
      </c>
      <c r="E57" s="85">
        <f t="shared" si="14"/>
        <v>2531200</v>
      </c>
      <c r="F57" s="85">
        <f t="shared" si="14"/>
        <v>2255128</v>
      </c>
      <c r="G57" s="85">
        <f t="shared" si="14"/>
        <v>1928626</v>
      </c>
      <c r="H57" s="85">
        <f t="shared" si="14"/>
        <v>1621614</v>
      </c>
      <c r="I57" s="85">
        <f t="shared" si="14"/>
        <v>1450778</v>
      </c>
      <c r="J57" s="85">
        <f t="shared" si="14"/>
        <v>1244984</v>
      </c>
      <c r="K57" s="85">
        <f t="shared" si="14"/>
        <v>1041893</v>
      </c>
      <c r="L57" s="85">
        <f t="shared" si="14"/>
        <v>826110</v>
      </c>
      <c r="M57" s="85">
        <f t="shared" si="14"/>
        <v>634067</v>
      </c>
      <c r="N57" s="85">
        <f t="shared" si="14"/>
        <v>493985</v>
      </c>
      <c r="O57" s="85">
        <f t="shared" si="14"/>
        <v>333072</v>
      </c>
      <c r="P57" s="85">
        <f t="shared" si="14"/>
        <v>212036</v>
      </c>
      <c r="Q57" s="85">
        <f t="shared" si="14"/>
        <v>124391</v>
      </c>
      <c r="R57" s="85">
        <f t="shared" si="14"/>
        <v>60919</v>
      </c>
      <c r="S57" s="85">
        <f t="shared" si="14"/>
        <v>23599</v>
      </c>
      <c r="T57" s="85">
        <f t="shared" si="14"/>
        <v>6672</v>
      </c>
      <c r="U57" s="85">
        <f t="shared" si="14"/>
        <v>1381</v>
      </c>
      <c r="V57" s="85">
        <f t="shared" si="14"/>
        <v>174</v>
      </c>
    </row>
    <row r="58" spans="1:22" ht="14.95" thickBot="1">
      <c r="A58" s="66" t="s">
        <v>111</v>
      </c>
      <c r="B58" s="85">
        <f t="shared" ref="B58:V58" si="15">B16</f>
        <v>4134946</v>
      </c>
      <c r="C58" s="85">
        <f t="shared" si="15"/>
        <v>3251389</v>
      </c>
      <c r="D58" s="85">
        <f t="shared" si="15"/>
        <v>2814267</v>
      </c>
      <c r="E58" s="85">
        <f t="shared" si="15"/>
        <v>2575547</v>
      </c>
      <c r="F58" s="85">
        <f t="shared" si="15"/>
        <v>2321385</v>
      </c>
      <c r="G58" s="85">
        <f t="shared" si="15"/>
        <v>1942674</v>
      </c>
      <c r="H58" s="85">
        <f t="shared" si="15"/>
        <v>1602590</v>
      </c>
      <c r="I58" s="85">
        <f t="shared" si="15"/>
        <v>1424548</v>
      </c>
      <c r="J58" s="85">
        <f t="shared" si="15"/>
        <v>1194451</v>
      </c>
      <c r="K58" s="85">
        <f t="shared" si="15"/>
        <v>987533</v>
      </c>
      <c r="L58" s="85">
        <f t="shared" si="15"/>
        <v>793345</v>
      </c>
      <c r="M58" s="85">
        <f t="shared" si="15"/>
        <v>618610</v>
      </c>
      <c r="N58" s="85">
        <f t="shared" si="15"/>
        <v>495210</v>
      </c>
      <c r="O58" s="85">
        <f t="shared" si="15"/>
        <v>348629</v>
      </c>
      <c r="P58" s="85">
        <f t="shared" si="15"/>
        <v>238297</v>
      </c>
      <c r="Q58" s="85">
        <f t="shared" si="15"/>
        <v>146109</v>
      </c>
      <c r="R58" s="85">
        <f t="shared" si="15"/>
        <v>80488</v>
      </c>
      <c r="S58" s="85">
        <f t="shared" si="15"/>
        <v>33875</v>
      </c>
      <c r="T58" s="85">
        <f t="shared" si="15"/>
        <v>10994</v>
      </c>
      <c r="U58" s="85">
        <f t="shared" si="15"/>
        <v>2689</v>
      </c>
      <c r="V58" s="85">
        <f t="shared" si="15"/>
        <v>385</v>
      </c>
    </row>
    <row r="59" spans="1:22">
      <c r="A59" s="60" t="s">
        <v>407</v>
      </c>
      <c r="B59" s="85"/>
      <c r="C59" s="85"/>
      <c r="D59" s="85"/>
      <c r="E59" s="85"/>
      <c r="F59" s="85"/>
      <c r="G59" s="85"/>
      <c r="H59" s="85"/>
      <c r="I59" s="85"/>
      <c r="J59" s="85"/>
      <c r="K59" s="85"/>
      <c r="L59" s="85"/>
      <c r="M59" s="85"/>
      <c r="N59" s="85"/>
      <c r="O59" s="85"/>
      <c r="P59" s="85"/>
      <c r="Q59" s="85"/>
      <c r="R59" s="85"/>
      <c r="S59" s="85"/>
      <c r="T59" s="85"/>
      <c r="U59" s="85"/>
      <c r="V59" s="85"/>
    </row>
    <row r="60" spans="1:22">
      <c r="A60" s="63" t="s">
        <v>110</v>
      </c>
      <c r="B60" s="85">
        <f t="shared" ref="B60:V60" si="16">B18</f>
        <v>17572375</v>
      </c>
      <c r="C60" s="85">
        <f t="shared" si="16"/>
        <v>14850418</v>
      </c>
      <c r="D60" s="85">
        <f t="shared" si="16"/>
        <v>14216385</v>
      </c>
      <c r="E60" s="85">
        <f t="shared" si="16"/>
        <v>13385260</v>
      </c>
      <c r="F60" s="85">
        <f t="shared" si="16"/>
        <v>13528576</v>
      </c>
      <c r="G60" s="85">
        <f t="shared" si="16"/>
        <v>13396694</v>
      </c>
      <c r="H60" s="85">
        <f t="shared" si="16"/>
        <v>11128800</v>
      </c>
      <c r="I60" s="85">
        <f t="shared" si="16"/>
        <v>12517464</v>
      </c>
      <c r="J60" s="85">
        <f t="shared" si="16"/>
        <v>12292341</v>
      </c>
      <c r="K60" s="85">
        <f t="shared" si="16"/>
        <v>11377766</v>
      </c>
      <c r="L60" s="85">
        <f t="shared" si="16"/>
        <v>9755277</v>
      </c>
      <c r="M60" s="85">
        <f t="shared" si="16"/>
        <v>8152456</v>
      </c>
      <c r="N60" s="85">
        <f t="shared" si="16"/>
        <v>7018600</v>
      </c>
      <c r="O60" s="85">
        <f t="shared" si="16"/>
        <v>5735449</v>
      </c>
      <c r="P60" s="85">
        <f t="shared" si="16"/>
        <v>4195633</v>
      </c>
      <c r="Q60" s="85">
        <f t="shared" si="16"/>
        <v>2560307</v>
      </c>
      <c r="R60" s="85">
        <f t="shared" si="16"/>
        <v>1183330</v>
      </c>
      <c r="S60" s="85">
        <f t="shared" si="16"/>
        <v>403915</v>
      </c>
      <c r="T60" s="85">
        <f t="shared" si="16"/>
        <v>89517</v>
      </c>
      <c r="U60" s="85">
        <f t="shared" si="16"/>
        <v>12344</v>
      </c>
      <c r="V60" s="85">
        <f t="shared" si="16"/>
        <v>1543</v>
      </c>
    </row>
    <row r="61" spans="1:22" ht="14.95" thickBot="1">
      <c r="A61" s="66" t="s">
        <v>111</v>
      </c>
      <c r="B61" s="85">
        <f t="shared" ref="B61:V61" si="17">B19</f>
        <v>16805122</v>
      </c>
      <c r="C61" s="85">
        <f t="shared" si="17"/>
        <v>14311244</v>
      </c>
      <c r="D61" s="85">
        <f t="shared" si="17"/>
        <v>13786411</v>
      </c>
      <c r="E61" s="85">
        <f t="shared" si="17"/>
        <v>13488984</v>
      </c>
      <c r="F61" s="85">
        <f t="shared" si="17"/>
        <v>14085796</v>
      </c>
      <c r="G61" s="85">
        <f t="shared" si="17"/>
        <v>14638073</v>
      </c>
      <c r="H61" s="85">
        <f t="shared" si="17"/>
        <v>12129743</v>
      </c>
      <c r="I61" s="85">
        <f t="shared" si="17"/>
        <v>13703968</v>
      </c>
      <c r="J61" s="85">
        <f t="shared" si="17"/>
        <v>13075310</v>
      </c>
      <c r="K61" s="85">
        <f t="shared" si="17"/>
        <v>11977313</v>
      </c>
      <c r="L61" s="85">
        <f t="shared" si="17"/>
        <v>10788555</v>
      </c>
      <c r="M61" s="85">
        <f t="shared" si="17"/>
        <v>9478694</v>
      </c>
      <c r="N61" s="85">
        <f t="shared" si="17"/>
        <v>8186686</v>
      </c>
      <c r="O61" s="85">
        <f t="shared" si="17"/>
        <v>6855067</v>
      </c>
      <c r="P61" s="85">
        <f t="shared" si="17"/>
        <v>5108329</v>
      </c>
      <c r="Q61" s="85">
        <f t="shared" si="17"/>
        <v>3260640</v>
      </c>
      <c r="R61" s="85">
        <f t="shared" si="17"/>
        <v>1696640</v>
      </c>
      <c r="S61" s="85">
        <f t="shared" si="17"/>
        <v>658390</v>
      </c>
      <c r="T61" s="85">
        <f t="shared" si="17"/>
        <v>168855</v>
      </c>
      <c r="U61" s="85">
        <f t="shared" si="17"/>
        <v>26159</v>
      </c>
      <c r="V61" s="85">
        <f t="shared" si="17"/>
        <v>3327</v>
      </c>
    </row>
    <row r="62" spans="1:22">
      <c r="A62" s="60" t="s">
        <v>473</v>
      </c>
      <c r="B62" s="85"/>
      <c r="C62" s="85"/>
      <c r="D62" s="85"/>
      <c r="E62" s="85"/>
      <c r="F62" s="85"/>
      <c r="G62" s="85"/>
      <c r="H62" s="85"/>
      <c r="I62" s="85"/>
      <c r="J62" s="85"/>
      <c r="K62" s="85"/>
      <c r="L62" s="85"/>
      <c r="M62" s="85"/>
      <c r="N62" s="85"/>
      <c r="O62" s="85"/>
      <c r="P62" s="85"/>
      <c r="Q62" s="85"/>
      <c r="R62" s="85"/>
      <c r="S62" s="85"/>
      <c r="T62" s="85"/>
      <c r="U62" s="85"/>
      <c r="V62" s="85"/>
    </row>
    <row r="63" spans="1:22">
      <c r="A63" s="63" t="s">
        <v>110</v>
      </c>
      <c r="B63" s="85">
        <f>SUM(B48,B51,B54,B57,B60)</f>
        <v>88892563</v>
      </c>
      <c r="C63" s="85">
        <f t="shared" ref="C63:V63" si="18">SUM(C48,C51,C54,C57,C60)</f>
        <v>70065806</v>
      </c>
      <c r="D63" s="85">
        <f t="shared" si="18"/>
        <v>68310686</v>
      </c>
      <c r="E63" s="85">
        <f t="shared" si="18"/>
        <v>62506718</v>
      </c>
      <c r="F63" s="85">
        <f t="shared" si="18"/>
        <v>58218868</v>
      </c>
      <c r="G63" s="85">
        <f t="shared" si="18"/>
        <v>50745327</v>
      </c>
      <c r="H63" s="85">
        <f t="shared" si="18"/>
        <v>42671788</v>
      </c>
      <c r="I63" s="85">
        <f t="shared" si="18"/>
        <v>42229901</v>
      </c>
      <c r="J63" s="85">
        <f t="shared" si="18"/>
        <v>38770446</v>
      </c>
      <c r="K63" s="85">
        <f t="shared" si="18"/>
        <v>33940339</v>
      </c>
      <c r="L63" s="85">
        <f t="shared" si="18"/>
        <v>28116920</v>
      </c>
      <c r="M63" s="85">
        <f t="shared" si="18"/>
        <v>22726331</v>
      </c>
      <c r="N63" s="85">
        <f t="shared" si="18"/>
        <v>18606361</v>
      </c>
      <c r="O63" s="85">
        <f t="shared" si="18"/>
        <v>13788126</v>
      </c>
      <c r="P63" s="85">
        <f t="shared" si="18"/>
        <v>9384690</v>
      </c>
      <c r="Q63" s="85">
        <f t="shared" si="18"/>
        <v>5583422</v>
      </c>
      <c r="R63" s="85">
        <f t="shared" si="18"/>
        <v>2551450</v>
      </c>
      <c r="S63" s="85">
        <f t="shared" si="18"/>
        <v>852670</v>
      </c>
      <c r="T63" s="85">
        <f t="shared" si="18"/>
        <v>186170</v>
      </c>
      <c r="U63" s="85">
        <f t="shared" si="18"/>
        <v>26771</v>
      </c>
      <c r="V63" s="85">
        <f t="shared" si="18"/>
        <v>2446</v>
      </c>
    </row>
    <row r="64" spans="1:22" ht="14.95" thickBot="1">
      <c r="A64" s="66" t="s">
        <v>111</v>
      </c>
      <c r="B64" s="85">
        <f>SUM(B49,B52,B55,B58,B61)</f>
        <v>85009464</v>
      </c>
      <c r="C64" s="85">
        <f t="shared" ref="C64:V64" si="19">SUM(C49,C52,C55,C58,C61)</f>
        <v>66910037</v>
      </c>
      <c r="D64" s="85">
        <f t="shared" si="19"/>
        <v>65133604</v>
      </c>
      <c r="E64" s="85">
        <f t="shared" si="19"/>
        <v>60593301</v>
      </c>
      <c r="F64" s="85">
        <f t="shared" si="19"/>
        <v>57463259</v>
      </c>
      <c r="G64" s="85">
        <f t="shared" si="19"/>
        <v>52174866</v>
      </c>
      <c r="H64" s="85">
        <f t="shared" si="19"/>
        <v>43787648</v>
      </c>
      <c r="I64" s="85">
        <f t="shared" si="19"/>
        <v>43958189</v>
      </c>
      <c r="J64" s="85">
        <f t="shared" si="19"/>
        <v>40016092</v>
      </c>
      <c r="K64" s="85">
        <f t="shared" si="19"/>
        <v>35153690</v>
      </c>
      <c r="L64" s="85">
        <f t="shared" si="19"/>
        <v>29872727</v>
      </c>
      <c r="M64" s="85">
        <f t="shared" si="19"/>
        <v>24979707</v>
      </c>
      <c r="N64" s="85">
        <f t="shared" si="19"/>
        <v>21214516</v>
      </c>
      <c r="O64" s="85">
        <f t="shared" si="19"/>
        <v>16538277</v>
      </c>
      <c r="P64" s="85">
        <f t="shared" si="19"/>
        <v>11771662</v>
      </c>
      <c r="Q64" s="85">
        <f t="shared" si="19"/>
        <v>7444407</v>
      </c>
      <c r="R64" s="85">
        <f t="shared" si="19"/>
        <v>3778880</v>
      </c>
      <c r="S64" s="85">
        <f t="shared" si="19"/>
        <v>1470107</v>
      </c>
      <c r="T64" s="85">
        <f t="shared" si="19"/>
        <v>378941</v>
      </c>
      <c r="U64" s="85">
        <f t="shared" si="19"/>
        <v>65063</v>
      </c>
      <c r="V64" s="85">
        <f t="shared" si="19"/>
        <v>6101</v>
      </c>
    </row>
    <row r="66" spans="1:24" ht="14.95" thickBot="1"/>
    <row r="67" spans="1:24" ht="14.95" thickBot="1">
      <c r="A67" s="2">
        <v>2000</v>
      </c>
      <c r="B67" s="3" t="s">
        <v>89</v>
      </c>
      <c r="C67" s="3" t="s">
        <v>90</v>
      </c>
      <c r="D67" s="3" t="s">
        <v>91</v>
      </c>
      <c r="E67" s="3" t="s">
        <v>92</v>
      </c>
      <c r="F67" s="3" t="s">
        <v>93</v>
      </c>
      <c r="G67" s="3" t="s">
        <v>94</v>
      </c>
      <c r="H67" s="3" t="s">
        <v>95</v>
      </c>
      <c r="I67" s="3" t="s">
        <v>96</v>
      </c>
      <c r="J67" s="3" t="s">
        <v>97</v>
      </c>
      <c r="K67" s="3" t="s">
        <v>98</v>
      </c>
      <c r="L67" s="3" t="s">
        <v>99</v>
      </c>
      <c r="M67" s="3" t="s">
        <v>100</v>
      </c>
      <c r="N67" s="3" t="s">
        <v>101</v>
      </c>
      <c r="O67" s="3" t="s">
        <v>102</v>
      </c>
      <c r="P67" s="3" t="s">
        <v>103</v>
      </c>
      <c r="Q67" s="3" t="s">
        <v>104</v>
      </c>
      <c r="R67" s="3" t="s">
        <v>105</v>
      </c>
      <c r="S67" s="3" t="s">
        <v>106</v>
      </c>
      <c r="T67" s="3" t="s">
        <v>107</v>
      </c>
      <c r="U67" s="3" t="s">
        <v>108</v>
      </c>
      <c r="V67" s="4" t="s">
        <v>109</v>
      </c>
    </row>
    <row r="68" spans="1:24">
      <c r="A68" s="60" t="s">
        <v>403</v>
      </c>
      <c r="B68" s="61"/>
      <c r="C68" s="61"/>
      <c r="D68" s="61"/>
      <c r="E68" s="61"/>
      <c r="F68" s="61"/>
      <c r="G68" s="61"/>
      <c r="H68" s="61"/>
      <c r="I68" s="61"/>
      <c r="J68" s="61"/>
      <c r="K68" s="61"/>
      <c r="L68" s="61"/>
      <c r="M68" s="61"/>
      <c r="N68" s="61"/>
      <c r="O68" s="61"/>
      <c r="P68" s="61"/>
      <c r="Q68" s="61"/>
      <c r="R68" s="61"/>
      <c r="S68" s="61"/>
      <c r="T68" s="61"/>
      <c r="U68" s="61"/>
      <c r="V68" s="62"/>
      <c r="X68" s="10"/>
    </row>
    <row r="69" spans="1:24">
      <c r="A69" s="63" t="s">
        <v>110</v>
      </c>
      <c r="B69" s="64">
        <v>66883000</v>
      </c>
      <c r="C69" s="64">
        <v>57424700</v>
      </c>
      <c r="D69" s="64">
        <v>51566900</v>
      </c>
      <c r="E69" s="64">
        <v>44808900</v>
      </c>
      <c r="F69" s="64">
        <v>37303400</v>
      </c>
      <c r="G69" s="64">
        <v>30590900</v>
      </c>
      <c r="H69" s="64">
        <v>25229000</v>
      </c>
      <c r="I69" s="64">
        <v>21159100</v>
      </c>
      <c r="J69" s="64">
        <v>17334100</v>
      </c>
      <c r="K69" s="64">
        <v>14045900</v>
      </c>
      <c r="L69" s="64">
        <v>11130300</v>
      </c>
      <c r="M69" s="64">
        <v>8877600</v>
      </c>
      <c r="N69" s="64">
        <v>7095500</v>
      </c>
      <c r="O69" s="64">
        <v>5490400</v>
      </c>
      <c r="P69" s="64">
        <v>3661800</v>
      </c>
      <c r="Q69" s="64">
        <v>2098700</v>
      </c>
      <c r="R69" s="64">
        <v>941100</v>
      </c>
      <c r="S69" s="64">
        <v>277800</v>
      </c>
      <c r="T69" s="64">
        <v>51400</v>
      </c>
      <c r="U69" s="64">
        <v>5000</v>
      </c>
      <c r="V69" s="65">
        <v>100</v>
      </c>
      <c r="X69" s="10"/>
    </row>
    <row r="70" spans="1:24" ht="14.95" thickBot="1">
      <c r="A70" s="66" t="s">
        <v>111</v>
      </c>
      <c r="B70" s="85">
        <v>65270400</v>
      </c>
      <c r="C70" s="85">
        <v>56276600</v>
      </c>
      <c r="D70" s="85">
        <v>50562700</v>
      </c>
      <c r="E70" s="85">
        <v>44311799</v>
      </c>
      <c r="F70" s="85">
        <v>37300600</v>
      </c>
      <c r="G70" s="85">
        <v>30650399</v>
      </c>
      <c r="H70" s="85">
        <v>25347600</v>
      </c>
      <c r="I70" s="85">
        <v>21205000</v>
      </c>
      <c r="J70" s="85">
        <v>17812000</v>
      </c>
      <c r="K70" s="85">
        <v>14685700</v>
      </c>
      <c r="L70" s="85">
        <v>12025500</v>
      </c>
      <c r="M70" s="85">
        <v>9769800</v>
      </c>
      <c r="N70" s="85">
        <v>7915100</v>
      </c>
      <c r="O70" s="85">
        <v>6212800</v>
      </c>
      <c r="P70" s="85">
        <v>4303100</v>
      </c>
      <c r="Q70" s="85">
        <v>2597900</v>
      </c>
      <c r="R70" s="85">
        <v>1219900</v>
      </c>
      <c r="S70" s="85">
        <v>427600</v>
      </c>
      <c r="T70" s="85">
        <v>103500</v>
      </c>
      <c r="U70" s="85">
        <v>14900</v>
      </c>
      <c r="V70" s="86">
        <v>1100</v>
      </c>
      <c r="X70" s="10"/>
    </row>
    <row r="71" spans="1:24">
      <c r="A71" s="60" t="s">
        <v>404</v>
      </c>
      <c r="B71" s="70"/>
      <c r="C71" s="70"/>
      <c r="D71" s="70"/>
      <c r="E71" s="70"/>
      <c r="F71" s="70"/>
      <c r="G71" s="70"/>
      <c r="H71" s="70"/>
      <c r="I71" s="70"/>
      <c r="J71" s="70"/>
      <c r="K71" s="70"/>
      <c r="L71" s="70"/>
      <c r="M71" s="70"/>
      <c r="N71" s="70"/>
      <c r="O71" s="70"/>
      <c r="P71" s="70"/>
      <c r="Q71" s="70"/>
      <c r="R71" s="70"/>
      <c r="S71" s="70"/>
      <c r="T71" s="70"/>
      <c r="U71" s="70"/>
      <c r="V71" s="71"/>
      <c r="X71" s="10"/>
    </row>
    <row r="72" spans="1:24">
      <c r="A72" s="63" t="s">
        <v>110</v>
      </c>
      <c r="B72" s="85">
        <v>183000000</v>
      </c>
      <c r="C72" s="85">
        <v>190000000</v>
      </c>
      <c r="D72" s="85">
        <v>200000000</v>
      </c>
      <c r="E72" s="85">
        <v>176000000</v>
      </c>
      <c r="F72" s="85">
        <v>160000000</v>
      </c>
      <c r="G72" s="85">
        <v>162000000</v>
      </c>
      <c r="H72" s="85">
        <v>154000000</v>
      </c>
      <c r="I72" s="85">
        <v>133000000</v>
      </c>
      <c r="J72" s="85">
        <v>112000000</v>
      </c>
      <c r="K72" s="85">
        <v>102000000</v>
      </c>
      <c r="L72" s="85">
        <v>75666100</v>
      </c>
      <c r="M72" s="85">
        <v>60155300</v>
      </c>
      <c r="N72" s="85">
        <v>51693900</v>
      </c>
      <c r="O72" s="85">
        <v>40638700</v>
      </c>
      <c r="P72" s="85">
        <v>27931300</v>
      </c>
      <c r="Q72" s="85">
        <v>16132200</v>
      </c>
      <c r="R72" s="85">
        <v>8133000</v>
      </c>
      <c r="S72" s="85">
        <v>2994600</v>
      </c>
      <c r="T72" s="85">
        <v>715500</v>
      </c>
      <c r="U72" s="85">
        <v>107300</v>
      </c>
      <c r="V72" s="86">
        <v>9400</v>
      </c>
      <c r="X72" s="10"/>
    </row>
    <row r="73" spans="1:24" ht="14.95" thickBot="1">
      <c r="A73" s="66" t="s">
        <v>111</v>
      </c>
      <c r="B73" s="85">
        <v>168000000</v>
      </c>
      <c r="C73" s="85">
        <v>176000000</v>
      </c>
      <c r="D73" s="85">
        <v>188000000</v>
      </c>
      <c r="E73" s="85">
        <v>166000000</v>
      </c>
      <c r="F73" s="85">
        <v>152000000</v>
      </c>
      <c r="G73" s="85">
        <v>154000000</v>
      </c>
      <c r="H73" s="85">
        <v>147000000</v>
      </c>
      <c r="I73" s="85">
        <v>126000000</v>
      </c>
      <c r="J73" s="85">
        <v>107000000</v>
      </c>
      <c r="K73" s="85">
        <v>97023400</v>
      </c>
      <c r="L73" s="85">
        <v>73972800</v>
      </c>
      <c r="M73" s="85">
        <v>58882800</v>
      </c>
      <c r="N73" s="85">
        <v>51629900</v>
      </c>
      <c r="O73" s="85">
        <v>42312399</v>
      </c>
      <c r="P73" s="85">
        <v>30764800</v>
      </c>
      <c r="Q73" s="85">
        <v>19994800</v>
      </c>
      <c r="R73" s="85">
        <v>11327400</v>
      </c>
      <c r="S73" s="85">
        <v>5024400</v>
      </c>
      <c r="T73" s="85">
        <v>1530100</v>
      </c>
      <c r="U73" s="85">
        <v>302400</v>
      </c>
      <c r="V73" s="86">
        <v>34800</v>
      </c>
      <c r="X73" s="10"/>
    </row>
    <row r="74" spans="1:24">
      <c r="A74" s="60" t="s">
        <v>405</v>
      </c>
      <c r="B74" s="70"/>
      <c r="C74" s="70"/>
      <c r="D74" s="70"/>
      <c r="E74" s="70"/>
      <c r="F74" s="70"/>
      <c r="G74" s="70"/>
      <c r="H74" s="70"/>
      <c r="I74" s="70"/>
      <c r="J74" s="70"/>
      <c r="K74" s="70"/>
      <c r="L74" s="70"/>
      <c r="M74" s="70"/>
      <c r="N74" s="70"/>
      <c r="O74" s="70"/>
      <c r="P74" s="70"/>
      <c r="Q74" s="70"/>
      <c r="R74" s="70"/>
      <c r="S74" s="70"/>
      <c r="T74" s="70"/>
      <c r="U74" s="70"/>
      <c r="V74" s="71"/>
      <c r="X74" s="10"/>
    </row>
    <row r="75" spans="1:24">
      <c r="A75" s="63" t="s">
        <v>110</v>
      </c>
      <c r="B75" s="85">
        <v>8833000</v>
      </c>
      <c r="C75" s="85">
        <v>10954500</v>
      </c>
      <c r="D75" s="85">
        <v>14225700</v>
      </c>
      <c r="E75" s="85">
        <v>14518000</v>
      </c>
      <c r="F75" s="85">
        <v>13644400</v>
      </c>
      <c r="G75" s="85">
        <v>12657100</v>
      </c>
      <c r="H75" s="85">
        <v>11802600</v>
      </c>
      <c r="I75" s="85">
        <v>12912600</v>
      </c>
      <c r="J75" s="85">
        <v>13848900</v>
      </c>
      <c r="K75" s="85">
        <v>12870300</v>
      </c>
      <c r="L75" s="85">
        <v>10080700</v>
      </c>
      <c r="M75" s="85">
        <v>6837200</v>
      </c>
      <c r="N75" s="85">
        <v>8566000</v>
      </c>
      <c r="O75" s="85">
        <v>6230799</v>
      </c>
      <c r="P75" s="85">
        <v>5265700</v>
      </c>
      <c r="Q75" s="85">
        <v>2534900</v>
      </c>
      <c r="R75" s="85">
        <v>955800</v>
      </c>
      <c r="S75" s="85">
        <v>548400</v>
      </c>
      <c r="T75" s="85">
        <v>136500</v>
      </c>
      <c r="U75" s="85">
        <v>18000</v>
      </c>
      <c r="V75" s="86">
        <v>1100</v>
      </c>
      <c r="X75" s="10"/>
    </row>
    <row r="76" spans="1:24" ht="14.95" thickBot="1">
      <c r="A76" s="66" t="s">
        <v>111</v>
      </c>
      <c r="B76" s="85">
        <v>8350000</v>
      </c>
      <c r="C76" s="85">
        <v>10421800</v>
      </c>
      <c r="D76" s="85">
        <v>13584700</v>
      </c>
      <c r="E76" s="85">
        <v>13988500</v>
      </c>
      <c r="F76" s="85">
        <v>13315800</v>
      </c>
      <c r="G76" s="85">
        <v>12469100</v>
      </c>
      <c r="H76" s="85">
        <v>11776300</v>
      </c>
      <c r="I76" s="85">
        <v>13165000</v>
      </c>
      <c r="J76" s="85">
        <v>14387700</v>
      </c>
      <c r="K76" s="85">
        <v>13740000</v>
      </c>
      <c r="L76" s="85">
        <v>11232500</v>
      </c>
      <c r="M76" s="85">
        <v>8225200</v>
      </c>
      <c r="N76" s="85">
        <v>11357500</v>
      </c>
      <c r="O76" s="85">
        <v>8912700</v>
      </c>
      <c r="P76" s="85">
        <v>9074100</v>
      </c>
      <c r="Q76" s="85">
        <v>5973900</v>
      </c>
      <c r="R76" s="85">
        <v>2679799</v>
      </c>
      <c r="S76" s="85">
        <v>1883700</v>
      </c>
      <c r="T76" s="85">
        <v>568500</v>
      </c>
      <c r="U76" s="85">
        <v>93300</v>
      </c>
      <c r="V76" s="86">
        <v>8600</v>
      </c>
      <c r="X76" s="10"/>
    </row>
    <row r="77" spans="1:24">
      <c r="A77" s="60" t="s">
        <v>406</v>
      </c>
      <c r="B77" s="70"/>
      <c r="C77" s="70"/>
      <c r="D77" s="70"/>
      <c r="E77" s="70"/>
      <c r="F77" s="70"/>
      <c r="G77" s="70"/>
      <c r="H77" s="70"/>
      <c r="I77" s="70"/>
      <c r="J77" s="70"/>
      <c r="K77" s="70"/>
      <c r="L77" s="70"/>
      <c r="M77" s="70"/>
      <c r="N77" s="70"/>
      <c r="O77" s="70"/>
      <c r="P77" s="70"/>
      <c r="Q77" s="70"/>
      <c r="R77" s="70"/>
      <c r="S77" s="70"/>
      <c r="T77" s="70"/>
      <c r="U77" s="70"/>
      <c r="V77" s="71"/>
      <c r="X77" s="10"/>
    </row>
    <row r="78" spans="1:24">
      <c r="A78" s="63" t="s">
        <v>110</v>
      </c>
      <c r="B78" s="85">
        <v>29037300</v>
      </c>
      <c r="C78" s="85">
        <v>28683000</v>
      </c>
      <c r="D78" s="85">
        <v>28085900</v>
      </c>
      <c r="E78" s="85">
        <v>26866700</v>
      </c>
      <c r="F78" s="85">
        <v>24541399</v>
      </c>
      <c r="G78" s="85">
        <v>21802400</v>
      </c>
      <c r="H78" s="85">
        <v>19848000</v>
      </c>
      <c r="I78" s="85">
        <v>17752800</v>
      </c>
      <c r="J78" s="85">
        <v>14898400</v>
      </c>
      <c r="K78" s="85">
        <v>12536000</v>
      </c>
      <c r="L78" s="85">
        <v>9849100</v>
      </c>
      <c r="M78" s="85">
        <v>7819100</v>
      </c>
      <c r="N78" s="85">
        <v>6307599</v>
      </c>
      <c r="O78" s="85">
        <v>4855400</v>
      </c>
      <c r="P78" s="85">
        <v>3611200</v>
      </c>
      <c r="Q78" s="85">
        <v>2300000</v>
      </c>
      <c r="R78" s="85">
        <v>1209400</v>
      </c>
      <c r="S78" s="85">
        <v>524100</v>
      </c>
      <c r="T78" s="85">
        <v>159900</v>
      </c>
      <c r="U78" s="85">
        <v>35100</v>
      </c>
      <c r="V78" s="86">
        <v>5200</v>
      </c>
      <c r="X78" s="10"/>
    </row>
    <row r="79" spans="1:24" ht="14.95" thickBot="1">
      <c r="A79" s="66" t="s">
        <v>111</v>
      </c>
      <c r="B79" s="85">
        <v>28001800</v>
      </c>
      <c r="C79" s="85">
        <v>27665100</v>
      </c>
      <c r="D79" s="85">
        <v>27146100</v>
      </c>
      <c r="E79" s="85">
        <v>26334100</v>
      </c>
      <c r="F79" s="85">
        <v>24488899</v>
      </c>
      <c r="G79" s="85">
        <v>22089700</v>
      </c>
      <c r="H79" s="85">
        <v>20314600</v>
      </c>
      <c r="I79" s="85">
        <v>18465700</v>
      </c>
      <c r="J79" s="85">
        <v>15598699</v>
      </c>
      <c r="K79" s="85">
        <v>13173600</v>
      </c>
      <c r="L79" s="85">
        <v>10345000</v>
      </c>
      <c r="M79" s="85">
        <v>8379500</v>
      </c>
      <c r="N79" s="85">
        <v>6995400</v>
      </c>
      <c r="O79" s="85">
        <v>5710200</v>
      </c>
      <c r="P79" s="85">
        <v>4545400</v>
      </c>
      <c r="Q79" s="85">
        <v>3143900</v>
      </c>
      <c r="R79" s="85">
        <v>1843800</v>
      </c>
      <c r="S79" s="85">
        <v>914800</v>
      </c>
      <c r="T79" s="85">
        <v>313800</v>
      </c>
      <c r="U79" s="85">
        <v>73300</v>
      </c>
      <c r="V79" s="86">
        <v>11700</v>
      </c>
      <c r="X79" s="10"/>
    </row>
    <row r="80" spans="1:24">
      <c r="A80" s="60" t="s">
        <v>407</v>
      </c>
      <c r="B80" s="70"/>
      <c r="C80" s="70"/>
      <c r="D80" s="70"/>
      <c r="E80" s="70"/>
      <c r="F80" s="70"/>
      <c r="G80" s="70"/>
      <c r="H80" s="70"/>
      <c r="I80" s="70"/>
      <c r="J80" s="70"/>
      <c r="K80" s="70"/>
      <c r="L80" s="70"/>
      <c r="M80" s="70"/>
      <c r="N80" s="70"/>
      <c r="O80" s="70"/>
      <c r="P80" s="70"/>
      <c r="Q80" s="70"/>
      <c r="R80" s="70"/>
      <c r="S80" s="70"/>
      <c r="T80" s="70"/>
      <c r="U80" s="70"/>
      <c r="V80" s="71"/>
      <c r="X80" s="10"/>
    </row>
    <row r="81" spans="1:24">
      <c r="A81" s="63" t="s">
        <v>110</v>
      </c>
      <c r="B81" s="85">
        <v>26586400</v>
      </c>
      <c r="C81" s="85">
        <v>27704300</v>
      </c>
      <c r="D81" s="85">
        <v>28079700</v>
      </c>
      <c r="E81" s="85">
        <v>28153500</v>
      </c>
      <c r="F81" s="85">
        <v>27806700</v>
      </c>
      <c r="G81" s="85">
        <v>28895900</v>
      </c>
      <c r="H81" s="85">
        <v>30991200</v>
      </c>
      <c r="I81" s="85">
        <v>31977000</v>
      </c>
      <c r="J81" s="85">
        <v>29914700</v>
      </c>
      <c r="K81" s="85">
        <v>26875600</v>
      </c>
      <c r="L81" s="85">
        <v>24512000</v>
      </c>
      <c r="M81" s="85">
        <v>19785800</v>
      </c>
      <c r="N81" s="85">
        <v>17719000</v>
      </c>
      <c r="O81" s="85">
        <v>14995300</v>
      </c>
      <c r="P81" s="85">
        <v>12610000</v>
      </c>
      <c r="Q81" s="85">
        <v>9282800</v>
      </c>
      <c r="R81" s="85">
        <v>4796000</v>
      </c>
      <c r="S81" s="85">
        <v>2554000</v>
      </c>
      <c r="T81" s="85">
        <v>777700</v>
      </c>
      <c r="U81" s="85">
        <v>136800</v>
      </c>
      <c r="V81" s="86">
        <v>12800</v>
      </c>
      <c r="X81" s="10"/>
    </row>
    <row r="82" spans="1:24" ht="14.95" thickBot="1">
      <c r="A82" s="66" t="s">
        <v>111</v>
      </c>
      <c r="B82" s="87">
        <v>25346000</v>
      </c>
      <c r="C82" s="87">
        <v>26409000</v>
      </c>
      <c r="D82" s="87">
        <v>26810900</v>
      </c>
      <c r="E82" s="87">
        <v>26839800</v>
      </c>
      <c r="F82" s="87">
        <v>26733100</v>
      </c>
      <c r="G82" s="87">
        <v>28284400</v>
      </c>
      <c r="H82" s="87">
        <v>30289100</v>
      </c>
      <c r="I82" s="87">
        <v>31572400</v>
      </c>
      <c r="J82" s="87">
        <v>29890199</v>
      </c>
      <c r="K82" s="87">
        <v>27278800</v>
      </c>
      <c r="L82" s="87">
        <v>25118100</v>
      </c>
      <c r="M82" s="87">
        <v>20592400</v>
      </c>
      <c r="N82" s="87">
        <v>18740500</v>
      </c>
      <c r="O82" s="87">
        <v>16966100</v>
      </c>
      <c r="P82" s="87">
        <v>15944000</v>
      </c>
      <c r="Q82" s="87">
        <v>13945300</v>
      </c>
      <c r="R82" s="87">
        <v>8545600</v>
      </c>
      <c r="S82" s="87">
        <v>5856800</v>
      </c>
      <c r="T82" s="87">
        <v>2450000</v>
      </c>
      <c r="U82" s="87">
        <v>549100</v>
      </c>
      <c r="V82" s="88">
        <v>73200</v>
      </c>
      <c r="X82" s="10"/>
    </row>
    <row r="83" spans="1:24">
      <c r="X83" s="10"/>
    </row>
    <row r="84" spans="1:24">
      <c r="X84" s="10"/>
    </row>
    <row r="85" spans="1:24">
      <c r="X85" s="10"/>
    </row>
    <row r="86" spans="1:24">
      <c r="X86" s="10"/>
    </row>
    <row r="87" spans="1:24">
      <c r="X87" s="10"/>
    </row>
    <row r="88" spans="1:24">
      <c r="X88" s="10"/>
    </row>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55" zoomScale="90" zoomScaleNormal="90" workbookViewId="0">
      <selection activeCell="A96" sqref="A96:R98"/>
    </sheetView>
  </sheetViews>
  <sheetFormatPr defaultRowHeight="14.3"/>
  <cols>
    <col min="1" max="1" width="9.375" bestFit="1" customWidth="1"/>
    <col min="2" max="2" width="11.625" bestFit="1" customWidth="1"/>
    <col min="3" max="6" width="10" bestFit="1" customWidth="1"/>
    <col min="7" max="7" width="11.625" bestFit="1" customWidth="1"/>
    <col min="8" max="15" width="9.375" bestFit="1" customWidth="1"/>
    <col min="16" max="16" width="10" bestFit="1" customWidth="1"/>
    <col min="17" max="17" width="9.375" customWidth="1"/>
    <col min="18" max="18" width="12" customWidth="1"/>
    <col min="19" max="19" width="15" bestFit="1" customWidth="1"/>
    <col min="20" max="20" width="11.375" customWidth="1"/>
    <col min="21" max="21" width="11.625" bestFit="1" customWidth="1"/>
    <col min="22" max="22" width="10.625" customWidth="1"/>
    <col min="23" max="29" width="9.625" bestFit="1" customWidth="1"/>
    <col min="30" max="31" width="9.375" bestFit="1" customWidth="1"/>
    <col min="39" max="39" width="10.5" customWidth="1"/>
    <col min="40" max="40" width="11.5" customWidth="1"/>
  </cols>
  <sheetData>
    <row r="1" spans="1:41" ht="19.7" thickBot="1">
      <c r="A1" s="33" t="s">
        <v>112</v>
      </c>
      <c r="B1" s="34"/>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15"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1">
        <v>260</v>
      </c>
    </row>
    <row r="4" spans="1:41" ht="14.95" thickBot="1">
      <c r="A4" s="14" t="s">
        <v>111</v>
      </c>
      <c r="B4" s="12">
        <v>15232172</v>
      </c>
      <c r="C4" s="12">
        <v>13528944</v>
      </c>
      <c r="D4" s="12">
        <v>11784966</v>
      </c>
      <c r="E4" s="12">
        <v>10039937</v>
      </c>
      <c r="F4" s="12">
        <v>8553299</v>
      </c>
      <c r="G4" s="12">
        <v>7104354</v>
      </c>
      <c r="H4" s="12">
        <v>5733649</v>
      </c>
      <c r="I4" s="12">
        <v>4479879</v>
      </c>
      <c r="J4" s="12">
        <v>3375548</v>
      </c>
      <c r="K4" s="12">
        <v>2442881</v>
      </c>
      <c r="L4" s="12">
        <v>1610584</v>
      </c>
      <c r="M4" s="12">
        <v>852451</v>
      </c>
      <c r="N4" s="12">
        <v>387828</v>
      </c>
      <c r="O4" s="12">
        <v>149450</v>
      </c>
      <c r="P4" s="12">
        <v>52798</v>
      </c>
      <c r="Q4" s="12">
        <v>14289</v>
      </c>
      <c r="R4" s="12">
        <v>3867</v>
      </c>
      <c r="S4" s="12">
        <v>880</v>
      </c>
      <c r="T4" s="13">
        <v>179</v>
      </c>
    </row>
    <row r="5" spans="1:41" ht="14.9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15"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1">
        <v>591390.375</v>
      </c>
    </row>
    <row r="8" spans="1:41" ht="14.95" thickBot="1">
      <c r="A8" s="14" t="s">
        <v>111</v>
      </c>
      <c r="B8" s="12">
        <v>23703646</v>
      </c>
      <c r="C8" s="12">
        <v>20419964</v>
      </c>
      <c r="D8" s="12">
        <v>18085356</v>
      </c>
      <c r="E8" s="12">
        <v>16288807</v>
      </c>
      <c r="F8" s="12">
        <v>14784453</v>
      </c>
      <c r="G8" s="12">
        <v>13461002</v>
      </c>
      <c r="H8" s="12">
        <v>12275132</v>
      </c>
      <c r="I8" s="12">
        <v>10655375</v>
      </c>
      <c r="J8" s="12">
        <v>9225471</v>
      </c>
      <c r="K8" s="12">
        <v>7964565</v>
      </c>
      <c r="L8" s="12">
        <v>6850903.5</v>
      </c>
      <c r="M8" s="12">
        <v>4754890</v>
      </c>
      <c r="N8" s="12">
        <v>3209098.75</v>
      </c>
      <c r="O8" s="12">
        <v>2107359.5</v>
      </c>
      <c r="P8" s="12">
        <v>1347476.5</v>
      </c>
      <c r="Q8" s="12">
        <v>839613.3125</v>
      </c>
      <c r="R8" s="12">
        <v>510251.5</v>
      </c>
      <c r="S8" s="12">
        <v>302700.625</v>
      </c>
      <c r="T8" s="13">
        <v>406745.5</v>
      </c>
    </row>
    <row r="9" spans="1:41" ht="14.9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116</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15"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1">
        <v>3850857</v>
      </c>
      <c r="V11" s="15"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1">
        <v>30920</v>
      </c>
    </row>
    <row r="12" spans="1:41" ht="14.95" thickBot="1">
      <c r="A12" s="14" t="s">
        <v>111</v>
      </c>
      <c r="B12" s="12">
        <v>51167344</v>
      </c>
      <c r="C12" s="12">
        <v>47529548</v>
      </c>
      <c r="D12" s="12">
        <v>43391720</v>
      </c>
      <c r="E12" s="12">
        <v>39068428</v>
      </c>
      <c r="F12" s="12">
        <v>34954892</v>
      </c>
      <c r="G12" s="12">
        <v>31344856</v>
      </c>
      <c r="H12" s="12">
        <v>28342408</v>
      </c>
      <c r="I12" s="12">
        <v>25086662</v>
      </c>
      <c r="J12" s="12">
        <v>22371872</v>
      </c>
      <c r="K12" s="12">
        <v>20029026</v>
      </c>
      <c r="L12" s="12">
        <v>17933762</v>
      </c>
      <c r="M12" s="12">
        <v>13439859</v>
      </c>
      <c r="N12" s="12">
        <v>9843769</v>
      </c>
      <c r="O12" s="12">
        <v>7045061</v>
      </c>
      <c r="P12" s="12">
        <v>4928278</v>
      </c>
      <c r="Q12" s="12">
        <v>3371815.75</v>
      </c>
      <c r="R12" s="12">
        <v>2258046.5</v>
      </c>
      <c r="S12" s="12">
        <v>1481360.875</v>
      </c>
      <c r="T12" s="13">
        <v>2626778.25</v>
      </c>
      <c r="V12" s="14" t="s">
        <v>111</v>
      </c>
      <c r="W12" s="12">
        <v>0</v>
      </c>
      <c r="X12" s="12">
        <v>50042000</v>
      </c>
      <c r="Y12" s="12">
        <v>41253500</v>
      </c>
      <c r="Z12" s="12">
        <v>40336000</v>
      </c>
      <c r="AA12" s="12">
        <v>38881300</v>
      </c>
      <c r="AB12" s="12">
        <v>35549400</v>
      </c>
      <c r="AC12" s="12">
        <v>42318800</v>
      </c>
      <c r="AD12" s="12">
        <v>44112300</v>
      </c>
      <c r="AE12" s="12">
        <v>37772900</v>
      </c>
      <c r="AF12" s="12">
        <v>33519700</v>
      </c>
      <c r="AG12" s="12">
        <v>33544900</v>
      </c>
      <c r="AH12" s="12">
        <v>25560700</v>
      </c>
      <c r="AI12" s="12">
        <v>17449800</v>
      </c>
      <c r="AJ12" s="12">
        <v>13697400</v>
      </c>
      <c r="AK12" s="12">
        <v>9330280</v>
      </c>
      <c r="AL12" s="12">
        <v>5248430</v>
      </c>
      <c r="AM12" s="12">
        <v>2442120</v>
      </c>
      <c r="AN12" s="12">
        <v>633050</v>
      </c>
      <c r="AO12" s="13">
        <v>141850</v>
      </c>
    </row>
    <row r="14" spans="1:41" ht="19.7" thickBot="1">
      <c r="A14" s="33" t="s">
        <v>114</v>
      </c>
      <c r="B14" s="33"/>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15"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1">
        <v>220</v>
      </c>
    </row>
    <row r="17" spans="1:40" ht="14.95" thickBot="1">
      <c r="A17" s="14" t="s">
        <v>111</v>
      </c>
      <c r="B17" s="12">
        <v>14360273</v>
      </c>
      <c r="C17" s="12">
        <v>12509131</v>
      </c>
      <c r="D17" s="12">
        <v>10656873</v>
      </c>
      <c r="E17" s="12">
        <v>9078884</v>
      </c>
      <c r="F17" s="12">
        <v>7540904</v>
      </c>
      <c r="G17" s="12">
        <v>6085972</v>
      </c>
      <c r="H17" s="12">
        <v>4755160</v>
      </c>
      <c r="I17" s="12">
        <v>3582970</v>
      </c>
      <c r="J17" s="12">
        <v>2592992</v>
      </c>
      <c r="K17" s="12">
        <v>1709552</v>
      </c>
      <c r="L17" s="12">
        <v>904833</v>
      </c>
      <c r="M17" s="12">
        <v>411660</v>
      </c>
      <c r="N17" s="12">
        <v>158634</v>
      </c>
      <c r="O17" s="12">
        <v>56042</v>
      </c>
      <c r="P17" s="12">
        <v>15167</v>
      </c>
      <c r="Q17" s="12">
        <v>4105</v>
      </c>
      <c r="R17" s="12">
        <v>934</v>
      </c>
      <c r="S17" s="13">
        <v>190</v>
      </c>
    </row>
    <row r="18" spans="1:40" ht="14.9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15"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1">
        <v>495679.0625</v>
      </c>
    </row>
    <row r="21" spans="1:40" ht="14.95" thickBot="1">
      <c r="A21" s="14" t="s">
        <v>111</v>
      </c>
      <c r="B21" s="12">
        <v>19346240</v>
      </c>
      <c r="C21" s="12">
        <v>17579706</v>
      </c>
      <c r="D21" s="12">
        <v>16104434</v>
      </c>
      <c r="E21" s="12">
        <v>14793700</v>
      </c>
      <c r="F21" s="12">
        <v>13599627</v>
      </c>
      <c r="G21" s="12">
        <v>12504715</v>
      </c>
      <c r="H21" s="12">
        <v>10929231</v>
      </c>
      <c r="I21" s="12">
        <v>9516900</v>
      </c>
      <c r="J21" s="12">
        <v>8253179</v>
      </c>
      <c r="K21" s="12">
        <v>7122234</v>
      </c>
      <c r="L21" s="12">
        <v>4952401.5</v>
      </c>
      <c r="M21" s="12">
        <v>3346427.75</v>
      </c>
      <c r="N21" s="12">
        <v>2199201.25</v>
      </c>
      <c r="O21" s="12">
        <v>1406921.375</v>
      </c>
      <c r="P21" s="12">
        <v>877048.6875</v>
      </c>
      <c r="Q21" s="12">
        <v>533285.375</v>
      </c>
      <c r="R21" s="12">
        <v>316588.40625</v>
      </c>
      <c r="S21" s="13">
        <v>426500.21875</v>
      </c>
    </row>
    <row r="22" spans="1:40" ht="14.9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116</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15"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1">
        <v>3745399.75</v>
      </c>
      <c r="V24" s="15"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1">
        <v>27390</v>
      </c>
    </row>
    <row r="25" spans="1:40" ht="14.95" thickBot="1">
      <c r="A25" s="14" t="s">
        <v>111</v>
      </c>
      <c r="B25" s="12">
        <v>152753632</v>
      </c>
      <c r="C25" s="12">
        <v>137745872</v>
      </c>
      <c r="D25" s="12">
        <v>121917656</v>
      </c>
      <c r="E25" s="12">
        <v>106107784</v>
      </c>
      <c r="F25" s="12">
        <v>90921536</v>
      </c>
      <c r="G25" s="12">
        <v>76766208</v>
      </c>
      <c r="H25" s="12">
        <v>62156256</v>
      </c>
      <c r="I25" s="12">
        <v>49744636</v>
      </c>
      <c r="J25" s="12">
        <v>39463400</v>
      </c>
      <c r="K25" s="12">
        <v>31162654</v>
      </c>
      <c r="L25" s="12">
        <v>21032764</v>
      </c>
      <c r="M25" s="12">
        <v>13988510</v>
      </c>
      <c r="N25" s="12">
        <v>9196732</v>
      </c>
      <c r="O25" s="12">
        <v>5991231.5</v>
      </c>
      <c r="P25" s="12">
        <v>3872578</v>
      </c>
      <c r="Q25" s="12">
        <v>2484219.25</v>
      </c>
      <c r="R25" s="12">
        <v>1580460.875</v>
      </c>
      <c r="S25" s="13">
        <v>2715952</v>
      </c>
      <c r="V25" s="14" t="s">
        <v>111</v>
      </c>
      <c r="W25" s="12">
        <v>186190992</v>
      </c>
      <c r="X25" s="12">
        <v>161998992</v>
      </c>
      <c r="Y25" s="12">
        <v>148622000</v>
      </c>
      <c r="Z25" s="12">
        <v>131656000</v>
      </c>
      <c r="AA25" s="12">
        <v>113171000</v>
      </c>
      <c r="AB25" s="12">
        <v>105198000</v>
      </c>
      <c r="AC25" s="12">
        <v>93106200</v>
      </c>
      <c r="AD25" s="12">
        <v>79071896</v>
      </c>
      <c r="AE25" s="12">
        <v>63971500</v>
      </c>
      <c r="AF25" s="12">
        <v>49228900</v>
      </c>
      <c r="AG25" s="12">
        <v>35226700</v>
      </c>
      <c r="AH25" s="12">
        <v>23909600</v>
      </c>
      <c r="AI25" s="12">
        <v>18437800</v>
      </c>
      <c r="AJ25" s="12">
        <v>11293200</v>
      </c>
      <c r="AK25" s="12">
        <v>7291470</v>
      </c>
      <c r="AL25" s="12">
        <v>3091670</v>
      </c>
      <c r="AM25" s="12">
        <v>714480</v>
      </c>
      <c r="AN25" s="13">
        <v>125540</v>
      </c>
    </row>
    <row r="27" spans="1:40" ht="19.7" thickBot="1">
      <c r="A27" s="33" t="s">
        <v>115</v>
      </c>
      <c r="B27" s="33"/>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9"/>
    </row>
    <row r="29" spans="1:40">
      <c r="A29" s="15"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1">
        <v>44</v>
      </c>
    </row>
    <row r="30" spans="1:40" ht="14.95" thickBot="1">
      <c r="A30" s="14" t="s">
        <v>111</v>
      </c>
      <c r="B30" s="12">
        <v>2501826</v>
      </c>
      <c r="C30" s="12">
        <v>2131375</v>
      </c>
      <c r="D30" s="12">
        <v>1815777</v>
      </c>
      <c r="E30" s="12">
        <v>1508181</v>
      </c>
      <c r="F30" s="12">
        <v>1217194</v>
      </c>
      <c r="G30" s="12">
        <v>951032</v>
      </c>
      <c r="H30" s="12">
        <v>716594</v>
      </c>
      <c r="I30" s="12">
        <v>518598</v>
      </c>
      <c r="J30" s="12">
        <v>341910</v>
      </c>
      <c r="K30" s="12">
        <v>180967</v>
      </c>
      <c r="L30" s="12">
        <v>82332</v>
      </c>
      <c r="M30" s="12">
        <v>31727</v>
      </c>
      <c r="N30" s="12">
        <v>11208</v>
      </c>
      <c r="O30" s="12">
        <v>3033</v>
      </c>
      <c r="P30" s="12">
        <v>821</v>
      </c>
      <c r="Q30" s="12">
        <v>187</v>
      </c>
      <c r="R30" s="13">
        <v>38</v>
      </c>
    </row>
    <row r="31" spans="1:40" ht="14.9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9"/>
    </row>
    <row r="33" spans="1:40">
      <c r="A33" s="15"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1">
        <v>97609.96875</v>
      </c>
    </row>
    <row r="34" spans="1:40" ht="14.95" thickBot="1">
      <c r="A34" s="14" t="s">
        <v>111</v>
      </c>
      <c r="B34" s="12">
        <v>3862447.5</v>
      </c>
      <c r="C34" s="12">
        <v>3464632.5</v>
      </c>
      <c r="D34" s="12">
        <v>3113183.5</v>
      </c>
      <c r="E34" s="12">
        <v>2804863.5</v>
      </c>
      <c r="F34" s="12">
        <v>2536833.5</v>
      </c>
      <c r="G34" s="12">
        <v>2190987</v>
      </c>
      <c r="H34" s="12">
        <v>1891792.25</v>
      </c>
      <c r="I34" s="12">
        <v>1631021.125</v>
      </c>
      <c r="J34" s="12">
        <v>1401811.75</v>
      </c>
      <c r="K34" s="12">
        <v>972373.625</v>
      </c>
      <c r="L34" s="12">
        <v>655924.75</v>
      </c>
      <c r="M34" s="12">
        <v>430596.09375</v>
      </c>
      <c r="N34" s="12">
        <v>275347.75</v>
      </c>
      <c r="O34" s="12">
        <v>171678.796875</v>
      </c>
      <c r="P34" s="12">
        <v>104471.1015625</v>
      </c>
      <c r="Q34" s="12">
        <v>62101.9609375</v>
      </c>
      <c r="R34" s="13">
        <v>84032.796875</v>
      </c>
    </row>
    <row r="35" spans="1:40" ht="14.9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9"/>
      <c r="V36" s="2" t="s">
        <v>116</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9"/>
    </row>
    <row r="37" spans="1:40">
      <c r="A37" s="15"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1">
        <v>768252.25</v>
      </c>
      <c r="V37" s="15"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1">
        <v>9460</v>
      </c>
    </row>
    <row r="38" spans="1:40" ht="14.95" thickBot="1">
      <c r="A38" s="14" t="s">
        <v>111</v>
      </c>
      <c r="B38" s="12">
        <v>38608568</v>
      </c>
      <c r="C38" s="12">
        <v>32963842</v>
      </c>
      <c r="D38" s="12">
        <v>27715490</v>
      </c>
      <c r="E38" s="12">
        <v>22964636</v>
      </c>
      <c r="F38" s="12">
        <v>18768788</v>
      </c>
      <c r="G38" s="12">
        <v>14747308</v>
      </c>
      <c r="H38" s="12">
        <v>11482517</v>
      </c>
      <c r="I38" s="12">
        <v>8893680</v>
      </c>
      <c r="J38" s="12">
        <v>6886528</v>
      </c>
      <c r="K38" s="12">
        <v>4586425</v>
      </c>
      <c r="L38" s="12">
        <v>3020523</v>
      </c>
      <c r="M38" s="12">
        <v>1972035.5</v>
      </c>
      <c r="N38" s="12">
        <v>1278216.125</v>
      </c>
      <c r="O38" s="12">
        <v>822805.25</v>
      </c>
      <c r="P38" s="12">
        <v>525681.25</v>
      </c>
      <c r="Q38" s="12">
        <v>332911.90625</v>
      </c>
      <c r="R38" s="13">
        <v>562849.1875</v>
      </c>
      <c r="V38" s="14" t="s">
        <v>111</v>
      </c>
      <c r="W38" s="12">
        <v>41784500</v>
      </c>
      <c r="X38" s="12">
        <v>56463400</v>
      </c>
      <c r="Y38" s="12">
        <v>51228000</v>
      </c>
      <c r="Z38" s="12">
        <v>42164100</v>
      </c>
      <c r="AA38" s="12">
        <v>35674100</v>
      </c>
      <c r="AB38" s="12">
        <v>28850300</v>
      </c>
      <c r="AC38" s="12">
        <v>24679700</v>
      </c>
      <c r="AD38" s="12">
        <v>20178400</v>
      </c>
      <c r="AE38" s="12">
        <v>15906700</v>
      </c>
      <c r="AF38" s="12">
        <v>11289800</v>
      </c>
      <c r="AG38" s="12">
        <v>6814460</v>
      </c>
      <c r="AH38" s="12">
        <v>4372490</v>
      </c>
      <c r="AI38" s="12">
        <v>2446960</v>
      </c>
      <c r="AJ38" s="12">
        <v>1487090</v>
      </c>
      <c r="AK38" s="12">
        <v>571360</v>
      </c>
      <c r="AL38" s="12">
        <v>128700</v>
      </c>
      <c r="AM38" s="13">
        <v>18130</v>
      </c>
    </row>
    <row r="40" spans="1:40" ht="19.7" thickBot="1">
      <c r="A40" s="33" t="s">
        <v>212</v>
      </c>
      <c r="B40" s="33"/>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15" t="s">
        <v>110</v>
      </c>
      <c r="B42" s="53">
        <v>22103628</v>
      </c>
      <c r="C42" s="53">
        <v>19632050</v>
      </c>
      <c r="D42" s="53">
        <v>17101336</v>
      </c>
      <c r="E42" s="53">
        <v>14569099</v>
      </c>
      <c r="F42" s="53">
        <v>12411817</v>
      </c>
      <c r="G42" s="53">
        <v>10309231</v>
      </c>
      <c r="H42" s="53">
        <v>8320181</v>
      </c>
      <c r="I42" s="53">
        <v>6500817</v>
      </c>
      <c r="J42" s="53">
        <v>4898307</v>
      </c>
      <c r="K42" s="53">
        <v>3544900</v>
      </c>
      <c r="L42" s="53">
        <v>2337142</v>
      </c>
      <c r="M42" s="53">
        <v>1237004</v>
      </c>
      <c r="N42" s="53">
        <v>562783</v>
      </c>
      <c r="O42" s="53">
        <v>216869</v>
      </c>
      <c r="P42" s="53">
        <v>76615</v>
      </c>
      <c r="Q42" s="53">
        <v>20735</v>
      </c>
      <c r="R42" s="53">
        <v>5612</v>
      </c>
      <c r="S42" s="53">
        <v>1276</v>
      </c>
      <c r="T42" s="53">
        <v>260</v>
      </c>
    </row>
    <row r="43" spans="1:40" ht="14.95" thickBot="1">
      <c r="A43" s="14" t="s">
        <v>111</v>
      </c>
      <c r="B43" s="53">
        <v>15232172</v>
      </c>
      <c r="C43" s="53">
        <v>13528944</v>
      </c>
      <c r="D43" s="53">
        <v>11784966</v>
      </c>
      <c r="E43" s="53">
        <v>10039937</v>
      </c>
      <c r="F43" s="53">
        <v>8553299</v>
      </c>
      <c r="G43" s="53">
        <v>7104354</v>
      </c>
      <c r="H43" s="53">
        <v>5733649</v>
      </c>
      <c r="I43" s="53">
        <v>4479879</v>
      </c>
      <c r="J43" s="53">
        <v>3375548</v>
      </c>
      <c r="K43" s="53">
        <v>2442881</v>
      </c>
      <c r="L43" s="53">
        <v>1610584</v>
      </c>
      <c r="M43" s="53">
        <v>852451</v>
      </c>
      <c r="N43" s="53">
        <v>387828</v>
      </c>
      <c r="O43" s="53">
        <v>149450</v>
      </c>
      <c r="P43" s="53">
        <v>52798</v>
      </c>
      <c r="Q43" s="53">
        <v>14289</v>
      </c>
      <c r="R43" s="53">
        <v>3867</v>
      </c>
      <c r="S43" s="53">
        <v>880</v>
      </c>
      <c r="T43" s="53">
        <v>179</v>
      </c>
    </row>
    <row r="44" spans="1:40" ht="14.95" thickBot="1"/>
    <row r="45" spans="1:40">
      <c r="A45" s="2" t="s">
        <v>114</v>
      </c>
      <c r="B45" s="54" t="s">
        <v>92</v>
      </c>
      <c r="C45" s="54" t="s">
        <v>93</v>
      </c>
      <c r="D45" s="54" t="s">
        <v>94</v>
      </c>
      <c r="E45" s="54" t="s">
        <v>95</v>
      </c>
      <c r="F45" s="54" t="s">
        <v>96</v>
      </c>
      <c r="G45" s="54" t="s">
        <v>97</v>
      </c>
      <c r="H45" s="54" t="s">
        <v>98</v>
      </c>
      <c r="I45" s="54" t="s">
        <v>99</v>
      </c>
      <c r="J45" s="54" t="s">
        <v>100</v>
      </c>
      <c r="K45" s="54" t="s">
        <v>101</v>
      </c>
      <c r="L45" s="54" t="s">
        <v>102</v>
      </c>
      <c r="M45" s="54" t="s">
        <v>103</v>
      </c>
      <c r="N45" s="54" t="s">
        <v>104</v>
      </c>
      <c r="O45" s="54" t="s">
        <v>105</v>
      </c>
      <c r="P45" s="54" t="s">
        <v>106</v>
      </c>
      <c r="Q45" s="54" t="s">
        <v>107</v>
      </c>
      <c r="R45" s="54" t="s">
        <v>108</v>
      </c>
      <c r="S45" s="54" t="s">
        <v>109</v>
      </c>
    </row>
    <row r="46" spans="1:40">
      <c r="A46" s="15" t="s">
        <v>110</v>
      </c>
      <c r="B46" s="53">
        <v>16670724</v>
      </c>
      <c r="C46" s="53">
        <v>14521746</v>
      </c>
      <c r="D46" s="53">
        <v>12371475</v>
      </c>
      <c r="E46" s="53">
        <v>10539600</v>
      </c>
      <c r="F46" s="53">
        <v>8754171</v>
      </c>
      <c r="G46" s="53">
        <v>7065152</v>
      </c>
      <c r="H46" s="53">
        <v>5520224</v>
      </c>
      <c r="I46" s="53">
        <v>4159439</v>
      </c>
      <c r="J46" s="53">
        <v>3010182</v>
      </c>
      <c r="K46" s="53">
        <v>1984604</v>
      </c>
      <c r="L46" s="53">
        <v>1050413</v>
      </c>
      <c r="M46" s="53">
        <v>477892</v>
      </c>
      <c r="N46" s="53">
        <v>184157</v>
      </c>
      <c r="O46" s="53">
        <v>65059</v>
      </c>
      <c r="P46" s="53">
        <v>17607</v>
      </c>
      <c r="Q46" s="53">
        <v>4765</v>
      </c>
      <c r="R46" s="53">
        <v>1084</v>
      </c>
      <c r="S46" s="53">
        <v>220</v>
      </c>
    </row>
    <row r="47" spans="1:40" ht="14.95" thickBot="1">
      <c r="A47" s="14" t="s">
        <v>111</v>
      </c>
      <c r="B47" s="53">
        <v>14360273</v>
      </c>
      <c r="C47" s="53">
        <v>12509131</v>
      </c>
      <c r="D47" s="53">
        <v>10656873</v>
      </c>
      <c r="E47" s="53">
        <v>9078884</v>
      </c>
      <c r="F47" s="53">
        <v>7540904</v>
      </c>
      <c r="G47" s="53">
        <v>6085972</v>
      </c>
      <c r="H47" s="53">
        <v>4755160</v>
      </c>
      <c r="I47" s="53">
        <v>3582970</v>
      </c>
      <c r="J47" s="53">
        <v>2592992</v>
      </c>
      <c r="K47" s="53">
        <v>1709552</v>
      </c>
      <c r="L47" s="53">
        <v>904833</v>
      </c>
      <c r="M47" s="53">
        <v>411660</v>
      </c>
      <c r="N47" s="53">
        <v>158634</v>
      </c>
      <c r="O47" s="53">
        <v>56042</v>
      </c>
      <c r="P47" s="53">
        <v>15167</v>
      </c>
      <c r="Q47" s="53">
        <v>4105</v>
      </c>
      <c r="R47" s="53">
        <v>934</v>
      </c>
      <c r="S47" s="53">
        <v>190</v>
      </c>
    </row>
    <row r="48" spans="1:40" ht="14.95" thickBot="1"/>
    <row r="49" spans="1:20">
      <c r="A49" s="2" t="s">
        <v>115</v>
      </c>
      <c r="B49" s="54" t="s">
        <v>93</v>
      </c>
      <c r="C49" s="54" t="s">
        <v>94</v>
      </c>
      <c r="D49" s="54" t="s">
        <v>95</v>
      </c>
      <c r="E49" s="54" t="s">
        <v>96</v>
      </c>
      <c r="F49" s="54" t="s">
        <v>97</v>
      </c>
      <c r="G49" s="54" t="s">
        <v>98</v>
      </c>
      <c r="H49" s="54" t="s">
        <v>99</v>
      </c>
      <c r="I49" s="54" t="s">
        <v>100</v>
      </c>
      <c r="J49" s="54" t="s">
        <v>101</v>
      </c>
      <c r="K49" s="54" t="s">
        <v>102</v>
      </c>
      <c r="L49" s="54" t="s">
        <v>103</v>
      </c>
      <c r="M49" s="54" t="s">
        <v>104</v>
      </c>
      <c r="N49" s="54" t="s">
        <v>105</v>
      </c>
      <c r="O49" s="54" t="s">
        <v>106</v>
      </c>
      <c r="P49" s="54" t="s">
        <v>107</v>
      </c>
      <c r="Q49" s="54" t="s">
        <v>108</v>
      </c>
      <c r="R49" s="54" t="s">
        <v>109</v>
      </c>
    </row>
    <row r="50" spans="1:20">
      <c r="A50" s="15" t="s">
        <v>110</v>
      </c>
      <c r="B50" s="53">
        <v>2904350</v>
      </c>
      <c r="C50" s="53">
        <v>2474296</v>
      </c>
      <c r="D50" s="53">
        <v>2107921</v>
      </c>
      <c r="E50" s="53">
        <v>1750835</v>
      </c>
      <c r="F50" s="53">
        <v>1413031</v>
      </c>
      <c r="G50" s="53">
        <v>1104045</v>
      </c>
      <c r="H50" s="53">
        <v>831888</v>
      </c>
      <c r="I50" s="53">
        <v>602037</v>
      </c>
      <c r="J50" s="53">
        <v>396921</v>
      </c>
      <c r="K50" s="53">
        <v>210083</v>
      </c>
      <c r="L50" s="53">
        <v>95578</v>
      </c>
      <c r="M50" s="53">
        <v>36831</v>
      </c>
      <c r="N50" s="53">
        <v>13012</v>
      </c>
      <c r="O50" s="53">
        <v>3521</v>
      </c>
      <c r="P50" s="53">
        <v>953</v>
      </c>
      <c r="Q50" s="53">
        <v>217</v>
      </c>
      <c r="R50" s="53">
        <v>44</v>
      </c>
    </row>
    <row r="51" spans="1:20" ht="14.95" thickBot="1">
      <c r="A51" s="14" t="s">
        <v>111</v>
      </c>
      <c r="B51" s="53">
        <v>2501826</v>
      </c>
      <c r="C51" s="53">
        <v>2131375</v>
      </c>
      <c r="D51" s="53">
        <v>1815777</v>
      </c>
      <c r="E51" s="53">
        <v>1508181</v>
      </c>
      <c r="F51" s="53">
        <v>1217194</v>
      </c>
      <c r="G51" s="53">
        <v>951032</v>
      </c>
      <c r="H51" s="53">
        <v>716594</v>
      </c>
      <c r="I51" s="53">
        <v>518598</v>
      </c>
      <c r="J51" s="53">
        <v>341910</v>
      </c>
      <c r="K51" s="53">
        <v>180967</v>
      </c>
      <c r="L51" s="53">
        <v>82332</v>
      </c>
      <c r="M51" s="53">
        <v>31727</v>
      </c>
      <c r="N51" s="53">
        <v>11208</v>
      </c>
      <c r="O51" s="53">
        <v>3033</v>
      </c>
      <c r="P51" s="53">
        <v>821</v>
      </c>
      <c r="Q51" s="53">
        <v>187</v>
      </c>
      <c r="R51" s="53">
        <v>38</v>
      </c>
    </row>
    <row r="52" spans="1:20">
      <c r="B52">
        <f>(SUM(B42:T42)+SUM(B43:T43)+SUM(B46:S46)+SUM(B47:S47)+SUM(B50:R50)+SUM(B51:R51))/SUM(Population!B18:V19)</f>
        <v>1.107299166072897</v>
      </c>
    </row>
    <row r="53" spans="1:20">
      <c r="B53">
        <f>0.37</f>
        <v>0.37</v>
      </c>
      <c r="C53" s="56">
        <f>B53/B52</f>
        <v>0.33414637284721094</v>
      </c>
    </row>
    <row r="55" spans="1:20" ht="19.7" thickBot="1">
      <c r="A55" s="33" t="s">
        <v>213</v>
      </c>
      <c r="B55" s="33"/>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15" t="s">
        <v>110</v>
      </c>
      <c r="B57" s="5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4.95" thickBot="1">
      <c r="A58" s="14" t="s">
        <v>111</v>
      </c>
      <c r="B58" s="5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4.9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15"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4.95" thickBot="1">
      <c r="A62" s="14"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4.9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15"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4.95" thickBot="1">
      <c r="A66" s="14"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9.7" thickBot="1">
      <c r="A70" s="33" t="s">
        <v>314</v>
      </c>
      <c r="B70" s="33"/>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15" t="s">
        <v>110</v>
      </c>
      <c r="B72" s="8">
        <v>49355152</v>
      </c>
      <c r="C72" s="35">
        <v>46180036</v>
      </c>
      <c r="D72" s="35">
        <v>42691364</v>
      </c>
      <c r="E72" s="35">
        <v>39120184</v>
      </c>
      <c r="F72" s="35">
        <v>35743564</v>
      </c>
      <c r="G72" s="35">
        <v>32770040</v>
      </c>
      <c r="H72" s="35">
        <v>30282794</v>
      </c>
      <c r="I72" s="35">
        <v>27361884</v>
      </c>
      <c r="J72" s="35">
        <v>24925750</v>
      </c>
      <c r="K72" s="35">
        <v>22851078</v>
      </c>
      <c r="L72" s="35">
        <v>21031620</v>
      </c>
      <c r="M72" s="35">
        <v>16176106</v>
      </c>
      <c r="N72" s="35">
        <v>12184178</v>
      </c>
      <c r="O72" s="35">
        <v>8977545</v>
      </c>
      <c r="P72" s="35">
        <v>6465187.5</v>
      </c>
      <c r="Q72" s="35">
        <v>4547908</v>
      </c>
      <c r="R72" s="35">
        <v>3124102.25</v>
      </c>
      <c r="S72" s="35">
        <v>2095692.5</v>
      </c>
      <c r="T72" s="36">
        <v>3850857</v>
      </c>
    </row>
    <row r="73" spans="1:20" ht="14.95" thickBot="1">
      <c r="A73" s="14" t="s">
        <v>111</v>
      </c>
      <c r="B73" s="37">
        <v>51167344</v>
      </c>
      <c r="C73" s="37">
        <v>47529548</v>
      </c>
      <c r="D73" s="37">
        <v>43391720</v>
      </c>
      <c r="E73" s="37">
        <v>39068428</v>
      </c>
      <c r="F73" s="37">
        <v>34954892</v>
      </c>
      <c r="G73" s="37">
        <v>31344856</v>
      </c>
      <c r="H73" s="37">
        <v>28342408</v>
      </c>
      <c r="I73" s="37">
        <v>25086662</v>
      </c>
      <c r="J73" s="37">
        <v>22371872</v>
      </c>
      <c r="K73" s="37">
        <v>20029026</v>
      </c>
      <c r="L73" s="37">
        <v>17933762</v>
      </c>
      <c r="M73" s="37">
        <v>13439859</v>
      </c>
      <c r="N73" s="37">
        <v>9843769</v>
      </c>
      <c r="O73" s="37">
        <v>7045061</v>
      </c>
      <c r="P73" s="37">
        <v>4928278</v>
      </c>
      <c r="Q73" s="37">
        <v>3371815.75</v>
      </c>
      <c r="R73" s="37">
        <v>2258046.5</v>
      </c>
      <c r="S73" s="37">
        <v>1481360.875</v>
      </c>
      <c r="T73" s="38">
        <v>2626778.25</v>
      </c>
    </row>
    <row r="74" spans="1:20" ht="14.9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15" t="s">
        <v>110</v>
      </c>
      <c r="B76" s="8">
        <v>155434912</v>
      </c>
      <c r="C76" s="35">
        <v>142872688</v>
      </c>
      <c r="D76" s="35">
        <v>129689344</v>
      </c>
      <c r="E76" s="35">
        <v>116408952</v>
      </c>
      <c r="F76" s="35">
        <v>103414288</v>
      </c>
      <c r="G76" s="35">
        <v>90971616</v>
      </c>
      <c r="H76" s="35">
        <v>76969688</v>
      </c>
      <c r="I76" s="35">
        <v>64553016</v>
      </c>
      <c r="J76" s="35">
        <v>53694360</v>
      </c>
      <c r="K76" s="35">
        <v>44327076</v>
      </c>
      <c r="L76" s="35">
        <v>30926292</v>
      </c>
      <c r="M76" s="35">
        <v>21096796</v>
      </c>
      <c r="N76" s="35">
        <v>14089957</v>
      </c>
      <c r="O76" s="35">
        <v>9226415</v>
      </c>
      <c r="P76" s="35">
        <v>5932589.5</v>
      </c>
      <c r="Q76" s="35">
        <v>3751444.25</v>
      </c>
      <c r="R76" s="35">
        <v>2336159</v>
      </c>
      <c r="S76" s="36">
        <v>3745399.75</v>
      </c>
    </row>
    <row r="77" spans="1:20" ht="14.95" thickBot="1">
      <c r="A77" s="14" t="s">
        <v>111</v>
      </c>
      <c r="B77" s="37">
        <v>152753632</v>
      </c>
      <c r="C77" s="37">
        <v>137745872</v>
      </c>
      <c r="D77" s="37">
        <v>121917656</v>
      </c>
      <c r="E77" s="37">
        <v>106107784</v>
      </c>
      <c r="F77" s="37">
        <v>90921536</v>
      </c>
      <c r="G77" s="37">
        <v>76766208</v>
      </c>
      <c r="H77" s="37">
        <v>62156256</v>
      </c>
      <c r="I77" s="37">
        <v>49744636</v>
      </c>
      <c r="J77" s="37">
        <v>39463400</v>
      </c>
      <c r="K77" s="37">
        <v>31162654</v>
      </c>
      <c r="L77" s="37">
        <v>21032764</v>
      </c>
      <c r="M77" s="37">
        <v>13988510</v>
      </c>
      <c r="N77" s="37">
        <v>9196732</v>
      </c>
      <c r="O77" s="37">
        <v>5991231.5</v>
      </c>
      <c r="P77" s="37">
        <v>3872578</v>
      </c>
      <c r="Q77" s="37">
        <v>2484219.25</v>
      </c>
      <c r="R77" s="37">
        <v>1580460.875</v>
      </c>
      <c r="S77" s="38">
        <v>2715952</v>
      </c>
    </row>
    <row r="78" spans="1:20" ht="14.9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15" t="s">
        <v>110</v>
      </c>
      <c r="B80" s="8">
        <v>43999684</v>
      </c>
      <c r="C80" s="35">
        <v>38616008</v>
      </c>
      <c r="D80" s="35">
        <v>33541514</v>
      </c>
      <c r="E80" s="35">
        <v>28847256</v>
      </c>
      <c r="F80" s="35">
        <v>24575024</v>
      </c>
      <c r="G80" s="35">
        <v>20161422</v>
      </c>
      <c r="H80" s="35">
        <v>16402935</v>
      </c>
      <c r="I80" s="35">
        <v>13242981</v>
      </c>
      <c r="J80" s="35">
        <v>10619861</v>
      </c>
      <c r="K80" s="35">
        <v>7233930.5</v>
      </c>
      <c r="L80" s="35">
        <v>4824749.5</v>
      </c>
      <c r="M80" s="35">
        <v>3155658.5</v>
      </c>
      <c r="N80" s="35">
        <v>2027372.875</v>
      </c>
      <c r="O80" s="35">
        <v>1281526</v>
      </c>
      <c r="P80" s="35">
        <v>798275.375</v>
      </c>
      <c r="Q80" s="35">
        <v>490682.3125</v>
      </c>
      <c r="R80" s="36">
        <v>768252.25</v>
      </c>
    </row>
    <row r="81" spans="1:20" ht="14.95" thickBot="1">
      <c r="A81" s="14" t="s">
        <v>111</v>
      </c>
      <c r="B81" s="37">
        <v>38608568</v>
      </c>
      <c r="C81" s="37">
        <v>32963842</v>
      </c>
      <c r="D81" s="37">
        <v>27715490</v>
      </c>
      <c r="E81" s="37">
        <v>22964636</v>
      </c>
      <c r="F81" s="37">
        <v>18768788</v>
      </c>
      <c r="G81" s="37">
        <v>14747308</v>
      </c>
      <c r="H81" s="37">
        <v>11482517</v>
      </c>
      <c r="I81" s="37">
        <v>8893680</v>
      </c>
      <c r="J81" s="37">
        <v>6886528</v>
      </c>
      <c r="K81" s="37">
        <v>4586425</v>
      </c>
      <c r="L81" s="37">
        <v>3020523</v>
      </c>
      <c r="M81" s="37">
        <v>1972035.5</v>
      </c>
      <c r="N81" s="37">
        <v>1278216.125</v>
      </c>
      <c r="O81" s="37">
        <v>822805.25</v>
      </c>
      <c r="P81" s="37">
        <v>525681.25</v>
      </c>
      <c r="Q81" s="37">
        <v>332911.90625</v>
      </c>
      <c r="R81" s="38">
        <v>562849.1875</v>
      </c>
    </row>
    <row r="84" spans="1:20">
      <c r="B84">
        <f>B42/Population!D18</f>
        <v>1.5547994796145435</v>
      </c>
      <c r="C84">
        <f>C42/Population!E18</f>
        <v>1.4666917190999651</v>
      </c>
      <c r="D84">
        <f>D42/Population!F18</f>
        <v>1.2640898790826174</v>
      </c>
      <c r="E84">
        <f>E42/Population!G18</f>
        <v>1.0875145017121388</v>
      </c>
      <c r="F84">
        <f>F42/Population!H18</f>
        <v>1.1152879915175042</v>
      </c>
      <c r="G84">
        <f>G42/Population!I18</f>
        <v>0.82358782897238614</v>
      </c>
      <c r="H84">
        <f>H42/Population!J18</f>
        <v>0.67685894818570358</v>
      </c>
      <c r="I84">
        <f>I42/Population!K18</f>
        <v>0.57136146058901194</v>
      </c>
      <c r="J84">
        <f>J42/Population!L18</f>
        <v>0.50211869944851384</v>
      </c>
      <c r="K84">
        <f>K42/Population!M18</f>
        <v>0.4348260205268204</v>
      </c>
      <c r="L84">
        <f>L42/Population!N18</f>
        <v>0.33299261961074861</v>
      </c>
      <c r="M84">
        <f>M42/Population!O18</f>
        <v>0.21567692433495617</v>
      </c>
      <c r="N84">
        <f>N42/Population!P18</f>
        <v>0.13413542128208067</v>
      </c>
      <c r="O84">
        <f>O42/Population!Q18</f>
        <v>8.4704295227095813E-2</v>
      </c>
      <c r="P84">
        <f>P42/Population!R18</f>
        <v>6.4745252803529024E-2</v>
      </c>
      <c r="Q84">
        <f>Q42/Population!S18</f>
        <v>5.1335058118663582E-2</v>
      </c>
      <c r="R84">
        <f>R42/Population!T18</f>
        <v>6.2692002636370744E-2</v>
      </c>
      <c r="S84">
        <f>S42/Population!U18</f>
        <v>0.1033700583279326</v>
      </c>
      <c r="T84">
        <f>T42/Population!V18</f>
        <v>0.16850291639662995</v>
      </c>
    </row>
    <row r="85" spans="1:20">
      <c r="B85">
        <f>B43/Population!D19</f>
        <v>1.1048685549850501</v>
      </c>
      <c r="C85">
        <f>C43/Population!E19</f>
        <v>1.0029624173325433</v>
      </c>
      <c r="D85">
        <f>D43/Population!F19</f>
        <v>0.83665601858780292</v>
      </c>
      <c r="E85">
        <f>E43/Population!G19</f>
        <v>0.68587832565119744</v>
      </c>
      <c r="F85">
        <f>F43/Population!H19</f>
        <v>0.70515088407066828</v>
      </c>
      <c r="G85">
        <f>G43/Population!I19</f>
        <v>0.51841583401245539</v>
      </c>
      <c r="H85">
        <f>H43/Population!J19</f>
        <v>0.43850960321399646</v>
      </c>
      <c r="I85">
        <f>I43/Population!K19</f>
        <v>0.37403038561320057</v>
      </c>
      <c r="J85">
        <f>J43/Population!L19</f>
        <v>0.31288230907660941</v>
      </c>
      <c r="K85">
        <f>K43/Population!M19</f>
        <v>0.25772337412727958</v>
      </c>
      <c r="L85">
        <f>L43/Population!N19</f>
        <v>0.19673210869453159</v>
      </c>
      <c r="M85">
        <f>M43/Population!O19</f>
        <v>0.12435341623940364</v>
      </c>
      <c r="N85">
        <f>N43/Population!P19</f>
        <v>7.592071693111388E-2</v>
      </c>
      <c r="O85">
        <f>O43/Population!Q19</f>
        <v>4.5834560086363413E-2</v>
      </c>
      <c r="P85">
        <f>P43/Population!R19</f>
        <v>3.1119153149754809E-2</v>
      </c>
      <c r="Q85">
        <f>Q43/Population!S19</f>
        <v>2.1702942025243397E-2</v>
      </c>
      <c r="R85">
        <f>R43/Population!T19</f>
        <v>2.2901305854135204E-2</v>
      </c>
      <c r="S85">
        <f>S43/Population!U19</f>
        <v>3.364042968003364E-2</v>
      </c>
      <c r="T85">
        <f>T43/Population!V19</f>
        <v>5.3802224226029455E-2</v>
      </c>
    </row>
    <row r="87" spans="1:20" ht="19.7" thickBot="1">
      <c r="A87" s="33" t="s">
        <v>357</v>
      </c>
      <c r="B87" s="33"/>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15" t="s">
        <v>110</v>
      </c>
      <c r="B89" s="53">
        <f>$C$53*B42</f>
        <v>7385847.1229640516</v>
      </c>
      <c r="C89" s="53">
        <f t="shared" ref="C89:T90" si="0">$C$53*C42</f>
        <v>6559978.2990550874</v>
      </c>
      <c r="D89" s="53">
        <f t="shared" si="0"/>
        <v>5714349.395241431</v>
      </c>
      <c r="E89" s="53">
        <f t="shared" si="0"/>
        <v>4868211.586501928</v>
      </c>
      <c r="F89" s="53">
        <f t="shared" si="0"/>
        <v>4147363.6309933513</v>
      </c>
      <c r="G89" s="53">
        <f t="shared" si="0"/>
        <v>3444792.1454940252</v>
      </c>
      <c r="H89" s="53">
        <f t="shared" si="0"/>
        <v>2780158.3025822802</v>
      </c>
      <c r="I89" s="53">
        <f t="shared" si="0"/>
        <v>2172224.4210934872</v>
      </c>
      <c r="J89" s="53">
        <f t="shared" si="0"/>
        <v>1636751.5171421033</v>
      </c>
      <c r="K89" s="53">
        <f t="shared" si="0"/>
        <v>1184515.4771060781</v>
      </c>
      <c r="L89" s="53">
        <f t="shared" si="0"/>
        <v>780947.5221288763</v>
      </c>
      <c r="M89" s="53">
        <f t="shared" si="0"/>
        <v>413340.39979749132</v>
      </c>
      <c r="N89" s="53">
        <f t="shared" si="0"/>
        <v>188051.89815007191</v>
      </c>
      <c r="O89" s="53">
        <f t="shared" si="0"/>
        <v>72465.989733001785</v>
      </c>
      <c r="P89" s="53">
        <f t="shared" si="0"/>
        <v>25600.624355689066</v>
      </c>
      <c r="Q89" s="53">
        <f t="shared" si="0"/>
        <v>6928.5250409869186</v>
      </c>
      <c r="R89" s="53">
        <f t="shared" si="0"/>
        <v>1875.2294444185477</v>
      </c>
      <c r="S89" s="53">
        <f t="shared" si="0"/>
        <v>426.37077175304114</v>
      </c>
      <c r="T89" s="53">
        <f t="shared" si="0"/>
        <v>86.878056940274845</v>
      </c>
    </row>
    <row r="90" spans="1:20" ht="14.95" thickBot="1">
      <c r="A90" s="14" t="s">
        <v>111</v>
      </c>
      <c r="B90" s="53">
        <f>$C$53*B43</f>
        <v>5089775.0243848469</v>
      </c>
      <c r="C90" s="53">
        <f t="shared" si="0"/>
        <v>4520647.5660530375</v>
      </c>
      <c r="D90" s="53">
        <f t="shared" si="0"/>
        <v>3937903.6430277042</v>
      </c>
      <c r="E90" s="53">
        <f t="shared" si="0"/>
        <v>3354808.5321645085</v>
      </c>
      <c r="F90" s="53">
        <f t="shared" si="0"/>
        <v>2858053.8367276764</v>
      </c>
      <c r="G90" s="53">
        <f t="shared" si="0"/>
        <v>2373894.1205225745</v>
      </c>
      <c r="H90" s="53">
        <f t="shared" si="0"/>
        <v>1915878.0165290381</v>
      </c>
      <c r="I90" s="53">
        <f t="shared" si="0"/>
        <v>1496935.3186443904</v>
      </c>
      <c r="J90" s="53">
        <f t="shared" si="0"/>
        <v>1127927.1205716571</v>
      </c>
      <c r="K90" s="53">
        <f t="shared" si="0"/>
        <v>816279.8254473675</v>
      </c>
      <c r="L90" s="53">
        <f t="shared" si="0"/>
        <v>538170.80176575237</v>
      </c>
      <c r="M90" s="53">
        <f t="shared" si="0"/>
        <v>284843.40967997781</v>
      </c>
      <c r="N90" s="53">
        <f t="shared" si="0"/>
        <v>129591.31948858812</v>
      </c>
      <c r="O90" s="53">
        <f t="shared" si="0"/>
        <v>49938.175422015673</v>
      </c>
      <c r="P90" s="53">
        <f t="shared" si="0"/>
        <v>17642.260193587044</v>
      </c>
      <c r="Q90" s="53">
        <f t="shared" si="0"/>
        <v>4774.6175216137972</v>
      </c>
      <c r="R90" s="53">
        <f t="shared" si="0"/>
        <v>1292.1440238001646</v>
      </c>
      <c r="S90" s="53">
        <f t="shared" si="0"/>
        <v>294.04880810554562</v>
      </c>
      <c r="T90" s="53">
        <f t="shared" si="0"/>
        <v>59.812200739650756</v>
      </c>
    </row>
    <row r="91" spans="1:20" ht="14.95" thickBot="1">
      <c r="A91" s="15"/>
    </row>
    <row r="92" spans="1:20">
      <c r="A92" s="2" t="s">
        <v>114</v>
      </c>
      <c r="B92" s="54" t="s">
        <v>92</v>
      </c>
      <c r="C92" s="54" t="s">
        <v>93</v>
      </c>
      <c r="D92" s="54" t="s">
        <v>94</v>
      </c>
      <c r="E92" s="54" t="s">
        <v>95</v>
      </c>
      <c r="F92" s="54" t="s">
        <v>96</v>
      </c>
      <c r="G92" s="54" t="s">
        <v>97</v>
      </c>
      <c r="H92" s="54" t="s">
        <v>98</v>
      </c>
      <c r="I92" s="54" t="s">
        <v>99</v>
      </c>
      <c r="J92" s="54" t="s">
        <v>100</v>
      </c>
      <c r="K92" s="54" t="s">
        <v>101</v>
      </c>
      <c r="L92" s="54" t="s">
        <v>102</v>
      </c>
      <c r="M92" s="54" t="s">
        <v>103</v>
      </c>
      <c r="N92" s="54" t="s">
        <v>104</v>
      </c>
      <c r="O92" s="54" t="s">
        <v>105</v>
      </c>
      <c r="P92" s="54" t="s">
        <v>106</v>
      </c>
      <c r="Q92" s="54" t="s">
        <v>107</v>
      </c>
      <c r="R92" s="54" t="s">
        <v>108</v>
      </c>
      <c r="S92" s="54" t="s">
        <v>109</v>
      </c>
    </row>
    <row r="93" spans="1:20">
      <c r="A93" s="15" t="s">
        <v>110</v>
      </c>
      <c r="B93" s="53">
        <f>$C$53*B46</f>
        <v>5570461.9573369473</v>
      </c>
      <c r="C93" s="53">
        <f t="shared" ref="C93:S94" si="1">$C$53*C46</f>
        <v>4852388.7533084936</v>
      </c>
      <c r="D93" s="53">
        <f t="shared" si="1"/>
        <v>4133883.4980199491</v>
      </c>
      <c r="E93" s="53">
        <f t="shared" si="1"/>
        <v>3521769.1112604644</v>
      </c>
      <c r="F93" s="53">
        <f t="shared" si="1"/>
        <v>2925174.4869342414</v>
      </c>
      <c r="G93" s="53">
        <f t="shared" si="1"/>
        <v>2360794.9144142182</v>
      </c>
      <c r="H93" s="53">
        <f t="shared" si="1"/>
        <v>1844562.8269041223</v>
      </c>
      <c r="I93" s="53">
        <f t="shared" si="1"/>
        <v>1389861.4549292303</v>
      </c>
      <c r="J93" s="53">
        <f t="shared" si="1"/>
        <v>1005841.3969099631</v>
      </c>
      <c r="K93" s="53">
        <f t="shared" si="1"/>
        <v>663148.22813806625</v>
      </c>
      <c r="L93" s="53">
        <f t="shared" si="1"/>
        <v>350991.69394155737</v>
      </c>
      <c r="M93" s="53">
        <f t="shared" si="1"/>
        <v>159685.87841269933</v>
      </c>
      <c r="N93" s="53">
        <f t="shared" si="1"/>
        <v>61535.393584423822</v>
      </c>
      <c r="O93" s="53">
        <f t="shared" si="1"/>
        <v>21739.228871066698</v>
      </c>
      <c r="P93" s="53">
        <f t="shared" si="1"/>
        <v>5883.3151867208426</v>
      </c>
      <c r="Q93" s="53">
        <f t="shared" si="1"/>
        <v>1592.2074666169601</v>
      </c>
      <c r="R93" s="53">
        <f t="shared" si="1"/>
        <v>362.21466816637667</v>
      </c>
      <c r="S93" s="53">
        <f t="shared" si="1"/>
        <v>73.512202026386404</v>
      </c>
    </row>
    <row r="94" spans="1:20" ht="14.95" thickBot="1">
      <c r="A94" s="14" t="s">
        <v>111</v>
      </c>
      <c r="B94" s="53">
        <f>$C$53*B47</f>
        <v>4798433.1360457363</v>
      </c>
      <c r="C94" s="53">
        <f t="shared" si="1"/>
        <v>4179880.7511206046</v>
      </c>
      <c r="D94" s="53">
        <f t="shared" si="1"/>
        <v>3560955.4588433756</v>
      </c>
      <c r="E94" s="53">
        <f t="shared" si="1"/>
        <v>3033676.158100578</v>
      </c>
      <c r="F94" s="53">
        <f t="shared" si="1"/>
        <v>2519765.7195890243</v>
      </c>
      <c r="G94" s="53">
        <f t="shared" si="1"/>
        <v>2033605.4690496861</v>
      </c>
      <c r="H94" s="53">
        <f t="shared" si="1"/>
        <v>1588919.4663081435</v>
      </c>
      <c r="I94" s="53">
        <f t="shared" si="1"/>
        <v>1197236.4295203714</v>
      </c>
      <c r="J94" s="53">
        <f t="shared" si="1"/>
        <v>866438.87162183516</v>
      </c>
      <c r="K94" s="53">
        <f t="shared" si="1"/>
        <v>571240.59999369516</v>
      </c>
      <c r="L94" s="53">
        <f t="shared" si="1"/>
        <v>302346.66498246044</v>
      </c>
      <c r="M94" s="53">
        <f t="shared" si="1"/>
        <v>137554.69584628285</v>
      </c>
      <c r="N94" s="53">
        <f t="shared" si="1"/>
        <v>53006.975710244456</v>
      </c>
      <c r="O94" s="53">
        <f t="shared" si="1"/>
        <v>18726.231027103397</v>
      </c>
      <c r="P94" s="53">
        <f t="shared" si="1"/>
        <v>5067.9980369736486</v>
      </c>
      <c r="Q94" s="53">
        <f t="shared" si="1"/>
        <v>1371.670860537801</v>
      </c>
      <c r="R94" s="53">
        <f t="shared" si="1"/>
        <v>312.092712239295</v>
      </c>
      <c r="S94" s="53">
        <f t="shared" si="1"/>
        <v>63.487810840970077</v>
      </c>
    </row>
    <row r="95" spans="1:20" ht="14.95" thickBot="1">
      <c r="A95" s="15"/>
    </row>
    <row r="96" spans="1:20">
      <c r="A96" s="2" t="s">
        <v>115</v>
      </c>
      <c r="B96" s="54" t="s">
        <v>93</v>
      </c>
      <c r="C96" s="54" t="s">
        <v>94</v>
      </c>
      <c r="D96" s="54" t="s">
        <v>95</v>
      </c>
      <c r="E96" s="54" t="s">
        <v>96</v>
      </c>
      <c r="F96" s="54" t="s">
        <v>97</v>
      </c>
      <c r="G96" s="54" t="s">
        <v>98</v>
      </c>
      <c r="H96" s="54" t="s">
        <v>99</v>
      </c>
      <c r="I96" s="54" t="s">
        <v>100</v>
      </c>
      <c r="J96" s="54" t="s">
        <v>101</v>
      </c>
      <c r="K96" s="54" t="s">
        <v>102</v>
      </c>
      <c r="L96" s="54" t="s">
        <v>103</v>
      </c>
      <c r="M96" s="54" t="s">
        <v>104</v>
      </c>
      <c r="N96" s="54" t="s">
        <v>105</v>
      </c>
      <c r="O96" s="54" t="s">
        <v>106</v>
      </c>
      <c r="P96" s="54" t="s">
        <v>107</v>
      </c>
      <c r="Q96" s="54" t="s">
        <v>108</v>
      </c>
      <c r="R96" s="54" t="s">
        <v>109</v>
      </c>
    </row>
    <row r="97" spans="1:18">
      <c r="A97" s="15" t="s">
        <v>110</v>
      </c>
      <c r="B97" s="53">
        <f>$C$53*B50</f>
        <v>970478.01797879708</v>
      </c>
      <c r="C97" s="53">
        <f t="shared" ref="C97:R97" si="2">$C$53*C50</f>
        <v>826777.03375036258</v>
      </c>
      <c r="D97" s="53">
        <f t="shared" si="2"/>
        <v>704354.15639846574</v>
      </c>
      <c r="E97" s="53">
        <f t="shared" si="2"/>
        <v>585035.16470394656</v>
      </c>
      <c r="F97" s="53">
        <f t="shared" si="2"/>
        <v>472159.18337066734</v>
      </c>
      <c r="G97" s="53">
        <f t="shared" si="2"/>
        <v>368912.63221009902</v>
      </c>
      <c r="H97" s="53">
        <f t="shared" si="2"/>
        <v>277972.3578151206</v>
      </c>
      <c r="I97" s="53">
        <f t="shared" si="2"/>
        <v>201168.47986981634</v>
      </c>
      <c r="J97" s="53">
        <f t="shared" si="2"/>
        <v>132629.71245688782</v>
      </c>
      <c r="K97" s="53">
        <f t="shared" si="2"/>
        <v>70198.472446860615</v>
      </c>
      <c r="L97" s="53">
        <f t="shared" si="2"/>
        <v>31937.042023990725</v>
      </c>
      <c r="M97" s="53">
        <f t="shared" si="2"/>
        <v>12306.945058335627</v>
      </c>
      <c r="N97" s="53">
        <f t="shared" si="2"/>
        <v>4347.9126034879091</v>
      </c>
      <c r="O97" s="53">
        <f t="shared" si="2"/>
        <v>1176.5293787950297</v>
      </c>
      <c r="P97" s="53">
        <f t="shared" si="2"/>
        <v>318.44149332339202</v>
      </c>
      <c r="Q97" s="53">
        <f t="shared" si="2"/>
        <v>72.509762907844774</v>
      </c>
      <c r="R97" s="53">
        <f t="shared" si="2"/>
        <v>14.702440405277281</v>
      </c>
    </row>
    <row r="98" spans="1:18" ht="14.95" thickBot="1">
      <c r="A98" s="14" t="s">
        <v>111</v>
      </c>
      <c r="B98" s="81">
        <f>$C$53*B51</f>
        <v>835976.0833948463</v>
      </c>
      <c r="C98" s="81">
        <f t="shared" ref="C98:R98" si="3">$C$53*C51</f>
        <v>712191.22542722418</v>
      </c>
      <c r="D98" s="81">
        <f t="shared" si="3"/>
        <v>606735.2984493901</v>
      </c>
      <c r="E98" s="81">
        <f t="shared" si="3"/>
        <v>503953.21074707946</v>
      </c>
      <c r="F98" s="81">
        <f t="shared" si="3"/>
        <v>406720.96015138808</v>
      </c>
      <c r="G98" s="81">
        <f t="shared" si="3"/>
        <v>317783.89326162869</v>
      </c>
      <c r="H98" s="81">
        <f t="shared" si="3"/>
        <v>239447.28590407426</v>
      </c>
      <c r="I98" s="81">
        <f t="shared" si="3"/>
        <v>173287.64066581789</v>
      </c>
      <c r="J98" s="81">
        <f t="shared" si="3"/>
        <v>114247.98634018989</v>
      </c>
      <c r="K98" s="81">
        <f t="shared" si="3"/>
        <v>60469.466655041222</v>
      </c>
      <c r="L98" s="81">
        <f t="shared" si="3"/>
        <v>27510.93916925657</v>
      </c>
      <c r="M98" s="81">
        <f t="shared" si="3"/>
        <v>10601.461971323461</v>
      </c>
      <c r="N98" s="81">
        <f t="shared" si="3"/>
        <v>3745.11254687154</v>
      </c>
      <c r="O98" s="81">
        <f t="shared" si="3"/>
        <v>1013.4659488455908</v>
      </c>
      <c r="P98" s="81">
        <f t="shared" si="3"/>
        <v>274.33417210756016</v>
      </c>
      <c r="Q98" s="81">
        <f t="shared" si="3"/>
        <v>62.485371722428447</v>
      </c>
      <c r="R98" s="81">
        <f t="shared" si="3"/>
        <v>12.697562168194015</v>
      </c>
    </row>
  </sheetData>
  <phoneticPr fontId="2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FBB-89E7-48FA-BE1F-C6391D6C3ADE}">
  <dimension ref="A1:X235"/>
  <sheetViews>
    <sheetView topLeftCell="A149" zoomScale="86" zoomScaleNormal="100" workbookViewId="0">
      <pane xSplit="1" topLeftCell="B1" activePane="topRight" state="frozen"/>
      <selection pane="topRight" activeCell="W165" sqref="W165"/>
    </sheetView>
  </sheetViews>
  <sheetFormatPr defaultRowHeight="14.3"/>
  <cols>
    <col min="1" max="1" width="9.375" bestFit="1" customWidth="1"/>
    <col min="2" max="17" width="12" bestFit="1" customWidth="1"/>
    <col min="18" max="18" width="12" customWidth="1"/>
    <col min="19" max="20" width="12" bestFit="1" customWidth="1"/>
    <col min="21" max="21" width="11.625" bestFit="1" customWidth="1"/>
    <col min="22" max="22" width="10.625" customWidth="1"/>
    <col min="23" max="29" width="9.625" bestFit="1" customWidth="1"/>
    <col min="30" max="31" width="9.375" bestFit="1" customWidth="1"/>
    <col min="39" max="39" width="10.5" customWidth="1"/>
    <col min="40" max="40" width="11.5" customWidth="1"/>
  </cols>
  <sheetData>
    <row r="1" spans="1:24" ht="14.95" thickBot="1">
      <c r="A1" s="91">
        <v>1900</v>
      </c>
      <c r="B1" s="92"/>
      <c r="C1" s="93" t="s">
        <v>91</v>
      </c>
      <c r="D1" s="93" t="s">
        <v>92</v>
      </c>
      <c r="E1" s="93" t="s">
        <v>93</v>
      </c>
      <c r="F1" s="93" t="s">
        <v>94</v>
      </c>
      <c r="G1" s="93" t="s">
        <v>95</v>
      </c>
      <c r="H1" s="93" t="s">
        <v>96</v>
      </c>
      <c r="I1" s="93" t="s">
        <v>97</v>
      </c>
      <c r="J1" s="93" t="s">
        <v>98</v>
      </c>
      <c r="K1" s="93" t="s">
        <v>99</v>
      </c>
      <c r="L1" s="93" t="s">
        <v>100</v>
      </c>
      <c r="M1" s="93" t="s">
        <v>101</v>
      </c>
      <c r="N1" s="93" t="s">
        <v>102</v>
      </c>
      <c r="O1" s="93" t="s">
        <v>103</v>
      </c>
      <c r="P1" s="93" t="s">
        <v>104</v>
      </c>
      <c r="Q1" s="93" t="s">
        <v>105</v>
      </c>
      <c r="R1" s="93" t="s">
        <v>106</v>
      </c>
      <c r="S1" s="93" t="s">
        <v>107</v>
      </c>
      <c r="T1" s="93" t="s">
        <v>108</v>
      </c>
      <c r="U1" s="94" t="s">
        <v>109</v>
      </c>
      <c r="W1" s="9" t="s">
        <v>434</v>
      </c>
      <c r="X1">
        <f>SUM(C3:U4,C22:T23,C41:S42)/SUM(Population!Y2)</f>
        <v>0.34245052807555859</v>
      </c>
    </row>
    <row r="2" spans="1:24">
      <c r="A2" s="111" t="s">
        <v>431</v>
      </c>
      <c r="B2" s="58" t="s">
        <v>402</v>
      </c>
      <c r="C2" s="3"/>
      <c r="D2" s="3"/>
      <c r="E2" s="3"/>
      <c r="F2" s="3"/>
      <c r="G2" s="3"/>
      <c r="H2" s="3"/>
      <c r="I2" s="3"/>
      <c r="J2" s="3"/>
      <c r="K2" s="3"/>
      <c r="L2" s="3"/>
      <c r="M2" s="3"/>
      <c r="N2" s="3"/>
      <c r="O2" s="3"/>
      <c r="P2" s="3"/>
      <c r="Q2" s="3"/>
      <c r="R2" s="3"/>
      <c r="S2" s="3"/>
      <c r="T2" s="3"/>
      <c r="U2" s="4"/>
      <c r="W2" t="s">
        <v>435</v>
      </c>
      <c r="X2">
        <v>0.37</v>
      </c>
    </row>
    <row r="3" spans="1:24">
      <c r="A3" s="112"/>
      <c r="B3" s="15" t="s">
        <v>110</v>
      </c>
      <c r="C3" s="10">
        <f>SUM(C6,C9,C12,C15,C18)</f>
        <v>13283523.059467062</v>
      </c>
      <c r="D3" s="10">
        <f>SUM(D6,D9,D12,D15,D18)</f>
        <v>19214861.723726563</v>
      </c>
      <c r="E3" s="10">
        <f t="shared" ref="E3:U3" si="0">SUM(E6,E9,E12,E15,E18)</f>
        <v>14464529.668730196</v>
      </c>
      <c r="F3" s="10">
        <f t="shared" si="0"/>
        <v>12367578.895977041</v>
      </c>
      <c r="G3" s="10">
        <f t="shared" si="0"/>
        <v>10392107.335399987</v>
      </c>
      <c r="H3" s="10">
        <f t="shared" si="0"/>
        <v>10904512.491912104</v>
      </c>
      <c r="I3" s="10">
        <f t="shared" si="0"/>
        <v>9861714.5809040349</v>
      </c>
      <c r="J3" s="10">
        <f t="shared" si="0"/>
        <v>8178632.7170490064</v>
      </c>
      <c r="K3" s="10">
        <f t="shared" si="0"/>
        <v>6760357.1006191168</v>
      </c>
      <c r="L3" s="10">
        <f t="shared" si="0"/>
        <v>5388226.0033640396</v>
      </c>
      <c r="M3" s="10">
        <f t="shared" si="0"/>
        <v>4387463.2623058502</v>
      </c>
      <c r="N3" s="10">
        <f t="shared" si="0"/>
        <v>3263948.6249686042</v>
      </c>
      <c r="O3" s="10">
        <f t="shared" si="0"/>
        <v>2177190.6575764669</v>
      </c>
      <c r="P3" s="10">
        <f t="shared" si="0"/>
        <v>1242943.5832497014</v>
      </c>
      <c r="Q3" s="10">
        <f t="shared" si="0"/>
        <v>531527.30650382873</v>
      </c>
      <c r="R3" s="10">
        <f t="shared" si="0"/>
        <v>179194.0778173524</v>
      </c>
      <c r="S3" s="10">
        <f t="shared" si="0"/>
        <v>39693.166781078471</v>
      </c>
      <c r="T3" s="10">
        <f t="shared" si="0"/>
        <v>5629.161108529519</v>
      </c>
      <c r="U3" s="57">
        <f t="shared" si="0"/>
        <v>588.83753909094344</v>
      </c>
      <c r="X3" s="95">
        <f>X2/X1</f>
        <v>1.0804480345796483</v>
      </c>
    </row>
    <row r="4" spans="1:24" ht="14.95" thickBot="1">
      <c r="A4" s="112"/>
      <c r="B4" s="14" t="s">
        <v>111</v>
      </c>
      <c r="C4" s="10">
        <f>SUM(C7,C10,C13,C16,C19)</f>
        <v>11648335.327456992</v>
      </c>
      <c r="D4" s="10">
        <f>SUM(D7,D10,D13,D16,D19)</f>
        <v>14297333.588077858</v>
      </c>
      <c r="E4" s="10">
        <f t="shared" ref="E4:U4" si="1">SUM(E7,E10,E13,E16,E19)</f>
        <v>11910110.409595734</v>
      </c>
      <c r="F4" s="10">
        <f t="shared" si="1"/>
        <v>10440331.539396539</v>
      </c>
      <c r="G4" s="10">
        <f t="shared" si="1"/>
        <v>8008593.3800736582</v>
      </c>
      <c r="H4" s="10">
        <f t="shared" si="1"/>
        <v>8967380.1754540186</v>
      </c>
      <c r="I4" s="10">
        <f t="shared" si="1"/>
        <v>8135837.6157015413</v>
      </c>
      <c r="J4" s="10">
        <f t="shared" si="1"/>
        <v>7009175.2167971851</v>
      </c>
      <c r="K4" s="10">
        <f t="shared" si="1"/>
        <v>6079399.6059207395</v>
      </c>
      <c r="L4" s="10">
        <f t="shared" si="1"/>
        <v>5018441.6901175343</v>
      </c>
      <c r="M4" s="10">
        <f t="shared" si="1"/>
        <v>4257401.7843489675</v>
      </c>
      <c r="N4" s="10">
        <f t="shared" si="1"/>
        <v>3374732.9557889374</v>
      </c>
      <c r="O4" s="10">
        <f t="shared" si="1"/>
        <v>2376817.5265885112</v>
      </c>
      <c r="P4" s="10">
        <f t="shared" si="1"/>
        <v>1456348.4505551301</v>
      </c>
      <c r="Q4" s="10">
        <f t="shared" si="1"/>
        <v>687798.7127842647</v>
      </c>
      <c r="R4" s="10">
        <f t="shared" si="1"/>
        <v>278670.57398353703</v>
      </c>
      <c r="S4" s="10">
        <f t="shared" si="1"/>
        <v>74508.765886276524</v>
      </c>
      <c r="T4" s="10">
        <f t="shared" si="1"/>
        <v>12417.86851092699</v>
      </c>
      <c r="U4" s="57">
        <f t="shared" si="1"/>
        <v>1130.9266312657517</v>
      </c>
    </row>
    <row r="5" spans="1:24">
      <c r="A5" s="112"/>
      <c r="B5" s="58" t="s">
        <v>403</v>
      </c>
      <c r="C5" s="3"/>
      <c r="D5" s="3"/>
      <c r="E5" s="3"/>
      <c r="F5" s="3"/>
      <c r="G5" s="3"/>
      <c r="H5" s="3"/>
      <c r="I5" s="3"/>
      <c r="J5" s="3"/>
      <c r="K5" s="3"/>
      <c r="L5" s="3"/>
      <c r="M5" s="3"/>
      <c r="N5" s="3"/>
      <c r="O5" s="3"/>
      <c r="P5" s="3"/>
      <c r="Q5" s="3"/>
      <c r="R5" s="3"/>
      <c r="S5" s="3"/>
      <c r="T5" s="3"/>
      <c r="U5" s="4"/>
    </row>
    <row r="6" spans="1:24">
      <c r="A6" s="112"/>
      <c r="B6" s="15" t="s">
        <v>110</v>
      </c>
      <c r="C6" s="10">
        <f>C65*Population!$W27</f>
        <v>161090.77577540645</v>
      </c>
      <c r="D6" s="10">
        <f>D65*Population!$W27</f>
        <v>563123.83593158098</v>
      </c>
      <c r="E6" s="10">
        <f>E65*Population!$W27</f>
        <v>236187.2852855009</v>
      </c>
      <c r="F6" s="10">
        <f>F65*Population!$W27</f>
        <v>168270.30314263934</v>
      </c>
      <c r="G6" s="10">
        <f>G65*Population!$W27</f>
        <v>122859.42874295659</v>
      </c>
      <c r="H6" s="10">
        <f>H65*Population!$W27</f>
        <v>82449.911619535764</v>
      </c>
      <c r="I6" s="10">
        <f>I65*Population!$W27</f>
        <v>56827.01600854157</v>
      </c>
      <c r="J6" s="10">
        <f>J65*Population!$W27</f>
        <v>37655.146449537431</v>
      </c>
      <c r="K6" s="10">
        <f>K65*Population!$W27</f>
        <v>25151.753258882556</v>
      </c>
      <c r="L6" s="10">
        <f>L65*Population!$W27</f>
        <v>15910.114813615912</v>
      </c>
      <c r="M6" s="10">
        <f>M65*Population!$W27</f>
        <v>9459.0887616258606</v>
      </c>
      <c r="N6" s="10">
        <f>N65*Population!$W27</f>
        <v>5037.5989956551521</v>
      </c>
      <c r="O6" s="10">
        <f>O65*Population!$W27</f>
        <v>2391.9534799513672</v>
      </c>
      <c r="P6" s="10">
        <f>P65*Population!$W27</f>
        <v>761.07610725725317</v>
      </c>
      <c r="Q6" s="10">
        <f>Q65*Population!$W27</f>
        <v>144.96687757281012</v>
      </c>
      <c r="R6" s="10">
        <f>R65*Population!$W27</f>
        <v>0</v>
      </c>
      <c r="S6" s="10">
        <f>S65*Population!$W27</f>
        <v>0</v>
      </c>
      <c r="T6" s="10">
        <f>T65*Population!$W27</f>
        <v>0</v>
      </c>
      <c r="U6" s="57">
        <f>U65*Population!$W27</f>
        <v>0</v>
      </c>
    </row>
    <row r="7" spans="1:24" ht="14.95" thickBot="1">
      <c r="A7" s="112"/>
      <c r="B7" s="14" t="s">
        <v>111</v>
      </c>
      <c r="C7" s="7">
        <f>C66*Population!$W28</f>
        <v>62702.069897578382</v>
      </c>
      <c r="D7" s="7">
        <f>D66*Population!$W28</f>
        <v>206034.17193128393</v>
      </c>
      <c r="E7" s="7">
        <f>E66*Population!$W28</f>
        <v>87415.025980344217</v>
      </c>
      <c r="F7" s="7">
        <f>F66*Population!$W28</f>
        <v>59581.385867199788</v>
      </c>
      <c r="G7" s="7">
        <f>G66*Population!$W28</f>
        <v>43127.645487814931</v>
      </c>
      <c r="H7" s="7">
        <f>H66*Population!$W28</f>
        <v>29826.934652497217</v>
      </c>
      <c r="I7" s="7">
        <f>I66*Population!$W28</f>
        <v>22687.316029724494</v>
      </c>
      <c r="J7" s="7">
        <f>J66*Population!$W28</f>
        <v>16055.081471514299</v>
      </c>
      <c r="K7" s="7">
        <f>K66*Population!$W28</f>
        <v>11452.383171554216</v>
      </c>
      <c r="L7" s="7">
        <f>L66*Population!$W28</f>
        <v>8226.8701896924285</v>
      </c>
      <c r="M7" s="7">
        <f>M66*Population!$W28</f>
        <v>5726.1915857771082</v>
      </c>
      <c r="N7" s="7">
        <f>N66*Population!$W28</f>
        <v>3660.4136086296708</v>
      </c>
      <c r="O7" s="7">
        <f>O66*Population!$W28</f>
        <v>2065.7779771474379</v>
      </c>
      <c r="P7" s="7">
        <f>P66*Population!$W28</f>
        <v>1051.0098480223808</v>
      </c>
      <c r="Q7" s="7">
        <f>Q66*Population!$W28</f>
        <v>289.93375117858778</v>
      </c>
      <c r="R7" s="7">
        <f>R66*Population!$W28</f>
        <v>108.72515669197041</v>
      </c>
      <c r="S7" s="7">
        <f>S66*Population!$W28</f>
        <v>0</v>
      </c>
      <c r="T7" s="7">
        <f>T66*Population!$W28</f>
        <v>0</v>
      </c>
      <c r="U7" s="82">
        <f>U66*Population!$W28</f>
        <v>0</v>
      </c>
    </row>
    <row r="8" spans="1:24">
      <c r="A8" s="112"/>
      <c r="B8" s="59" t="s">
        <v>404</v>
      </c>
      <c r="C8" s="9"/>
      <c r="D8" s="9"/>
      <c r="E8" s="9"/>
      <c r="F8" s="9"/>
      <c r="G8" s="9"/>
      <c r="H8" s="9"/>
      <c r="I8" s="9"/>
      <c r="J8" s="9"/>
      <c r="K8" s="9"/>
      <c r="L8" s="9"/>
      <c r="M8" s="9"/>
      <c r="N8" s="9"/>
      <c r="O8" s="9"/>
      <c r="P8" s="9"/>
      <c r="Q8" s="9"/>
      <c r="R8" s="9"/>
      <c r="S8" s="9"/>
      <c r="T8" s="9"/>
      <c r="U8" s="89"/>
    </row>
    <row r="9" spans="1:24">
      <c r="A9" s="112"/>
      <c r="B9" s="15" t="s">
        <v>110</v>
      </c>
      <c r="C9" s="10">
        <f>C68*Population!$W30</f>
        <v>5637802.2462594192</v>
      </c>
      <c r="D9" s="10">
        <f>D68*Population!$W30</f>
        <v>11547531.025067162</v>
      </c>
      <c r="E9" s="10">
        <f>E68*Population!$W30</f>
        <v>7505039.7861488499</v>
      </c>
      <c r="F9" s="10">
        <f>F68*Population!$W30</f>
        <v>5909692.7349544847</v>
      </c>
      <c r="G9" s="10">
        <f>G68*Population!$W30</f>
        <v>5106240.9777006498</v>
      </c>
      <c r="H9" s="10">
        <f>H68*Population!$W30</f>
        <v>4352547.6170709133</v>
      </c>
      <c r="I9" s="10">
        <f>I68*Population!$W30</f>
        <v>3510237.882737407</v>
      </c>
      <c r="J9" s="10">
        <f>J68*Population!$W30</f>
        <v>2641030.3538799197</v>
      </c>
      <c r="K9" s="10">
        <f>K68*Population!$W30</f>
        <v>1991092.838543437</v>
      </c>
      <c r="L9" s="10">
        <f>L68*Population!$W30</f>
        <v>1450462.3080830178</v>
      </c>
      <c r="M9" s="10">
        <f>M68*Population!$W30</f>
        <v>1039526.5842391651</v>
      </c>
      <c r="N9" s="10">
        <f>N68*Population!$W30</f>
        <v>655438.1900139947</v>
      </c>
      <c r="O9" s="10">
        <f>O68*Population!$W30</f>
        <v>404022.03181798902</v>
      </c>
      <c r="P9" s="10">
        <f>P68*Population!$W30</f>
        <v>205190.30494278582</v>
      </c>
      <c r="Q9" s="10">
        <f>Q68*Population!$W30</f>
        <v>73628.296830183113</v>
      </c>
      <c r="R9" s="10">
        <f>R68*Population!$W30</f>
        <v>19378.523634537571</v>
      </c>
      <c r="S9" s="10">
        <f>S68*Population!$W30</f>
        <v>3431.6135602826944</v>
      </c>
      <c r="T9" s="10">
        <f>T68*Population!$W30</f>
        <v>454.18414768447428</v>
      </c>
      <c r="U9" s="57">
        <f>U68*Population!$W30</f>
        <v>0</v>
      </c>
    </row>
    <row r="10" spans="1:24" ht="14.95" thickBot="1">
      <c r="A10" s="112"/>
      <c r="B10" s="15" t="s">
        <v>111</v>
      </c>
      <c r="C10" s="10">
        <f>C69*Population!$W31</f>
        <v>2686462.9340933193</v>
      </c>
      <c r="D10" s="10">
        <f>D69*Population!$W31</f>
        <v>6746905.503279591</v>
      </c>
      <c r="E10" s="10">
        <f>E69*Population!$W31</f>
        <v>4198478.2546157213</v>
      </c>
      <c r="F10" s="10">
        <f>F69*Population!$W31</f>
        <v>2796563.1876266263</v>
      </c>
      <c r="G10" s="10">
        <f>G69*Population!$W31</f>
        <v>1916657.1002248316</v>
      </c>
      <c r="H10" s="10">
        <f>H69*Population!$W31</f>
        <v>1400502.0496429575</v>
      </c>
      <c r="I10" s="10">
        <f>I69*Population!$W31</f>
        <v>1054867.9137967261</v>
      </c>
      <c r="J10" s="10">
        <f>J69*Population!$W31</f>
        <v>822325.63054669916</v>
      </c>
      <c r="K10" s="10">
        <f>K69*Population!$W31</f>
        <v>668003.95038641652</v>
      </c>
      <c r="L10" s="10">
        <f>L69*Population!$W31</f>
        <v>518173.64679064171</v>
      </c>
      <c r="M10" s="10">
        <f>M69*Population!$W31</f>
        <v>443838.84140277503</v>
      </c>
      <c r="N10" s="10">
        <f>N69*Population!$W31</f>
        <v>329737.69070218666</v>
      </c>
      <c r="O10" s="10">
        <f>O69*Population!$W31</f>
        <v>233248.79192309565</v>
      </c>
      <c r="P10" s="10">
        <f>P69*Population!$W31</f>
        <v>119399.96574860327</v>
      </c>
      <c r="Q10" s="10">
        <f>Q69*Population!$W31</f>
        <v>44459.581498106287</v>
      </c>
      <c r="R10" s="10">
        <f>R69*Population!$W31</f>
        <v>11657.393105632862</v>
      </c>
      <c r="S10" s="10">
        <f>S69*Population!$W31</f>
        <v>2069.0611139867851</v>
      </c>
      <c r="T10" s="10">
        <f>T69*Population!$W31</f>
        <v>252.32452609594941</v>
      </c>
      <c r="U10" s="57">
        <f>U69*Population!$W31</f>
        <v>0</v>
      </c>
    </row>
    <row r="11" spans="1:24">
      <c r="A11" s="112"/>
      <c r="B11" s="58" t="s">
        <v>405</v>
      </c>
      <c r="C11" s="3"/>
      <c r="D11" s="3"/>
      <c r="E11" s="3"/>
      <c r="F11" s="3"/>
      <c r="G11" s="3"/>
      <c r="H11" s="3"/>
      <c r="I11" s="3"/>
      <c r="J11" s="3"/>
      <c r="K11" s="3"/>
      <c r="L11" s="3"/>
      <c r="M11" s="3"/>
      <c r="N11" s="3"/>
      <c r="O11" s="3"/>
      <c r="P11" s="3"/>
      <c r="Q11" s="3"/>
      <c r="R11" s="3"/>
      <c r="S11" s="3"/>
      <c r="T11" s="3"/>
      <c r="U11" s="4"/>
    </row>
    <row r="12" spans="1:24">
      <c r="A12" s="112"/>
      <c r="B12" s="15" t="s">
        <v>110</v>
      </c>
      <c r="C12" s="10">
        <f>C71*Population!$W33</f>
        <v>2435408.9456015429</v>
      </c>
      <c r="D12" s="10">
        <f>D71*Population!$W33</f>
        <v>2409537.3355732444</v>
      </c>
      <c r="E12" s="10">
        <f>E71*Population!$W33</f>
        <v>3035649.7144338521</v>
      </c>
      <c r="F12" s="10">
        <f>F71*Population!$W33</f>
        <v>2294604.6177629028</v>
      </c>
      <c r="G12" s="10">
        <f>G71*Population!$W33</f>
        <v>1780858.2210791553</v>
      </c>
      <c r="H12" s="10">
        <f>H71*Population!$W33</f>
        <v>2342631.0933938245</v>
      </c>
      <c r="I12" s="10">
        <f>I71*Population!$W33</f>
        <v>2155259.3921496691</v>
      </c>
      <c r="J12" s="10">
        <f>J71*Population!$W33</f>
        <v>1689311.3168183123</v>
      </c>
      <c r="K12" s="10">
        <f>K71*Population!$W33</f>
        <v>1305669.8974672649</v>
      </c>
      <c r="L12" s="10">
        <f>L71*Population!$W33</f>
        <v>1032968.496052255</v>
      </c>
      <c r="M12" s="10">
        <f>M71*Population!$W33</f>
        <v>798711.09056983585</v>
      </c>
      <c r="N12" s="10">
        <f>N71*Population!$W33</f>
        <v>574321.35763391247</v>
      </c>
      <c r="O12" s="10">
        <f>O71*Population!$W33</f>
        <v>341661.03210121521</v>
      </c>
      <c r="P12" s="10">
        <f>P71*Population!$W33</f>
        <v>183150.84709131921</v>
      </c>
      <c r="Q12" s="10">
        <f>Q71*Population!$W33</f>
        <v>74777.564788763455</v>
      </c>
      <c r="R12" s="10">
        <f>R71*Population!$W33</f>
        <v>24412.507802891505</v>
      </c>
      <c r="S12" s="10">
        <f>S71*Population!$W33</f>
        <v>5589.7798240265593</v>
      </c>
      <c r="T12" s="10">
        <f>T71*Population!$W33</f>
        <v>969.65568375970929</v>
      </c>
      <c r="U12" s="57">
        <f>U71*Population!$W33</f>
        <v>171.11570889877223</v>
      </c>
    </row>
    <row r="13" spans="1:24" ht="14.95" thickBot="1">
      <c r="A13" s="112"/>
      <c r="B13" s="15" t="s">
        <v>111</v>
      </c>
      <c r="C13" s="10">
        <f>C72*Population!$W34</f>
        <v>3181892.9025318916</v>
      </c>
      <c r="D13" s="10">
        <f>D72*Population!$W34</f>
        <v>2763005.3626484745</v>
      </c>
      <c r="E13" s="10">
        <f>E72*Population!$W34</f>
        <v>3872519.6235893741</v>
      </c>
      <c r="F13" s="10">
        <f>F72*Population!$W34</f>
        <v>3419405.2246116595</v>
      </c>
      <c r="G13" s="10">
        <f>G72*Population!$W34</f>
        <v>2536162.9703103108</v>
      </c>
      <c r="H13" s="10">
        <f>H72*Population!$W34</f>
        <v>3210758.1360592325</v>
      </c>
      <c r="I13" s="10">
        <f>I72*Population!$W34</f>
        <v>2757871.8913609628</v>
      </c>
      <c r="J13" s="10">
        <f>J72*Population!$W34</f>
        <v>2238079.4042154546</v>
      </c>
      <c r="K13" s="10">
        <f>K72*Population!$W34</f>
        <v>1588980.4791945089</v>
      </c>
      <c r="L13" s="10">
        <f>L72*Population!$W34</f>
        <v>1088124.7972429337</v>
      </c>
      <c r="M13" s="10">
        <f>M72*Population!$W34</f>
        <v>765172.41468857555</v>
      </c>
      <c r="N13" s="10">
        <f>N72*Population!$W34</f>
        <v>478439.5239961067</v>
      </c>
      <c r="O13" s="10">
        <f>O72*Population!$W34</f>
        <v>268480.54833687103</v>
      </c>
      <c r="P13" s="10">
        <f>P72*Population!$W34</f>
        <v>146760.24025297837</v>
      </c>
      <c r="Q13" s="10">
        <f>Q72*Population!$W34</f>
        <v>68560.360973214149</v>
      </c>
      <c r="R13" s="10">
        <f>R72*Population!$W34</f>
        <v>26351.81927589429</v>
      </c>
      <c r="S13" s="10">
        <f>S72*Population!$W34</f>
        <v>6787.5898134879226</v>
      </c>
      <c r="T13" s="10">
        <f>T72*Population!$W34</f>
        <v>1026.694257502375</v>
      </c>
      <c r="U13" s="57">
        <f>U72*Population!$W34</f>
        <v>57.038569861243047</v>
      </c>
    </row>
    <row r="14" spans="1:24">
      <c r="A14" s="112"/>
      <c r="B14" s="58" t="s">
        <v>406</v>
      </c>
      <c r="C14" s="3"/>
      <c r="D14" s="3"/>
      <c r="E14" s="3"/>
      <c r="F14" s="3"/>
      <c r="G14" s="3"/>
      <c r="H14" s="3"/>
      <c r="I14" s="3"/>
      <c r="J14" s="3"/>
      <c r="K14" s="3"/>
      <c r="L14" s="3"/>
      <c r="M14" s="3"/>
      <c r="N14" s="3"/>
      <c r="O14" s="3"/>
      <c r="P14" s="3"/>
      <c r="Q14" s="3"/>
      <c r="R14" s="3"/>
      <c r="S14" s="3"/>
      <c r="T14" s="3"/>
      <c r="U14" s="4"/>
    </row>
    <row r="15" spans="1:24">
      <c r="A15" s="112"/>
      <c r="B15" s="15" t="s">
        <v>110</v>
      </c>
      <c r="C15" s="10">
        <f>C74*Population!$W36</f>
        <v>349653.22673748387</v>
      </c>
      <c r="D15" s="10">
        <f>D74*Population!$W36</f>
        <v>717976.27275259374</v>
      </c>
      <c r="E15" s="10">
        <f>E74*Population!$W36</f>
        <v>455573.85786586197</v>
      </c>
      <c r="F15" s="10">
        <f>F74*Population!$W36</f>
        <v>372807.43914162519</v>
      </c>
      <c r="G15" s="10">
        <f>G74*Population!$W36</f>
        <v>300289.71414389141</v>
      </c>
      <c r="H15" s="10">
        <f>H74*Population!$W36</f>
        <v>263507.95910795807</v>
      </c>
      <c r="I15" s="10">
        <f>I74*Population!$W36</f>
        <v>216746.42650744162</v>
      </c>
      <c r="J15" s="10">
        <f>J74*Population!$W36</f>
        <v>171658.15002553794</v>
      </c>
      <c r="K15" s="10">
        <f>K74*Population!$W36</f>
        <v>131290.84616400587</v>
      </c>
      <c r="L15" s="10">
        <f>L74*Population!$W36</f>
        <v>94568.850275165809</v>
      </c>
      <c r="M15" s="10">
        <f>M74*Population!$W36</f>
        <v>66093.616685202767</v>
      </c>
      <c r="N15" s="10">
        <f>N74*Population!$W36</f>
        <v>42966.826760091128</v>
      </c>
      <c r="O15" s="10">
        <f>O74*Population!$W36</f>
        <v>25098.841779190923</v>
      </c>
      <c r="P15" s="10">
        <f>P74*Population!$W36</f>
        <v>12609.180036688775</v>
      </c>
      <c r="Q15" s="10">
        <f>Q74*Population!$W36</f>
        <v>4332.5381642651</v>
      </c>
      <c r="R15" s="10">
        <f>R74*Population!$W36</f>
        <v>1882.4131334393194</v>
      </c>
      <c r="S15" s="10">
        <f>S74*Population!$W36</f>
        <v>776.86891221305245</v>
      </c>
      <c r="T15" s="10">
        <f>T74*Population!$W36</f>
        <v>328.67530901321447</v>
      </c>
      <c r="U15" s="57">
        <f>U74*Population!$W36</f>
        <v>119.51829418662345</v>
      </c>
    </row>
    <row r="16" spans="1:24" ht="14.95" thickBot="1">
      <c r="A16" s="112"/>
      <c r="B16" s="14" t="s">
        <v>111</v>
      </c>
      <c r="C16" s="10">
        <f>C75*Population!$W37</f>
        <v>375317.14673982043</v>
      </c>
      <c r="D16" s="10">
        <f>D75*Population!$W37</f>
        <v>676114.99262017687</v>
      </c>
      <c r="E16" s="10">
        <f>E75*Population!$W37</f>
        <v>480851.97879779508</v>
      </c>
      <c r="F16" s="10">
        <f>F75*Population!$W37</f>
        <v>396980.01555381255</v>
      </c>
      <c r="G16" s="10">
        <f>G75*Population!$W37</f>
        <v>316872.87859010854</v>
      </c>
      <c r="H16" s="10">
        <f>H75*Population!$W37</f>
        <v>271246.76962197124</v>
      </c>
      <c r="I16" s="10">
        <f>I75*Population!$W37</f>
        <v>219345.95018670312</v>
      </c>
      <c r="J16" s="10">
        <f>J75*Population!$W37</f>
        <v>176468.76199464223</v>
      </c>
      <c r="K16" s="10">
        <f>K75*Population!$W37</f>
        <v>140971.82849487336</v>
      </c>
      <c r="L16" s="10">
        <f>L75*Population!$W37</f>
        <v>104070.5550334133</v>
      </c>
      <c r="M16" s="10">
        <f>M75*Population!$W37</f>
        <v>77328.336613974621</v>
      </c>
      <c r="N16" s="10">
        <f>N75*Population!$W37</f>
        <v>52617.929202940228</v>
      </c>
      <c r="O16" s="10">
        <f>O75*Population!$W37</f>
        <v>33106.567607528545</v>
      </c>
      <c r="P16" s="10">
        <f>P75*Population!$W37</f>
        <v>18017.382912761474</v>
      </c>
      <c r="Q16" s="10">
        <f>Q75*Population!$W37</f>
        <v>7380.2546922920137</v>
      </c>
      <c r="R16" s="10">
        <f>R75*Population!$W37</f>
        <v>3406.2713964424679</v>
      </c>
      <c r="S16" s="10">
        <f>S75*Population!$W37</f>
        <v>1314.7012407321806</v>
      </c>
      <c r="T16" s="10">
        <f>T75*Population!$W37</f>
        <v>478.07317844806568</v>
      </c>
      <c r="U16" s="57">
        <f>U75*Population!$W37</f>
        <v>179.27744191802464</v>
      </c>
    </row>
    <row r="17" spans="1:21">
      <c r="A17" s="112"/>
      <c r="B17" s="58" t="s">
        <v>407</v>
      </c>
      <c r="C17" s="3"/>
      <c r="D17" s="3"/>
      <c r="E17" s="3"/>
      <c r="F17" s="3"/>
      <c r="G17" s="3"/>
      <c r="H17" s="3"/>
      <c r="I17" s="3"/>
      <c r="J17" s="3"/>
      <c r="K17" s="3"/>
      <c r="L17" s="3"/>
      <c r="M17" s="3"/>
      <c r="N17" s="3"/>
      <c r="O17" s="3"/>
      <c r="P17" s="3"/>
      <c r="Q17" s="3"/>
      <c r="R17" s="3"/>
      <c r="S17" s="3"/>
      <c r="T17" s="3"/>
      <c r="U17" s="4"/>
    </row>
    <row r="18" spans="1:21">
      <c r="A18" s="112"/>
      <c r="B18" s="15" t="s">
        <v>110</v>
      </c>
      <c r="C18" s="10">
        <f>C77*Population!$W39</f>
        <v>4699567.8650932088</v>
      </c>
      <c r="D18" s="10">
        <f>D77*Population!$W39</f>
        <v>3976693.2544019823</v>
      </c>
      <c r="E18" s="10">
        <f>E77*Population!$W39</f>
        <v>3232079.0249961293</v>
      </c>
      <c r="F18" s="10">
        <f>F77*Population!$W39</f>
        <v>3622203.8009753875</v>
      </c>
      <c r="G18" s="10">
        <f>G77*Population!$W39</f>
        <v>3081858.9937333348</v>
      </c>
      <c r="H18" s="10">
        <f>H77*Population!$W39</f>
        <v>3863375.9107198738</v>
      </c>
      <c r="I18" s="10">
        <f>I77*Population!$W39</f>
        <v>3922643.8635009765</v>
      </c>
      <c r="J18" s="10">
        <f>J77*Population!$W39</f>
        <v>3638977.7498756992</v>
      </c>
      <c r="K18" s="10">
        <f>K77*Population!$W39</f>
        <v>3307151.7651855261</v>
      </c>
      <c r="L18" s="10">
        <f>L77*Population!$W39</f>
        <v>2794316.2341399854</v>
      </c>
      <c r="M18" s="10">
        <f>M77*Population!$W39</f>
        <v>2473672.8820500202</v>
      </c>
      <c r="N18" s="10">
        <f>N77*Population!$W39</f>
        <v>1986184.6515649508</v>
      </c>
      <c r="O18" s="10">
        <f>O77*Population!$W39</f>
        <v>1404016.7983981203</v>
      </c>
      <c r="P18" s="10">
        <f>P77*Population!$W39</f>
        <v>841232.1750716503</v>
      </c>
      <c r="Q18" s="10">
        <f>Q77*Population!$W39</f>
        <v>378643.93984304427</v>
      </c>
      <c r="R18" s="10">
        <f>R77*Population!$W39</f>
        <v>133520.63324648401</v>
      </c>
      <c r="S18" s="10">
        <f>S77*Population!$W39</f>
        <v>29894.904484556162</v>
      </c>
      <c r="T18" s="10">
        <f>T77*Population!$W39</f>
        <v>3876.6459680721209</v>
      </c>
      <c r="U18" s="57">
        <f>U77*Population!$W39</f>
        <v>298.20353600554779</v>
      </c>
    </row>
    <row r="19" spans="1:21" ht="14.95" thickBot="1">
      <c r="A19" s="113"/>
      <c r="B19" s="14" t="s">
        <v>111</v>
      </c>
      <c r="C19" s="7">
        <f>C78*Population!$W40</f>
        <v>5341960.2741943831</v>
      </c>
      <c r="D19" s="7">
        <f>D78*Population!$W40</f>
        <v>3905273.5575983315</v>
      </c>
      <c r="E19" s="7">
        <f>E78*Population!$W40</f>
        <v>3270845.5266124997</v>
      </c>
      <c r="F19" s="7">
        <f>F78*Population!$W40</f>
        <v>3767801.7257372416</v>
      </c>
      <c r="G19" s="7">
        <f>G78*Population!$W40</f>
        <v>3195772.7854605922</v>
      </c>
      <c r="H19" s="7">
        <f>H78*Population!$W40</f>
        <v>4055046.2854773602</v>
      </c>
      <c r="I19" s="7">
        <f>I78*Population!$W40</f>
        <v>4081064.5443274253</v>
      </c>
      <c r="J19" s="7">
        <f>J78*Population!$W40</f>
        <v>3756246.3385688746</v>
      </c>
      <c r="K19" s="7">
        <f>K78*Population!$W40</f>
        <v>3669990.964673386</v>
      </c>
      <c r="L19" s="7">
        <f>L78*Population!$W40</f>
        <v>3299845.8208608534</v>
      </c>
      <c r="M19" s="7">
        <f>M78*Population!$W40</f>
        <v>2965336.0000578654</v>
      </c>
      <c r="N19" s="7">
        <f>N78*Population!$W40</f>
        <v>2510277.3982790741</v>
      </c>
      <c r="O19" s="7">
        <f>O78*Population!$W40</f>
        <v>1839915.8407438686</v>
      </c>
      <c r="P19" s="7">
        <f>P78*Population!$W40</f>
        <v>1171119.8517927646</v>
      </c>
      <c r="Q19" s="7">
        <f>Q78*Population!$W40</f>
        <v>567108.58186947368</v>
      </c>
      <c r="R19" s="7">
        <f>R78*Population!$W40</f>
        <v>237146.36504887545</v>
      </c>
      <c r="S19" s="7">
        <f>S78*Population!$W40</f>
        <v>64337.413718069642</v>
      </c>
      <c r="T19" s="7">
        <f>T78*Population!$W40</f>
        <v>10660.7765488806</v>
      </c>
      <c r="U19" s="82">
        <f>U78*Population!$W40</f>
        <v>894.61061948648398</v>
      </c>
    </row>
    <row r="20" spans="1:21" ht="14.95" thickBot="1">
      <c r="A20" s="111" t="s">
        <v>432</v>
      </c>
      <c r="B20" s="90"/>
      <c r="C20" s="3" t="s">
        <v>92</v>
      </c>
      <c r="D20" s="3" t="s">
        <v>93</v>
      </c>
      <c r="E20" s="3" t="s">
        <v>94</v>
      </c>
      <c r="F20" s="3" t="s">
        <v>95</v>
      </c>
      <c r="G20" s="3" t="s">
        <v>96</v>
      </c>
      <c r="H20" s="3" t="s">
        <v>97</v>
      </c>
      <c r="I20" s="3" t="s">
        <v>98</v>
      </c>
      <c r="J20" s="3" t="s">
        <v>99</v>
      </c>
      <c r="K20" s="3" t="s">
        <v>100</v>
      </c>
      <c r="L20" s="3" t="s">
        <v>101</v>
      </c>
      <c r="M20" s="3" t="s">
        <v>102</v>
      </c>
      <c r="N20" s="3" t="s">
        <v>103</v>
      </c>
      <c r="O20" s="3" t="s">
        <v>104</v>
      </c>
      <c r="P20" s="3" t="s">
        <v>105</v>
      </c>
      <c r="Q20" s="3" t="s">
        <v>106</v>
      </c>
      <c r="R20" s="3" t="s">
        <v>107</v>
      </c>
      <c r="S20" s="3" t="s">
        <v>108</v>
      </c>
      <c r="T20" s="4" t="s">
        <v>109</v>
      </c>
    </row>
    <row r="21" spans="1:21">
      <c r="A21" s="112"/>
      <c r="B21" s="58" t="s">
        <v>402</v>
      </c>
      <c r="C21" s="3"/>
      <c r="D21" s="3"/>
      <c r="E21" s="3"/>
      <c r="F21" s="3"/>
      <c r="G21" s="3"/>
      <c r="H21" s="3"/>
      <c r="I21" s="3"/>
      <c r="J21" s="3"/>
      <c r="K21" s="3"/>
      <c r="L21" s="3"/>
      <c r="M21" s="3"/>
      <c r="N21" s="3"/>
      <c r="O21" s="3"/>
      <c r="P21" s="3"/>
      <c r="Q21" s="3"/>
      <c r="R21" s="3"/>
      <c r="S21" s="3"/>
      <c r="T21" s="4"/>
    </row>
    <row r="22" spans="1:21">
      <c r="A22" s="112"/>
      <c r="B22" s="15" t="s">
        <v>110</v>
      </c>
      <c r="C22" s="10">
        <f>SUM(C25,C28,C31,C34,C37)</f>
        <v>19716644.209261402</v>
      </c>
      <c r="D22" s="10">
        <f t="shared" ref="D22:T22" si="2">SUM(D25,D28,D31,D34,D37)</f>
        <v>18667041.406873137</v>
      </c>
      <c r="E22" s="10">
        <f t="shared" si="2"/>
        <v>14304331.144652858</v>
      </c>
      <c r="F22" s="10">
        <f t="shared" si="2"/>
        <v>9503594.6255575456</v>
      </c>
      <c r="G22" s="10">
        <f t="shared" si="2"/>
        <v>9253603.2385024484</v>
      </c>
      <c r="H22" s="10">
        <f t="shared" si="2"/>
        <v>8310197.6759148166</v>
      </c>
      <c r="I22" s="10">
        <f t="shared" si="2"/>
        <v>7071732.2144086473</v>
      </c>
      <c r="J22" s="10">
        <f t="shared" si="2"/>
        <v>5754123.9895442203</v>
      </c>
      <c r="K22" s="10">
        <f t="shared" si="2"/>
        <v>4423704.8192849625</v>
      </c>
      <c r="L22" s="10">
        <f t="shared" si="2"/>
        <v>3580471.8600966446</v>
      </c>
      <c r="M22" s="10">
        <f t="shared" si="2"/>
        <v>2671173.3010399784</v>
      </c>
      <c r="N22" s="10">
        <f t="shared" si="2"/>
        <v>1877057.3371363748</v>
      </c>
      <c r="O22" s="10">
        <f t="shared" si="2"/>
        <v>1072620.9234125293</v>
      </c>
      <c r="P22" s="10">
        <f t="shared" si="2"/>
        <v>424015.32317350525</v>
      </c>
      <c r="Q22" s="10">
        <f t="shared" si="2"/>
        <v>144402.87853126932</v>
      </c>
      <c r="R22" s="10">
        <f t="shared" si="2"/>
        <v>31847.619927210155</v>
      </c>
      <c r="S22" s="10">
        <f t="shared" si="2"/>
        <v>4041.920821546084</v>
      </c>
      <c r="T22" s="57">
        <f t="shared" si="2"/>
        <v>149.10176800277389</v>
      </c>
    </row>
    <row r="23" spans="1:21" ht="14.95" thickBot="1">
      <c r="A23" s="112"/>
      <c r="B23" s="14" t="s">
        <v>111</v>
      </c>
      <c r="C23" s="10">
        <f>SUM(C26,C29,C32,C35,C38)</f>
        <v>15709796.996772386</v>
      </c>
      <c r="D23" s="10">
        <f t="shared" ref="D23:T23" si="3">SUM(D26,D29,D32,D35,D38)</f>
        <v>15034271.306869667</v>
      </c>
      <c r="E23" s="10">
        <f t="shared" si="3"/>
        <v>13207109.575437753</v>
      </c>
      <c r="F23" s="10">
        <f t="shared" si="3"/>
        <v>9332343.3409876823</v>
      </c>
      <c r="G23" s="10">
        <f t="shared" si="3"/>
        <v>9470214.0160104409</v>
      </c>
      <c r="H23" s="10">
        <f t="shared" si="3"/>
        <v>8453356.3052965607</v>
      </c>
      <c r="I23" s="10">
        <f t="shared" si="3"/>
        <v>7013709.6052709538</v>
      </c>
      <c r="J23" s="10">
        <f t="shared" si="3"/>
        <v>6090033.6206847662</v>
      </c>
      <c r="K23" s="10">
        <f t="shared" si="3"/>
        <v>4965043.4759168588</v>
      </c>
      <c r="L23" s="10">
        <f t="shared" si="3"/>
        <v>4057960.2753934702</v>
      </c>
      <c r="M23" s="10">
        <f t="shared" si="3"/>
        <v>3135926.4266078146</v>
      </c>
      <c r="N23" s="10">
        <f t="shared" si="3"/>
        <v>2214510.7649716586</v>
      </c>
      <c r="O23" s="10">
        <f t="shared" si="3"/>
        <v>1301332.5086395785</v>
      </c>
      <c r="P23" s="10">
        <f t="shared" si="3"/>
        <v>577592.24765295698</v>
      </c>
      <c r="Q23" s="10">
        <f t="shared" si="3"/>
        <v>219611.33889932395</v>
      </c>
      <c r="R23" s="10">
        <f t="shared" si="3"/>
        <v>52666.823575278693</v>
      </c>
      <c r="S23" s="10">
        <f t="shared" si="3"/>
        <v>6773.8404180279895</v>
      </c>
      <c r="T23" s="57">
        <f t="shared" si="3"/>
        <v>507.06445704925022</v>
      </c>
    </row>
    <row r="24" spans="1:21">
      <c r="A24" s="112"/>
      <c r="B24" s="58" t="s">
        <v>403</v>
      </c>
      <c r="C24" s="3"/>
      <c r="D24" s="3"/>
      <c r="E24" s="3"/>
      <c r="F24" s="3"/>
      <c r="G24" s="3"/>
      <c r="H24" s="3"/>
      <c r="I24" s="3"/>
      <c r="J24" s="3"/>
      <c r="K24" s="3"/>
      <c r="L24" s="3"/>
      <c r="M24" s="3"/>
      <c r="N24" s="3"/>
      <c r="O24" s="3"/>
      <c r="P24" s="3"/>
      <c r="Q24" s="3"/>
      <c r="R24" s="3"/>
      <c r="S24" s="3"/>
      <c r="T24" s="4"/>
    </row>
    <row r="25" spans="1:21">
      <c r="A25" s="112"/>
      <c r="B25" s="15" t="s">
        <v>110</v>
      </c>
      <c r="C25" s="10">
        <f>C84*Population!$W27</f>
        <v>141777.60626620831</v>
      </c>
      <c r="D25" s="10">
        <f>D84*Population!$W27</f>
        <v>257388.69113052438</v>
      </c>
      <c r="E25" s="10">
        <f>E84*Population!$W27</f>
        <v>173706.56105161973</v>
      </c>
      <c r="F25" s="10">
        <f>F84*Population!$W27</f>
        <v>99592.244892520554</v>
      </c>
      <c r="G25" s="10">
        <f>G84*Population!$W27</f>
        <v>68496.849653152778</v>
      </c>
      <c r="H25" s="10">
        <f>H84*Population!$W27</f>
        <v>47295.443808129305</v>
      </c>
      <c r="I25" s="10">
        <f>I84*Population!$W27</f>
        <v>30116.868815751302</v>
      </c>
      <c r="J25" s="10">
        <f>J84*Population!$W27</f>
        <v>19534.286752936165</v>
      </c>
      <c r="K25" s="10">
        <f>K84*Population!$W27</f>
        <v>12394.668032475265</v>
      </c>
      <c r="L25" s="10">
        <f>L84*Population!$W27</f>
        <v>7212.1021592473035</v>
      </c>
      <c r="M25" s="10">
        <f>M84*Population!$W27</f>
        <v>3914.1056944658735</v>
      </c>
      <c r="N25" s="10">
        <f>N84*Population!$W27</f>
        <v>1884.5694084465317</v>
      </c>
      <c r="O25" s="10">
        <f>O84*Population!$W27</f>
        <v>652.35094907764562</v>
      </c>
      <c r="P25" s="10">
        <f>P84*Population!$W27</f>
        <v>108.72515817960759</v>
      </c>
      <c r="Q25" s="10">
        <f>Q84*Population!$W27</f>
        <v>0</v>
      </c>
      <c r="R25" s="10">
        <f>R84*Population!$W27</f>
        <v>0</v>
      </c>
      <c r="S25" s="10">
        <f>S84*Population!$W27</f>
        <v>0</v>
      </c>
      <c r="T25" s="57">
        <f>T84*Population!$W27</f>
        <v>0</v>
      </c>
    </row>
    <row r="26" spans="1:21" ht="14.95" thickBot="1">
      <c r="A26" s="112"/>
      <c r="B26" s="15" t="s">
        <v>111</v>
      </c>
      <c r="C26" s="10">
        <f>C85*Population!$W28</f>
        <v>63133.074319137486</v>
      </c>
      <c r="D26" s="10">
        <f>D85*Population!$W28</f>
        <v>87849.926607112095</v>
      </c>
      <c r="E26" s="10">
        <f>E85*Population!$W28</f>
        <v>62009.581033320457</v>
      </c>
      <c r="F26" s="10">
        <f>F85*Population!$W28</f>
        <v>43272.612363404223</v>
      </c>
      <c r="G26" s="10">
        <f>G85*Population!$W28</f>
        <v>31820.229191850009</v>
      </c>
      <c r="H26" s="10">
        <f>H85*Population!$W28</f>
        <v>25151.75291474249</v>
      </c>
      <c r="I26" s="10">
        <f>I85*Population!$W28</f>
        <v>18374.551480942999</v>
      </c>
      <c r="J26" s="10">
        <f>J85*Population!$W28</f>
        <v>13663.128024290949</v>
      </c>
      <c r="K26" s="10">
        <f>K85*Population!$W28</f>
        <v>10220.164729045218</v>
      </c>
      <c r="L26" s="10">
        <f>L85*Population!$W28</f>
        <v>7284.5854983620175</v>
      </c>
      <c r="M26" s="10">
        <f>M85*Population!$W28</f>
        <v>4602.6982999600805</v>
      </c>
      <c r="N26" s="10">
        <f>N85*Population!$W28</f>
        <v>2681.887198401937</v>
      </c>
      <c r="O26" s="10">
        <f>O85*Population!$W28</f>
        <v>1232.2184425089981</v>
      </c>
      <c r="P26" s="10">
        <f>P85*Population!$W28</f>
        <v>362.41718897323472</v>
      </c>
      <c r="Q26" s="10">
        <f>Q85*Population!$W28</f>
        <v>108.72515669197041</v>
      </c>
      <c r="R26" s="10">
        <f>R85*Population!$W28</f>
        <v>0</v>
      </c>
      <c r="S26" s="10">
        <f>S85*Population!$W28</f>
        <v>0</v>
      </c>
      <c r="T26" s="57">
        <f>T85*Population!$W28</f>
        <v>0</v>
      </c>
    </row>
    <row r="27" spans="1:21">
      <c r="A27" s="112"/>
      <c r="B27" s="58" t="s">
        <v>404</v>
      </c>
      <c r="C27" s="3"/>
      <c r="D27" s="3"/>
      <c r="E27" s="3"/>
      <c r="F27" s="3"/>
      <c r="G27" s="3"/>
      <c r="H27" s="3"/>
      <c r="I27" s="3"/>
      <c r="J27" s="3"/>
      <c r="K27" s="3"/>
      <c r="L27" s="3"/>
      <c r="M27" s="3"/>
      <c r="N27" s="3"/>
      <c r="O27" s="3"/>
      <c r="P27" s="3"/>
      <c r="Q27" s="3"/>
      <c r="R27" s="3"/>
      <c r="S27" s="3"/>
      <c r="T27" s="4"/>
    </row>
    <row r="28" spans="1:21">
      <c r="A28" s="112"/>
      <c r="B28" s="15" t="s">
        <v>110</v>
      </c>
      <c r="C28" s="10">
        <f>C87*Population!$W30</f>
        <v>6680998.3475333182</v>
      </c>
      <c r="D28" s="10">
        <f>D87*Population!$W30</f>
        <v>6139408.983872232</v>
      </c>
      <c r="E28" s="10">
        <f>E87*Population!$W30</f>
        <v>3998687.7011194099</v>
      </c>
      <c r="F28" s="10">
        <f>F87*Population!$W30</f>
        <v>2601112.6137889843</v>
      </c>
      <c r="G28" s="10">
        <f>G87*Population!$W30</f>
        <v>2045746.3309814688</v>
      </c>
      <c r="H28" s="10">
        <f>H87*Population!$W30</f>
        <v>1670539.7600887946</v>
      </c>
      <c r="I28" s="10">
        <f>I87*Population!$W30</f>
        <v>1396717.183940355</v>
      </c>
      <c r="J28" s="10">
        <f>J87*Population!$W30</f>
        <v>1086358.0163559641</v>
      </c>
      <c r="K28" s="10">
        <f>K87*Population!$W30</f>
        <v>785889.97021003533</v>
      </c>
      <c r="L28" s="10">
        <f>L87*Population!$W30</f>
        <v>580598.73545665294</v>
      </c>
      <c r="M28" s="10">
        <f>M87*Population!$W30</f>
        <v>346693.89939914871</v>
      </c>
      <c r="N28" s="10">
        <f>N87*Population!$W30</f>
        <v>216948.62787728387</v>
      </c>
      <c r="O28" s="10">
        <f>O87*Population!$W30</f>
        <v>112940.45805753928</v>
      </c>
      <c r="P28" s="10">
        <f>P87*Population!$W30</f>
        <v>43197.958935323331</v>
      </c>
      <c r="Q28" s="10">
        <f>Q87*Population!$W30</f>
        <v>12515.29651397218</v>
      </c>
      <c r="R28" s="10">
        <f>R87*Population!$W30</f>
        <v>2573.7101702120208</v>
      </c>
      <c r="S28" s="10">
        <f>S87*Population!$W30</f>
        <v>403.71924238619937</v>
      </c>
      <c r="T28" s="57">
        <f>T87*Population!$W30</f>
        <v>0</v>
      </c>
    </row>
    <row r="29" spans="1:21" ht="14.95" thickBot="1">
      <c r="A29" s="112"/>
      <c r="B29" s="14" t="s">
        <v>111</v>
      </c>
      <c r="C29" s="10">
        <f>C88*Population!$W31</f>
        <v>3564437.18544182</v>
      </c>
      <c r="D29" s="10">
        <f>D88*Population!$W31</f>
        <v>3102178.6536340406</v>
      </c>
      <c r="E29" s="10">
        <f>E88*Population!$W31</f>
        <v>2141932.4371232954</v>
      </c>
      <c r="F29" s="10">
        <f>F88*Population!$W31</f>
        <v>1431285.6418266634</v>
      </c>
      <c r="G29" s="10">
        <f>G88*Population!$W31</f>
        <v>1159077.9430743533</v>
      </c>
      <c r="H29" s="10">
        <f>H88*Population!$W31</f>
        <v>876171.68441557477</v>
      </c>
      <c r="I29" s="10">
        <f>I88*Population!$W31</f>
        <v>666691.8628507175</v>
      </c>
      <c r="J29" s="10">
        <f>J88*Population!$W31</f>
        <v>483050.07275808556</v>
      </c>
      <c r="K29" s="10">
        <f>K88*Population!$W31</f>
        <v>331352.56766920077</v>
      </c>
      <c r="L29" s="10">
        <f>L88*Population!$W31</f>
        <v>239506.44017027519</v>
      </c>
      <c r="M29" s="10">
        <f>M88*Population!$W31</f>
        <v>149779.83869055557</v>
      </c>
      <c r="N29" s="10">
        <f>N88*Population!$W31</f>
        <v>86850.10188222579</v>
      </c>
      <c r="O29" s="10">
        <f>O88*Population!$W31</f>
        <v>38000.073630049978</v>
      </c>
      <c r="P29" s="10">
        <f>P88*Population!$W31</f>
        <v>12212.507063043951</v>
      </c>
      <c r="Q29" s="10">
        <f>Q88*Population!$W31</f>
        <v>2876.4995974938233</v>
      </c>
      <c r="R29" s="10">
        <f>R88*Population!$W31</f>
        <v>555.11395741108868</v>
      </c>
      <c r="S29" s="10">
        <f>S88*Population!$W31</f>
        <v>0</v>
      </c>
      <c r="T29" s="57">
        <f>T88*Population!$W31</f>
        <v>0</v>
      </c>
    </row>
    <row r="30" spans="1:21">
      <c r="A30" s="112"/>
      <c r="B30" s="58" t="s">
        <v>405</v>
      </c>
      <c r="C30" s="3"/>
      <c r="D30" s="3"/>
      <c r="E30" s="3"/>
      <c r="F30" s="3"/>
      <c r="G30" s="3"/>
      <c r="H30" s="3"/>
      <c r="I30" s="3"/>
      <c r="J30" s="3"/>
      <c r="K30" s="3"/>
      <c r="L30" s="3"/>
      <c r="M30" s="3"/>
      <c r="N30" s="3"/>
      <c r="O30" s="3"/>
      <c r="P30" s="3"/>
      <c r="Q30" s="3"/>
      <c r="R30" s="3"/>
      <c r="S30" s="3"/>
      <c r="T30" s="4"/>
    </row>
    <row r="31" spans="1:21">
      <c r="A31" s="112"/>
      <c r="B31" s="15" t="s">
        <v>110</v>
      </c>
      <c r="C31" s="10">
        <f>C90*Population!$W33</f>
        <v>4109800.0577610782</v>
      </c>
      <c r="D31" s="10">
        <f>D90*Population!$W33</f>
        <v>3534908.3144308366</v>
      </c>
      <c r="E31" s="10">
        <f>E90*Population!$W33</f>
        <v>2093372.5440979465</v>
      </c>
      <c r="F31" s="10">
        <f>F90*Population!$W33</f>
        <v>896361.1217814018</v>
      </c>
      <c r="G31" s="10">
        <f>G90*Population!$W33</f>
        <v>1034964.8459894073</v>
      </c>
      <c r="H31" s="10">
        <f>H90*Population!$W33</f>
        <v>910848.91846816451</v>
      </c>
      <c r="I31" s="10">
        <f>I90*Population!$W33</f>
        <v>710529.46191733517</v>
      </c>
      <c r="J31" s="10">
        <f>J90*Population!$W33</f>
        <v>501540.14278230141</v>
      </c>
      <c r="K31" s="10">
        <f>K90*Population!$W33</f>
        <v>332021.51383325103</v>
      </c>
      <c r="L31" s="10">
        <f>L90*Population!$W33</f>
        <v>241672.41953469929</v>
      </c>
      <c r="M31" s="10">
        <f>M90*Population!$W33</f>
        <v>166210.39191034075</v>
      </c>
      <c r="N31" s="10">
        <f>N90*Population!$W33</f>
        <v>101585.69251623777</v>
      </c>
      <c r="O31" s="10">
        <f>O90*Population!$W33</f>
        <v>56582.261075860682</v>
      </c>
      <c r="P31" s="10">
        <f>P90*Population!$W33</f>
        <v>24412.507802891505</v>
      </c>
      <c r="Q31" s="10">
        <f>Q90*Population!$W33</f>
        <v>6730.5512166850403</v>
      </c>
      <c r="R31" s="10">
        <f>R90*Population!$W33</f>
        <v>1197.8099622914056</v>
      </c>
      <c r="S31" s="10">
        <f>S90*Population!$W33</f>
        <v>0</v>
      </c>
      <c r="T31" s="57">
        <f>T90*Population!$W33</f>
        <v>0</v>
      </c>
    </row>
    <row r="32" spans="1:21" ht="14.95" thickBot="1">
      <c r="A32" s="112"/>
      <c r="B32" s="15" t="s">
        <v>111</v>
      </c>
      <c r="C32" s="10">
        <f>C91*Population!$W34</f>
        <v>3622519.5718875462</v>
      </c>
      <c r="D32" s="10">
        <f>D91*Population!$W34</f>
        <v>3081622.8138933782</v>
      </c>
      <c r="E32" s="10">
        <f>E91*Population!$W34</f>
        <v>1929443.7026962687</v>
      </c>
      <c r="F32" s="10">
        <f>F91*Population!$W34</f>
        <v>903433.9080322287</v>
      </c>
      <c r="G32" s="10">
        <f>G91*Population!$W34</f>
        <v>1044091.021310054</v>
      </c>
      <c r="H32" s="10">
        <f>H91*Population!$W34</f>
        <v>896132.97108998953</v>
      </c>
      <c r="I32" s="10">
        <f>I91*Population!$W34</f>
        <v>718343.74883249495</v>
      </c>
      <c r="J32" s="10">
        <f>J91*Population!$W34</f>
        <v>548996.23491446429</v>
      </c>
      <c r="K32" s="10">
        <f>K91*Population!$W34</f>
        <v>379534.64385671128</v>
      </c>
      <c r="L32" s="10">
        <f>L91*Population!$W34</f>
        <v>285820.27357468894</v>
      </c>
      <c r="M32" s="10">
        <f>M91*Population!$W34</f>
        <v>196726.02745142728</v>
      </c>
      <c r="N32" s="10">
        <f>N91*Population!$W34</f>
        <v>125655.96940431844</v>
      </c>
      <c r="O32" s="10">
        <f>O91*Population!$W34</f>
        <v>74093.102249754724</v>
      </c>
      <c r="P32" s="10">
        <f>P91*Population!$W34</f>
        <v>33481.640508549666</v>
      </c>
      <c r="Q32" s="10">
        <f>Q91*Population!$W34</f>
        <v>10894.366843497422</v>
      </c>
      <c r="R32" s="10">
        <f>R91*Population!$W34</f>
        <v>2281.5427944497219</v>
      </c>
      <c r="S32" s="10">
        <f>S91*Population!$W34</f>
        <v>228.15427944497219</v>
      </c>
      <c r="T32" s="57">
        <f>T91*Population!$W34</f>
        <v>0</v>
      </c>
    </row>
    <row r="33" spans="1:20">
      <c r="A33" s="112"/>
      <c r="B33" s="58" t="s">
        <v>406</v>
      </c>
      <c r="C33" s="3"/>
      <c r="D33" s="3"/>
      <c r="E33" s="3"/>
      <c r="F33" s="3"/>
      <c r="G33" s="3"/>
      <c r="H33" s="3"/>
      <c r="I33" s="3"/>
      <c r="J33" s="3"/>
      <c r="K33" s="3"/>
      <c r="L33" s="3"/>
      <c r="M33" s="3"/>
      <c r="N33" s="3"/>
      <c r="O33" s="3"/>
      <c r="P33" s="3"/>
      <c r="Q33" s="3"/>
      <c r="R33" s="3"/>
      <c r="S33" s="3"/>
      <c r="T33" s="4"/>
    </row>
    <row r="34" spans="1:20">
      <c r="A34" s="112"/>
      <c r="B34" s="15" t="s">
        <v>110</v>
      </c>
      <c r="C34" s="10">
        <f>C93*Population!$W36</f>
        <v>303905.14254303678</v>
      </c>
      <c r="D34" s="10">
        <f>D93*Population!$W36</f>
        <v>375944.79436402407</v>
      </c>
      <c r="E34" s="10">
        <f>E93*Population!$W36</f>
        <v>276326.29615947342</v>
      </c>
      <c r="F34" s="10">
        <f>F93*Population!$W36</f>
        <v>148591.11924751961</v>
      </c>
      <c r="G34" s="10">
        <f>G93*Population!$W36</f>
        <v>115275.39474299832</v>
      </c>
      <c r="H34" s="10">
        <f>H93*Population!$W36</f>
        <v>85575.098637622388</v>
      </c>
      <c r="I34" s="10">
        <f>I93*Population!$W36</f>
        <v>65077.71118461647</v>
      </c>
      <c r="J34" s="10">
        <f>J93*Population!$W36</f>
        <v>48853.102748782338</v>
      </c>
      <c r="K34" s="10">
        <f>K93*Population!$W36</f>
        <v>34630.425740574145</v>
      </c>
      <c r="L34" s="10">
        <f>L93*Population!$W36</f>
        <v>23246.308219298262</v>
      </c>
      <c r="M34" s="10">
        <f>M93*Population!$W36</f>
        <v>14222.677008208191</v>
      </c>
      <c r="N34" s="10">
        <f>N93*Population!$W36</f>
        <v>8067.4848575970827</v>
      </c>
      <c r="O34" s="10">
        <f>O93*Population!$W36</f>
        <v>3734.9466933319827</v>
      </c>
      <c r="P34" s="10">
        <f>P93*Population!$W36</f>
        <v>1284.8216625062021</v>
      </c>
      <c r="Q34" s="10">
        <f>Q93*Population!$W36</f>
        <v>507.95275029314968</v>
      </c>
      <c r="R34" s="10">
        <f>R93*Population!$W36</f>
        <v>119.51829418662345</v>
      </c>
      <c r="S34" s="10">
        <f>S93*Population!$W36</f>
        <v>59.759147093311725</v>
      </c>
      <c r="T34" s="57">
        <f>T93*Population!$W36</f>
        <v>0</v>
      </c>
    </row>
    <row r="35" spans="1:20" ht="14.95" thickBot="1">
      <c r="A35" s="112"/>
      <c r="B35" s="14" t="s">
        <v>111</v>
      </c>
      <c r="C35" s="10">
        <f>C94*Population!$W37</f>
        <v>301305.62071689341</v>
      </c>
      <c r="D35" s="10">
        <f>D94*Population!$W37</f>
        <v>345228.59398680943</v>
      </c>
      <c r="E35" s="10">
        <f>E94*Population!$W37</f>
        <v>256516.13981104025</v>
      </c>
      <c r="F35" s="10">
        <f>F94*Population!$W37</f>
        <v>153521.24942913509</v>
      </c>
      <c r="G35" s="10">
        <f>G94*Population!$W37</f>
        <v>113751.53689698662</v>
      </c>
      <c r="H35" s="10">
        <f>H94*Population!$W37</f>
        <v>81182.801615212156</v>
      </c>
      <c r="I35" s="10">
        <f>I94*Population!$W37</f>
        <v>61402.523856923435</v>
      </c>
      <c r="J35" s="10">
        <f>J94*Population!$W37</f>
        <v>46432.857456768375</v>
      </c>
      <c r="K35" s="10">
        <f>K94*Population!$W37</f>
        <v>33973.075243465668</v>
      </c>
      <c r="L35" s="10">
        <f>L94*Population!$W37</f>
        <v>23395.706170302215</v>
      </c>
      <c r="M35" s="10">
        <f>M94*Population!$W37</f>
        <v>14730.629810931023</v>
      </c>
      <c r="N35" s="10">
        <f>N94*Population!$W37</f>
        <v>8665.0763593711908</v>
      </c>
      <c r="O35" s="10">
        <f>O94*Population!$W37</f>
        <v>4511.8156216036195</v>
      </c>
      <c r="P35" s="10">
        <f>P94*Population!$W37</f>
        <v>1404.3399616911929</v>
      </c>
      <c r="Q35" s="10">
        <f>Q94*Population!$W37</f>
        <v>567.71189940707802</v>
      </c>
      <c r="R35" s="10">
        <f>R94*Population!$W37</f>
        <v>179.27744191802464</v>
      </c>
      <c r="S35" s="10">
        <f>S94*Population!$W37</f>
        <v>59.759147306008209</v>
      </c>
      <c r="T35" s="57">
        <f>T94*Population!$W37</f>
        <v>59.759147306008209</v>
      </c>
    </row>
    <row r="36" spans="1:20">
      <c r="A36" s="112"/>
      <c r="B36" s="58" t="s">
        <v>407</v>
      </c>
      <c r="C36" s="3"/>
      <c r="D36" s="3"/>
      <c r="E36" s="3"/>
      <c r="F36" s="3"/>
      <c r="G36" s="3"/>
      <c r="H36" s="3"/>
      <c r="I36" s="3"/>
      <c r="J36" s="3"/>
      <c r="K36" s="3"/>
      <c r="L36" s="3"/>
      <c r="M36" s="3"/>
      <c r="N36" s="3"/>
      <c r="O36" s="3"/>
      <c r="P36" s="3"/>
      <c r="Q36" s="3"/>
      <c r="R36" s="3"/>
      <c r="S36" s="3"/>
      <c r="T36" s="4"/>
    </row>
    <row r="37" spans="1:20">
      <c r="A37" s="112"/>
      <c r="B37" s="15" t="s">
        <v>110</v>
      </c>
      <c r="C37" s="10">
        <f>C96*Population!$W39</f>
        <v>8480163.0551577639</v>
      </c>
      <c r="D37" s="10">
        <f>D96*Population!$W39</f>
        <v>8359390.6230755178</v>
      </c>
      <c r="E37" s="10">
        <f>E96*Population!$W39</f>
        <v>7762238.0422244081</v>
      </c>
      <c r="F37" s="10">
        <f>F96*Population!$W39</f>
        <v>5757937.5258471202</v>
      </c>
      <c r="G37" s="10">
        <f>G96*Population!$W39</f>
        <v>5989119.8171354216</v>
      </c>
      <c r="H37" s="10">
        <f>H96*Population!$W39</f>
        <v>5595938.4549121065</v>
      </c>
      <c r="I37" s="10">
        <f>I96*Population!$W39</f>
        <v>4869290.9885505885</v>
      </c>
      <c r="J37" s="10">
        <f>J96*Population!$W39</f>
        <v>4097838.4409042359</v>
      </c>
      <c r="K37" s="10">
        <f>K96*Population!$W39</f>
        <v>3258768.2414686261</v>
      </c>
      <c r="L37" s="10">
        <f>L96*Population!$W39</f>
        <v>2727742.2947267466</v>
      </c>
      <c r="M37" s="10">
        <f>M96*Population!$W39</f>
        <v>2140132.2270278148</v>
      </c>
      <c r="N37" s="10">
        <f>N96*Population!$W39</f>
        <v>1548570.9624768095</v>
      </c>
      <c r="O37" s="10">
        <f>O96*Population!$W39</f>
        <v>898710.90663671959</v>
      </c>
      <c r="P37" s="10">
        <f>P96*Population!$W39</f>
        <v>355011.30961460463</v>
      </c>
      <c r="Q37" s="10">
        <f>Q96*Population!$W39</f>
        <v>124649.07805031896</v>
      </c>
      <c r="R37" s="10">
        <f>R96*Population!$W39</f>
        <v>27956.581500520104</v>
      </c>
      <c r="S37" s="10">
        <f>S96*Population!$W39</f>
        <v>3578.442432066573</v>
      </c>
      <c r="T37" s="57">
        <f>T96*Population!$W39</f>
        <v>149.10176800277389</v>
      </c>
    </row>
    <row r="38" spans="1:20" ht="14.95" thickBot="1">
      <c r="A38" s="113"/>
      <c r="B38" s="14" t="s">
        <v>111</v>
      </c>
      <c r="C38" s="7">
        <f>C97*Population!$W40</f>
        <v>8158401.5444069905</v>
      </c>
      <c r="D38" s="7">
        <f>D97*Population!$W40</f>
        <v>8417391.318748327</v>
      </c>
      <c r="E38" s="7">
        <f>E97*Population!$W40</f>
        <v>8817207.7147738282</v>
      </c>
      <c r="F38" s="7">
        <f>F97*Population!$W40</f>
        <v>6800829.9293362508</v>
      </c>
      <c r="G38" s="7">
        <f>G97*Population!$W40</f>
        <v>7121473.2855371982</v>
      </c>
      <c r="H38" s="7">
        <f>H97*Population!$W40</f>
        <v>6574717.095261042</v>
      </c>
      <c r="I38" s="7">
        <f>I97*Population!$W40</f>
        <v>5548896.9182498744</v>
      </c>
      <c r="J38" s="7">
        <f>J97*Population!$W40</f>
        <v>4997891.3275311571</v>
      </c>
      <c r="K38" s="7">
        <f>K97*Population!$W40</f>
        <v>4209963.024418436</v>
      </c>
      <c r="L38" s="7">
        <f>L97*Population!$W40</f>
        <v>3501953.2699798415</v>
      </c>
      <c r="M38" s="7">
        <f>M97*Population!$W40</f>
        <v>2770087.2323549404</v>
      </c>
      <c r="N38" s="7">
        <f>N97*Population!$W40</f>
        <v>1990657.7301273413</v>
      </c>
      <c r="O38" s="7">
        <f>O97*Population!$W40</f>
        <v>1183495.2986956611</v>
      </c>
      <c r="P38" s="7">
        <f>P97*Population!$W40</f>
        <v>530131.342930699</v>
      </c>
      <c r="Q38" s="7">
        <f>Q97*Population!$W40</f>
        <v>205164.03540223365</v>
      </c>
      <c r="R38" s="7">
        <f>R97*Population!$W40</f>
        <v>49650.889381499859</v>
      </c>
      <c r="S38" s="7">
        <f>S97*Population!$W40</f>
        <v>6485.9269912770087</v>
      </c>
      <c r="T38" s="82">
        <f>T97*Population!$W40</f>
        <v>447.30530974324199</v>
      </c>
    </row>
    <row r="39" spans="1:20" ht="14.95" thickBot="1">
      <c r="A39" s="111" t="s">
        <v>433</v>
      </c>
      <c r="B39" s="90"/>
      <c r="C39" s="3" t="s">
        <v>93</v>
      </c>
      <c r="D39" s="3" t="s">
        <v>94</v>
      </c>
      <c r="E39" s="3" t="s">
        <v>95</v>
      </c>
      <c r="F39" s="3" t="s">
        <v>96</v>
      </c>
      <c r="G39" s="3" t="s">
        <v>97</v>
      </c>
      <c r="H39" s="3" t="s">
        <v>98</v>
      </c>
      <c r="I39" s="3" t="s">
        <v>99</v>
      </c>
      <c r="J39" s="3" t="s">
        <v>100</v>
      </c>
      <c r="K39" s="3" t="s">
        <v>101</v>
      </c>
      <c r="L39" s="3" t="s">
        <v>102</v>
      </c>
      <c r="M39" s="3" t="s">
        <v>103</v>
      </c>
      <c r="N39" s="3" t="s">
        <v>104</v>
      </c>
      <c r="O39" s="3" t="s">
        <v>105</v>
      </c>
      <c r="P39" s="3" t="s">
        <v>106</v>
      </c>
      <c r="Q39" s="3" t="s">
        <v>107</v>
      </c>
      <c r="R39" s="3" t="s">
        <v>108</v>
      </c>
      <c r="S39" s="4" t="s">
        <v>109</v>
      </c>
    </row>
    <row r="40" spans="1:20">
      <c r="A40" s="112"/>
      <c r="B40" s="58" t="s">
        <v>402</v>
      </c>
      <c r="C40" s="3"/>
      <c r="D40" s="3"/>
      <c r="E40" s="3"/>
      <c r="F40" s="3"/>
      <c r="G40" s="3"/>
      <c r="H40" s="3"/>
      <c r="I40" s="3"/>
      <c r="J40" s="3"/>
      <c r="K40" s="3"/>
      <c r="L40" s="3"/>
      <c r="M40" s="3"/>
      <c r="N40" s="3"/>
      <c r="O40" s="3"/>
      <c r="P40" s="3"/>
      <c r="Q40" s="3"/>
      <c r="R40" s="3"/>
      <c r="S40" s="4"/>
    </row>
    <row r="41" spans="1:20">
      <c r="A41" s="112"/>
      <c r="B41" s="15" t="s">
        <v>110</v>
      </c>
      <c r="C41" s="10">
        <f>SUM(C44,C47,C50,C53,C56)</f>
        <v>1694395.911557259</v>
      </c>
      <c r="D41" s="10">
        <f t="shared" ref="D41:S41" si="4">SUM(D44,D47,D50,D53,D56)</f>
        <v>1494111.0630043258</v>
      </c>
      <c r="E41" s="10">
        <f t="shared" si="4"/>
        <v>1993349.3658433815</v>
      </c>
      <c r="F41" s="10">
        <f t="shared" si="4"/>
        <v>1914426.646603208</v>
      </c>
      <c r="G41" s="10">
        <f t="shared" si="4"/>
        <v>1735572.7617564527</v>
      </c>
      <c r="H41" s="10">
        <f t="shared" si="4"/>
        <v>1422510.8682574835</v>
      </c>
      <c r="I41" s="10">
        <f t="shared" si="4"/>
        <v>1096773.5113745364</v>
      </c>
      <c r="J41" s="10">
        <f t="shared" si="4"/>
        <v>792127.71299282531</v>
      </c>
      <c r="K41" s="10">
        <f t="shared" si="4"/>
        <v>601099.63768507133</v>
      </c>
      <c r="L41" s="10">
        <f t="shared" si="4"/>
        <v>413613.10785678832</v>
      </c>
      <c r="M41" s="10">
        <f t="shared" si="4"/>
        <v>264999.61537145008</v>
      </c>
      <c r="N41" s="10">
        <f t="shared" si="4"/>
        <v>136571.40866072034</v>
      </c>
      <c r="O41" s="10">
        <f t="shared" si="4"/>
        <v>48620.858056680176</v>
      </c>
      <c r="P41" s="10">
        <f t="shared" si="4"/>
        <v>14379.552429974199</v>
      </c>
      <c r="Q41" s="10">
        <f t="shared" si="4"/>
        <v>2822.5962210908988</v>
      </c>
      <c r="R41" s="10">
        <f t="shared" si="4"/>
        <v>363.75627794240336</v>
      </c>
      <c r="S41" s="57">
        <f t="shared" si="4"/>
        <v>59.759147093311725</v>
      </c>
    </row>
    <row r="42" spans="1:20" ht="14.95" thickBot="1">
      <c r="A42" s="112"/>
      <c r="B42" s="14" t="s">
        <v>111</v>
      </c>
      <c r="C42" s="10">
        <f>SUM(C45,C48,C51,C54,C57)</f>
        <v>1098422.4100269428</v>
      </c>
      <c r="D42" s="10">
        <f t="shared" ref="D42:S42" si="5">SUM(D45,D48,D51,D54,D57)</f>
        <v>734845.24170449364</v>
      </c>
      <c r="E42" s="10">
        <f t="shared" si="5"/>
        <v>898147.27715044492</v>
      </c>
      <c r="F42" s="10">
        <f t="shared" si="5"/>
        <v>831539.67071649095</v>
      </c>
      <c r="G42" s="10">
        <f t="shared" si="5"/>
        <v>704160.13775662961</v>
      </c>
      <c r="H42" s="10">
        <f t="shared" si="5"/>
        <v>522876.67643366632</v>
      </c>
      <c r="I42" s="10">
        <f t="shared" si="5"/>
        <v>420124.13580234215</v>
      </c>
      <c r="J42" s="10">
        <f t="shared" si="5"/>
        <v>312876.11541880836</v>
      </c>
      <c r="K42" s="10">
        <f t="shared" si="5"/>
        <v>231259.34002958567</v>
      </c>
      <c r="L42" s="10">
        <f t="shared" si="5"/>
        <v>162379.24495508807</v>
      </c>
      <c r="M42" s="10">
        <f t="shared" si="5"/>
        <v>98068.41105974323</v>
      </c>
      <c r="N42" s="10">
        <f t="shared" si="5"/>
        <v>51895.085426579913</v>
      </c>
      <c r="O42" s="10">
        <f t="shared" si="5"/>
        <v>21200.39558875353</v>
      </c>
      <c r="P42" s="10">
        <f t="shared" si="5"/>
        <v>6914.7380941161191</v>
      </c>
      <c r="Q42" s="10">
        <f t="shared" si="5"/>
        <v>1465.0757916412965</v>
      </c>
      <c r="R42" s="10">
        <f t="shared" si="5"/>
        <v>149.10176991441401</v>
      </c>
      <c r="S42" s="57">
        <f t="shared" si="5"/>
        <v>0</v>
      </c>
    </row>
    <row r="43" spans="1:20">
      <c r="A43" s="112"/>
      <c r="B43" s="58" t="s">
        <v>403</v>
      </c>
      <c r="C43" s="3"/>
      <c r="D43" s="3"/>
      <c r="E43" s="3"/>
      <c r="F43" s="3"/>
      <c r="G43" s="3"/>
      <c r="H43" s="3"/>
      <c r="I43" s="3"/>
      <c r="J43" s="3"/>
      <c r="K43" s="3"/>
      <c r="L43" s="3"/>
      <c r="M43" s="3"/>
      <c r="N43" s="3"/>
      <c r="O43" s="3"/>
      <c r="P43" s="3"/>
      <c r="Q43" s="3"/>
      <c r="R43" s="3"/>
      <c r="S43" s="4"/>
    </row>
    <row r="44" spans="1:20">
      <c r="A44" s="112"/>
      <c r="B44" s="15" t="s">
        <v>110</v>
      </c>
      <c r="C44" s="10">
        <f>C103*Population!$W27</f>
        <v>3080.5461484222151</v>
      </c>
      <c r="D44" s="10">
        <f>D103*Population!$W27</f>
        <v>1413.4270563348987</v>
      </c>
      <c r="E44" s="10">
        <f>E103*Population!$W27</f>
        <v>24535.644029198113</v>
      </c>
      <c r="F44" s="10">
        <f>F103*Population!$W27</f>
        <v>15402.730742111076</v>
      </c>
      <c r="G44" s="10">
        <f>G103*Population!$W27</f>
        <v>10220.164868883114</v>
      </c>
      <c r="H44" s="10">
        <f>H103*Population!$W27</f>
        <v>6378.5426132036455</v>
      </c>
      <c r="I44" s="10">
        <f>I103*Population!$W27</f>
        <v>4022.8308526454812</v>
      </c>
      <c r="J44" s="10">
        <f>J103*Population!$W27</f>
        <v>2391.9534799513672</v>
      </c>
      <c r="K44" s="10">
        <f>K103*Population!$W27</f>
        <v>1413.4270563348987</v>
      </c>
      <c r="L44" s="10">
        <f>L103*Population!$W27</f>
        <v>724.83438786405065</v>
      </c>
      <c r="M44" s="10">
        <f>M103*Population!$W27</f>
        <v>326.17547453882281</v>
      </c>
      <c r="N44" s="10">
        <f>N103*Population!$W27</f>
        <v>144.96687757281012</v>
      </c>
      <c r="O44" s="10">
        <f>O103*Population!$W27</f>
        <v>0</v>
      </c>
      <c r="P44" s="10">
        <f>P103*Population!$W27</f>
        <v>0</v>
      </c>
      <c r="Q44" s="10">
        <f>Q103*Population!$W27</f>
        <v>0</v>
      </c>
      <c r="R44" s="10">
        <f>R103*Population!$W27</f>
        <v>0</v>
      </c>
      <c r="S44" s="57">
        <f>S103*Population!$W27</f>
        <v>0</v>
      </c>
    </row>
    <row r="45" spans="1:20" ht="14.95" thickBot="1">
      <c r="A45" s="112"/>
      <c r="B45" s="15" t="s">
        <v>111</v>
      </c>
      <c r="C45" s="10">
        <f>C104*Population!$W28</f>
        <v>724.83437794646943</v>
      </c>
      <c r="D45" s="10">
        <f>D104*Population!$W28</f>
        <v>2065.7779771474379</v>
      </c>
      <c r="E45" s="10">
        <f>E104*Population!$W28</f>
        <v>8408.0787841790461</v>
      </c>
      <c r="F45" s="10">
        <f>F104*Population!$W28</f>
        <v>6994.6517471834304</v>
      </c>
      <c r="G45" s="10">
        <f>G104*Population!$W28</f>
        <v>5762.4333046744323</v>
      </c>
      <c r="H45" s="10">
        <f>H104*Population!$W28</f>
        <v>4530.2148621654342</v>
      </c>
      <c r="I45" s="10">
        <f>I104*Population!$W28</f>
        <v>3406.7215763484064</v>
      </c>
      <c r="J45" s="10">
        <f>J104*Population!$W28</f>
        <v>2645.6454795046134</v>
      </c>
      <c r="K45" s="10">
        <f>K104*Population!$W28</f>
        <v>1920.8111015581439</v>
      </c>
      <c r="L45" s="10">
        <f>L104*Population!$W28</f>
        <v>1340.9435992009685</v>
      </c>
      <c r="M45" s="10">
        <f>M104*Population!$W28</f>
        <v>942.28469133041028</v>
      </c>
      <c r="N45" s="10">
        <f>N104*Population!$W28</f>
        <v>616.10922125449906</v>
      </c>
      <c r="O45" s="10">
        <f>O104*Population!$W28</f>
        <v>362.41718897323472</v>
      </c>
      <c r="P45" s="10">
        <f>P104*Population!$W28</f>
        <v>108.72515669197041</v>
      </c>
      <c r="Q45" s="10">
        <f>Q104*Population!$W28</f>
        <v>36.241718897323473</v>
      </c>
      <c r="R45" s="10">
        <f>R104*Population!$W28</f>
        <v>0</v>
      </c>
      <c r="S45" s="57">
        <f>S104*Population!$W28</f>
        <v>0</v>
      </c>
    </row>
    <row r="46" spans="1:20">
      <c r="A46" s="112"/>
      <c r="B46" s="58" t="s">
        <v>404</v>
      </c>
      <c r="C46" s="3"/>
      <c r="D46" s="3"/>
      <c r="E46" s="3"/>
      <c r="F46" s="3"/>
      <c r="G46" s="3"/>
      <c r="H46" s="3"/>
      <c r="I46" s="3"/>
      <c r="J46" s="3"/>
      <c r="K46" s="3"/>
      <c r="L46" s="3"/>
      <c r="M46" s="3"/>
      <c r="N46" s="3"/>
      <c r="O46" s="3"/>
      <c r="P46" s="3"/>
      <c r="Q46" s="3"/>
      <c r="R46" s="3"/>
      <c r="S46" s="4"/>
    </row>
    <row r="47" spans="1:20">
      <c r="A47" s="112"/>
      <c r="B47" s="15" t="s">
        <v>110</v>
      </c>
      <c r="C47" s="10">
        <f>C106*Population!$W30</f>
        <v>330040.48065071797</v>
      </c>
      <c r="D47" s="10">
        <f>D106*Population!$W30</f>
        <v>179251.34361947252</v>
      </c>
      <c r="E47" s="10">
        <f>E106*Population!$W30</f>
        <v>392516.03340998234</v>
      </c>
      <c r="F47" s="10">
        <f>F106*Population!$W30</f>
        <v>320250.28902285267</v>
      </c>
      <c r="G47" s="10">
        <f>G106*Population!$W30</f>
        <v>274276.76029612421</v>
      </c>
      <c r="H47" s="10">
        <f>H106*Population!$W30</f>
        <v>228151.83685350092</v>
      </c>
      <c r="I47" s="10">
        <f>I106*Population!$W30</f>
        <v>186770.61450891549</v>
      </c>
      <c r="J47" s="10">
        <f>J106*Population!$W30</f>
        <v>139333.60352853706</v>
      </c>
      <c r="K47" s="10">
        <f>K106*Population!$W30</f>
        <v>107540.71319062385</v>
      </c>
      <c r="L47" s="10">
        <f>L106*Population!$W30</f>
        <v>66008.096130143589</v>
      </c>
      <c r="M47" s="10">
        <f>M106*Population!$W30</f>
        <v>42037.266113463011</v>
      </c>
      <c r="N47" s="10">
        <f>N106*Population!$W30</f>
        <v>20892.470793485816</v>
      </c>
      <c r="O47" s="10">
        <f>O106*Population!$W30</f>
        <v>7620.2007000395133</v>
      </c>
      <c r="P47" s="10">
        <f>P106*Population!$W30</f>
        <v>2069.0611172292715</v>
      </c>
      <c r="Q47" s="10">
        <f>Q106*Population!$W30</f>
        <v>454.18414768447428</v>
      </c>
      <c r="R47" s="10">
        <f>R106*Population!$W30</f>
        <v>50.464905298274921</v>
      </c>
      <c r="S47" s="57">
        <f>S106*Population!$W30</f>
        <v>0</v>
      </c>
    </row>
    <row r="48" spans="1:20" ht="14.95" thickBot="1">
      <c r="A48" s="112"/>
      <c r="B48" s="14" t="s">
        <v>111</v>
      </c>
      <c r="C48" s="10">
        <f>C107*Population!$W31</f>
        <v>88464.978849239866</v>
      </c>
      <c r="D48" s="10">
        <f>D107*Population!$W31</f>
        <v>53997.448584533173</v>
      </c>
      <c r="E48" s="10">
        <f>E107*Population!$W31</f>
        <v>98911.214229612175</v>
      </c>
      <c r="F48" s="10">
        <f>F107*Population!$W31</f>
        <v>75495.498207908066</v>
      </c>
      <c r="G48" s="10">
        <f>G107*Population!$W31</f>
        <v>54451.632731505881</v>
      </c>
      <c r="H48" s="10">
        <f>H107*Population!$W31</f>
        <v>41078.432848420562</v>
      </c>
      <c r="I48" s="10">
        <f>I107*Population!$W31</f>
        <v>30430.3378471715</v>
      </c>
      <c r="J48" s="10">
        <f>J107*Population!$W31</f>
        <v>21397.119812936511</v>
      </c>
      <c r="K48" s="10">
        <f>K107*Population!$W31</f>
        <v>15896.445144044812</v>
      </c>
      <c r="L48" s="10">
        <f>L107*Population!$W31</f>
        <v>10294.840664714737</v>
      </c>
      <c r="M48" s="10">
        <f>M107*Population!$W31</f>
        <v>5904.3939106452162</v>
      </c>
      <c r="N48" s="10">
        <f>N107*Population!$W31</f>
        <v>2523.2452609594939</v>
      </c>
      <c r="O48" s="10">
        <f>O107*Population!$W31</f>
        <v>807.43848350703809</v>
      </c>
      <c r="P48" s="10">
        <f>P107*Population!$W31</f>
        <v>151.39471565756963</v>
      </c>
      <c r="Q48" s="10">
        <f>Q107*Population!$W31</f>
        <v>0</v>
      </c>
      <c r="R48" s="10">
        <f>R107*Population!$W31</f>
        <v>0</v>
      </c>
      <c r="S48" s="57">
        <f>S107*Population!$W31</f>
        <v>0</v>
      </c>
    </row>
    <row r="49" spans="1:22">
      <c r="A49" s="112"/>
      <c r="B49" s="58" t="s">
        <v>405</v>
      </c>
      <c r="C49" s="3"/>
      <c r="D49" s="3"/>
      <c r="E49" s="3"/>
      <c r="F49" s="3"/>
      <c r="G49" s="3"/>
      <c r="H49" s="3"/>
      <c r="I49" s="3"/>
      <c r="J49" s="3"/>
      <c r="K49" s="3"/>
      <c r="L49" s="3"/>
      <c r="M49" s="3"/>
      <c r="N49" s="3"/>
      <c r="O49" s="3"/>
      <c r="P49" s="3"/>
      <c r="Q49" s="3"/>
      <c r="R49" s="3"/>
      <c r="S49" s="4"/>
    </row>
    <row r="50" spans="1:22">
      <c r="A50" s="112"/>
      <c r="B50" s="15" t="s">
        <v>110</v>
      </c>
      <c r="C50" s="10">
        <f>C109*Population!$W33</f>
        <v>343372.18919020292</v>
      </c>
      <c r="D50" s="10">
        <f>D109*Population!$W33</f>
        <v>129078.28307930718</v>
      </c>
      <c r="E50" s="10">
        <f>E109*Population!$W33</f>
        <v>194045.21389120771</v>
      </c>
      <c r="F50" s="10">
        <f>F109*Population!$W33</f>
        <v>174138.75308931721</v>
      </c>
      <c r="G50" s="10">
        <f>G109*Population!$W33</f>
        <v>144820.92829799422</v>
      </c>
      <c r="H50" s="10">
        <f>H109*Population!$W33</f>
        <v>98163.378338262337</v>
      </c>
      <c r="I50" s="10">
        <f>I109*Population!$W33</f>
        <v>63369.850862178646</v>
      </c>
      <c r="J50" s="10">
        <f>J109*Population!$W33</f>
        <v>37759.533096995736</v>
      </c>
      <c r="K50" s="10">
        <f>K109*Population!$W33</f>
        <v>25154.009208119518</v>
      </c>
      <c r="L50" s="10">
        <f>L109*Population!$W33</f>
        <v>16084.876636484589</v>
      </c>
      <c r="M50" s="10">
        <f>M109*Population!$W33</f>
        <v>8726.9011538373834</v>
      </c>
      <c r="N50" s="10">
        <f>N109*Population!$W33</f>
        <v>4449.0084313680782</v>
      </c>
      <c r="O50" s="10">
        <f>O109*Population!$W33</f>
        <v>1711.1570889877223</v>
      </c>
      <c r="P50" s="10">
        <f>P109*Population!$W33</f>
        <v>456.30855706339258</v>
      </c>
      <c r="Q50" s="10">
        <f>Q109*Population!$W33</f>
        <v>57.038569632924073</v>
      </c>
      <c r="R50" s="10">
        <f>R109*Population!$W33</f>
        <v>0</v>
      </c>
      <c r="S50" s="57">
        <f>S109*Population!$W33</f>
        <v>0</v>
      </c>
    </row>
    <row r="51" spans="1:22" ht="14.95" thickBot="1">
      <c r="A51" s="112"/>
      <c r="B51" s="15" t="s">
        <v>111</v>
      </c>
      <c r="C51" s="10">
        <f>C110*Population!$W34</f>
        <v>128736.05217682556</v>
      </c>
      <c r="D51" s="10">
        <f>D110*Population!$W34</f>
        <v>49167.247220391509</v>
      </c>
      <c r="E51" s="10">
        <f>E110*Population!$W34</f>
        <v>61031.269751530061</v>
      </c>
      <c r="F51" s="10">
        <f>F110*Population!$W34</f>
        <v>52361.40713262112</v>
      </c>
      <c r="G51" s="10">
        <f>G110*Population!$W34</f>
        <v>41295.924579539969</v>
      </c>
      <c r="H51" s="10">
        <f>H110*Population!$W34</f>
        <v>29945.2491771526</v>
      </c>
      <c r="I51" s="10">
        <f>I110*Population!$W34</f>
        <v>21959.849396578575</v>
      </c>
      <c r="J51" s="10">
        <f>J110*Population!$W34</f>
        <v>14715.951024200707</v>
      </c>
      <c r="K51" s="10">
        <f>K110*Population!$W34</f>
        <v>10837.32827363618</v>
      </c>
      <c r="L51" s="10">
        <f>L110*Population!$W34</f>
        <v>6901.6669532104088</v>
      </c>
      <c r="M51" s="10">
        <f>M110*Population!$W34</f>
        <v>3935.6613204257706</v>
      </c>
      <c r="N51" s="10">
        <f>N110*Population!$W34</f>
        <v>1996.3499451435068</v>
      </c>
      <c r="O51" s="10">
        <f>O110*Population!$W34</f>
        <v>855.57854791864577</v>
      </c>
      <c r="P51" s="10">
        <f>P110*Population!$W34</f>
        <v>228.15427944497219</v>
      </c>
      <c r="Q51" s="10">
        <f>Q110*Population!$W34</f>
        <v>57.038569861243047</v>
      </c>
      <c r="R51" s="10">
        <f>R110*Population!$W34</f>
        <v>0</v>
      </c>
      <c r="S51" s="57">
        <f>S110*Population!$W34</f>
        <v>0</v>
      </c>
    </row>
    <row r="52" spans="1:22">
      <c r="A52" s="112"/>
      <c r="B52" s="58" t="s">
        <v>406</v>
      </c>
      <c r="C52" s="3"/>
      <c r="D52" s="3"/>
      <c r="E52" s="3"/>
      <c r="F52" s="3"/>
      <c r="G52" s="3"/>
      <c r="H52" s="3"/>
      <c r="I52" s="3"/>
      <c r="J52" s="3"/>
      <c r="K52" s="3"/>
      <c r="L52" s="3"/>
      <c r="M52" s="3"/>
      <c r="N52" s="3"/>
      <c r="O52" s="3"/>
      <c r="P52" s="3"/>
      <c r="Q52" s="3"/>
      <c r="R52" s="3"/>
      <c r="S52" s="4"/>
    </row>
    <row r="53" spans="1:22">
      <c r="A53" s="112"/>
      <c r="B53" s="15" t="s">
        <v>110</v>
      </c>
      <c r="C53" s="10">
        <f>C112*Population!$W36</f>
        <v>7440.0138131173098</v>
      </c>
      <c r="D53" s="10">
        <f>D112*Population!$W36</f>
        <v>4003.8628552518858</v>
      </c>
      <c r="E53" s="10">
        <f>E112*Population!$W36</f>
        <v>54948.535752300129</v>
      </c>
      <c r="F53" s="10">
        <f>F112*Population!$W36</f>
        <v>41024.6544795585</v>
      </c>
      <c r="G53" s="10">
        <f>G112*Population!$W36</f>
        <v>32180.300709748364</v>
      </c>
      <c r="H53" s="10">
        <f>H112*Population!$W36</f>
        <v>23814.020116684722</v>
      </c>
      <c r="I53" s="10">
        <f>I112*Population!$W36</f>
        <v>18226.539863460075</v>
      </c>
      <c r="J53" s="10">
        <f>J112*Population!$W36</f>
        <v>14222.677008208191</v>
      </c>
      <c r="K53" s="10">
        <f>K112*Population!$W36</f>
        <v>9920.0184174897458</v>
      </c>
      <c r="L53" s="10">
        <f>L112*Population!$W36</f>
        <v>6573.5061802642895</v>
      </c>
      <c r="M53" s="10">
        <f>M112*Population!$W36</f>
        <v>3973.9832817052297</v>
      </c>
      <c r="N53" s="10">
        <f>N112*Population!$W36</f>
        <v>2091.5701482659106</v>
      </c>
      <c r="O53" s="10">
        <f>O112*Population!$W36</f>
        <v>597.59147093311731</v>
      </c>
      <c r="P53" s="10">
        <f>P112*Population!$W36</f>
        <v>298.79573546655865</v>
      </c>
      <c r="Q53" s="10">
        <f>Q112*Population!$W36</f>
        <v>149.39786773327933</v>
      </c>
      <c r="R53" s="10">
        <f>R112*Population!$W36</f>
        <v>89.638720639967588</v>
      </c>
      <c r="S53" s="57">
        <f>S112*Population!$W36</f>
        <v>59.759147093311725</v>
      </c>
    </row>
    <row r="54" spans="1:22" ht="14.95" thickBot="1">
      <c r="A54" s="112"/>
      <c r="B54" s="14" t="s">
        <v>111</v>
      </c>
      <c r="C54" s="10">
        <f>C113*Population!$W37</f>
        <v>2958.0777916474062</v>
      </c>
      <c r="D54" s="10">
        <f>D113*Population!$W37</f>
        <v>1374.4603880381887</v>
      </c>
      <c r="E54" s="10">
        <f>E113*Population!$W37</f>
        <v>31702.227645837356</v>
      </c>
      <c r="F54" s="10">
        <f>F113*Population!$W37</f>
        <v>20138.832642124766</v>
      </c>
      <c r="G54" s="10">
        <f>G113*Population!$W37</f>
        <v>12878.096244444769</v>
      </c>
      <c r="H54" s="10">
        <f>H113*Population!$W37</f>
        <v>8814.4742276362103</v>
      </c>
      <c r="I54" s="10">
        <f>I113*Population!$W37</f>
        <v>6035.6738779068291</v>
      </c>
      <c r="J54" s="10">
        <f>J113*Population!$W37</f>
        <v>4392.2973269916038</v>
      </c>
      <c r="K54" s="10">
        <f>K113*Population!$W37</f>
        <v>2659.2820551173654</v>
      </c>
      <c r="L54" s="10">
        <f>L113*Population!$W37</f>
        <v>1673.2561245682298</v>
      </c>
      <c r="M54" s="10">
        <f>M113*Population!$W37</f>
        <v>956.14635689613135</v>
      </c>
      <c r="N54" s="10">
        <f>N113*Population!$W37</f>
        <v>537.83232575407385</v>
      </c>
      <c r="O54" s="10">
        <f>O113*Population!$W37</f>
        <v>239.03658922403284</v>
      </c>
      <c r="P54" s="10">
        <f>P113*Population!$W37</f>
        <v>89.638720959012318</v>
      </c>
      <c r="Q54" s="10">
        <f>Q113*Population!$W37</f>
        <v>29.879573653004105</v>
      </c>
      <c r="R54" s="10">
        <f>R113*Population!$W37</f>
        <v>0</v>
      </c>
      <c r="S54" s="57">
        <f>S113*Population!$W37</f>
        <v>0</v>
      </c>
    </row>
    <row r="55" spans="1:22">
      <c r="A55" s="112"/>
      <c r="B55" s="58" t="s">
        <v>407</v>
      </c>
      <c r="C55" s="3"/>
      <c r="D55" s="3"/>
      <c r="E55" s="3"/>
      <c r="F55" s="3"/>
      <c r="G55" s="3"/>
      <c r="H55" s="3"/>
      <c r="I55" s="3"/>
      <c r="J55" s="3"/>
      <c r="K55" s="3"/>
      <c r="L55" s="3"/>
      <c r="M55" s="3"/>
      <c r="N55" s="3"/>
      <c r="O55" s="3"/>
      <c r="P55" s="3"/>
      <c r="Q55" s="3"/>
      <c r="R55" s="3"/>
      <c r="S55" s="4"/>
    </row>
    <row r="56" spans="1:22">
      <c r="A56" s="112"/>
      <c r="B56" s="15" t="s">
        <v>110</v>
      </c>
      <c r="C56" s="10">
        <f>C115*Population!$W39</f>
        <v>1010462.6817547986</v>
      </c>
      <c r="D56" s="10">
        <f>D115*Population!$W39</f>
        <v>1180364.1463939594</v>
      </c>
      <c r="E56" s="10">
        <f>E115*Population!$W39</f>
        <v>1327303.9387606932</v>
      </c>
      <c r="F56" s="10">
        <f>F115*Population!$W39</f>
        <v>1363610.2192693686</v>
      </c>
      <c r="G56" s="10">
        <f>G115*Population!$W39</f>
        <v>1274074.6075837028</v>
      </c>
      <c r="H56" s="10">
        <f>H115*Population!$W39</f>
        <v>1066003.090335832</v>
      </c>
      <c r="I56" s="10">
        <f>I115*Population!$W39</f>
        <v>824383.67528733681</v>
      </c>
      <c r="J56" s="10">
        <f>J115*Population!$W39</f>
        <v>598419.94587913295</v>
      </c>
      <c r="K56" s="10">
        <f>K115*Population!$W39</f>
        <v>457071.46981250332</v>
      </c>
      <c r="L56" s="10">
        <f>L115*Population!$W39</f>
        <v>324221.79452203179</v>
      </c>
      <c r="M56" s="10">
        <f>M115*Population!$W39</f>
        <v>209935.28934790564</v>
      </c>
      <c r="N56" s="10">
        <f>N115*Population!$W39</f>
        <v>108993.39241002771</v>
      </c>
      <c r="O56" s="10">
        <f>O115*Population!$W39</f>
        <v>38691.908796719821</v>
      </c>
      <c r="P56" s="10">
        <f>P115*Population!$W39</f>
        <v>11555.387020214976</v>
      </c>
      <c r="Q56" s="10">
        <f>Q115*Population!$W39</f>
        <v>2161.9756360402212</v>
      </c>
      <c r="R56" s="10">
        <f>R115*Population!$W39</f>
        <v>223.65265200416081</v>
      </c>
      <c r="S56" s="57">
        <f>S115*Population!$W39</f>
        <v>0</v>
      </c>
    </row>
    <row r="57" spans="1:22" ht="14.95" thickBot="1">
      <c r="A57" s="113"/>
      <c r="B57" s="14" t="s">
        <v>111</v>
      </c>
      <c r="C57" s="7">
        <f>C116*Population!$W40</f>
        <v>877538.46683128353</v>
      </c>
      <c r="D57" s="7">
        <f>D116*Population!$W40</f>
        <v>628240.30753438338</v>
      </c>
      <c r="E57" s="7">
        <f>E116*Population!$W40</f>
        <v>698094.48673928634</v>
      </c>
      <c r="F57" s="7">
        <f>F116*Population!$W40</f>
        <v>676549.28098665352</v>
      </c>
      <c r="G57" s="7">
        <f>G116*Population!$W40</f>
        <v>589772.05089646461</v>
      </c>
      <c r="H57" s="7">
        <f>H116*Population!$W40</f>
        <v>438508.30531829153</v>
      </c>
      <c r="I57" s="7">
        <f>I116*Population!$W40</f>
        <v>358291.55310433684</v>
      </c>
      <c r="J57" s="7">
        <f>J116*Population!$W40</f>
        <v>269725.1017751749</v>
      </c>
      <c r="K57" s="7">
        <f>K116*Population!$W40</f>
        <v>199945.47345522916</v>
      </c>
      <c r="L57" s="7">
        <f>L116*Population!$W40</f>
        <v>142168.53761339374</v>
      </c>
      <c r="M57" s="7">
        <f>M116*Population!$W40</f>
        <v>86329.924780445697</v>
      </c>
      <c r="N57" s="7">
        <f>N116*Population!$W40</f>
        <v>46221.548673468336</v>
      </c>
      <c r="O57" s="7">
        <f>O116*Population!$W40</f>
        <v>18935.924779130579</v>
      </c>
      <c r="P57" s="7">
        <f>P116*Population!$W40</f>
        <v>6336.8252213625947</v>
      </c>
      <c r="Q57" s="7">
        <f>Q116*Population!$W40</f>
        <v>1341.9159292297259</v>
      </c>
      <c r="R57" s="7">
        <f>R116*Population!$W40</f>
        <v>149.10176991441401</v>
      </c>
      <c r="S57" s="82">
        <f>S116*Population!$W40</f>
        <v>0</v>
      </c>
    </row>
    <row r="59" spans="1:22" ht="19.7" thickBot="1">
      <c r="A59" s="33" t="s">
        <v>430</v>
      </c>
    </row>
    <row r="60" spans="1:22" ht="14.95" thickBot="1">
      <c r="A60" s="91">
        <v>1950</v>
      </c>
      <c r="B60" s="92"/>
      <c r="C60" s="93" t="s">
        <v>91</v>
      </c>
      <c r="D60" s="93" t="s">
        <v>92</v>
      </c>
      <c r="E60" s="93" t="s">
        <v>93</v>
      </c>
      <c r="F60" s="93" t="s">
        <v>94</v>
      </c>
      <c r="G60" s="93" t="s">
        <v>95</v>
      </c>
      <c r="H60" s="93" t="s">
        <v>96</v>
      </c>
      <c r="I60" s="93" t="s">
        <v>97</v>
      </c>
      <c r="J60" s="93" t="s">
        <v>98</v>
      </c>
      <c r="K60" s="93" t="s">
        <v>99</v>
      </c>
      <c r="L60" s="93" t="s">
        <v>100</v>
      </c>
      <c r="M60" s="93" t="s">
        <v>101</v>
      </c>
      <c r="N60" s="93" t="s">
        <v>102</v>
      </c>
      <c r="O60" s="93" t="s">
        <v>103</v>
      </c>
      <c r="P60" s="93" t="s">
        <v>104</v>
      </c>
      <c r="Q60" s="93" t="s">
        <v>105</v>
      </c>
      <c r="R60" s="93" t="s">
        <v>106</v>
      </c>
      <c r="S60" s="93" t="s">
        <v>107</v>
      </c>
      <c r="T60" s="93" t="s">
        <v>108</v>
      </c>
      <c r="U60" s="94" t="s">
        <v>109</v>
      </c>
    </row>
    <row r="61" spans="1:22">
      <c r="A61" s="111" t="s">
        <v>431</v>
      </c>
      <c r="B61" s="58" t="s">
        <v>402</v>
      </c>
      <c r="C61" s="3"/>
      <c r="D61" s="3"/>
      <c r="E61" s="3"/>
      <c r="F61" s="3"/>
      <c r="G61" s="3"/>
      <c r="H61" s="3"/>
      <c r="I61" s="3"/>
      <c r="J61" s="3"/>
      <c r="K61" s="3"/>
      <c r="L61" s="3"/>
      <c r="M61" s="3"/>
      <c r="N61" s="3"/>
      <c r="O61" s="3"/>
      <c r="P61" s="3"/>
      <c r="Q61" s="3"/>
      <c r="R61" s="3"/>
      <c r="S61" s="3"/>
      <c r="T61" s="3"/>
      <c r="U61" s="4"/>
    </row>
    <row r="62" spans="1:22">
      <c r="A62" s="112"/>
      <c r="B62" s="15" t="s">
        <v>110</v>
      </c>
      <c r="C62">
        <v>23360024</v>
      </c>
      <c r="D62">
        <f t="shared" ref="D62:V62" si="6">SUM(D65,D68,D71,D74,D77)</f>
        <v>36397600</v>
      </c>
      <c r="E62">
        <f t="shared" si="6"/>
        <v>26705700</v>
      </c>
      <c r="F62">
        <f t="shared" si="6"/>
        <v>22304100</v>
      </c>
      <c r="G62">
        <f t="shared" si="6"/>
        <v>18718500</v>
      </c>
      <c r="H62">
        <f t="shared" si="6"/>
        <v>19023600</v>
      </c>
      <c r="I62">
        <f t="shared" si="6"/>
        <v>16878300</v>
      </c>
      <c r="J62">
        <f t="shared" si="6"/>
        <v>13754700</v>
      </c>
      <c r="K62">
        <f t="shared" si="6"/>
        <v>11179500</v>
      </c>
      <c r="L62">
        <f t="shared" si="6"/>
        <v>8793800</v>
      </c>
      <c r="M62">
        <f t="shared" si="6"/>
        <v>7025600</v>
      </c>
      <c r="N62">
        <f t="shared" si="6"/>
        <v>5127600</v>
      </c>
      <c r="O62">
        <f t="shared" si="6"/>
        <v>3373500</v>
      </c>
      <c r="P62">
        <f t="shared" si="6"/>
        <v>1900400</v>
      </c>
      <c r="Q62">
        <f t="shared" si="6"/>
        <v>799800</v>
      </c>
      <c r="R62">
        <f t="shared" si="6"/>
        <v>266600</v>
      </c>
      <c r="S62">
        <f t="shared" si="6"/>
        <v>59300</v>
      </c>
      <c r="T62">
        <f t="shared" si="6"/>
        <v>8900</v>
      </c>
      <c r="U62" s="11">
        <f t="shared" si="6"/>
        <v>1100</v>
      </c>
      <c r="V62" s="11">
        <f t="shared" si="6"/>
        <v>192318600</v>
      </c>
    </row>
    <row r="63" spans="1:22" ht="14.95" thickBot="1">
      <c r="A63" s="112"/>
      <c r="B63" s="14" t="s">
        <v>111</v>
      </c>
      <c r="C63" s="12">
        <v>19496554</v>
      </c>
      <c r="D63" s="12">
        <f t="shared" ref="D63:V63" si="7">SUM(D66,D69,D72,D75,D78)</f>
        <v>26283300</v>
      </c>
      <c r="E63" s="12">
        <f t="shared" si="7"/>
        <v>21346800</v>
      </c>
      <c r="F63" s="12">
        <f t="shared" si="7"/>
        <v>18083500</v>
      </c>
      <c r="G63" s="12">
        <f t="shared" si="7"/>
        <v>13710600</v>
      </c>
      <c r="H63" s="12">
        <f t="shared" si="7"/>
        <v>14833700</v>
      </c>
      <c r="I63" s="12">
        <f t="shared" si="7"/>
        <v>13196300</v>
      </c>
      <c r="J63" s="12">
        <f t="shared" si="7"/>
        <v>11226700</v>
      </c>
      <c r="K63" s="12">
        <f t="shared" si="7"/>
        <v>9535700</v>
      </c>
      <c r="L63" s="12">
        <f t="shared" si="7"/>
        <v>7731800</v>
      </c>
      <c r="M63" s="12">
        <f t="shared" si="7"/>
        <v>6473200</v>
      </c>
      <c r="N63" s="12">
        <f t="shared" si="7"/>
        <v>5045600</v>
      </c>
      <c r="O63" s="12">
        <f t="shared" si="7"/>
        <v>3517400</v>
      </c>
      <c r="P63" s="12">
        <f t="shared" si="7"/>
        <v>2128000</v>
      </c>
      <c r="Q63" s="12">
        <f t="shared" si="7"/>
        <v>994500</v>
      </c>
      <c r="R63" s="12">
        <f t="shared" si="7"/>
        <v>399100</v>
      </c>
      <c r="S63" s="12">
        <f t="shared" si="7"/>
        <v>106700</v>
      </c>
      <c r="T63" s="12">
        <f t="shared" si="7"/>
        <v>18200</v>
      </c>
      <c r="U63" s="13">
        <f t="shared" si="7"/>
        <v>1900</v>
      </c>
      <c r="V63" s="13">
        <f t="shared" si="7"/>
        <v>154633000</v>
      </c>
    </row>
    <row r="64" spans="1:22">
      <c r="A64" s="112"/>
      <c r="B64" s="58" t="s">
        <v>403</v>
      </c>
      <c r="C64" s="68"/>
      <c r="D64" s="106"/>
      <c r="E64" s="106"/>
      <c r="F64" s="106"/>
      <c r="G64" s="106"/>
      <c r="H64" s="106"/>
      <c r="I64" s="106"/>
      <c r="J64" s="106"/>
      <c r="K64" s="106"/>
      <c r="L64" s="106"/>
      <c r="M64" s="106"/>
      <c r="N64" s="106"/>
      <c r="O64" s="106"/>
      <c r="P64" s="106"/>
      <c r="Q64" s="106"/>
      <c r="R64" s="106"/>
      <c r="S64" s="106"/>
      <c r="T64" s="106"/>
      <c r="U64" s="107"/>
    </row>
    <row r="65" spans="1:23">
      <c r="A65" s="112"/>
      <c r="B65" s="15" t="s">
        <v>110</v>
      </c>
      <c r="C65" s="10">
        <f>C$62*W65</f>
        <v>444489.88202701142</v>
      </c>
      <c r="D65">
        <v>1553800</v>
      </c>
      <c r="E65">
        <v>651700</v>
      </c>
      <c r="F65">
        <v>464300</v>
      </c>
      <c r="G65">
        <v>339000</v>
      </c>
      <c r="H65">
        <v>227500</v>
      </c>
      <c r="I65">
        <v>156800</v>
      </c>
      <c r="J65">
        <v>103900</v>
      </c>
      <c r="K65">
        <v>69400</v>
      </c>
      <c r="L65">
        <v>43900</v>
      </c>
      <c r="M65">
        <v>26100</v>
      </c>
      <c r="N65">
        <v>13900</v>
      </c>
      <c r="O65">
        <v>6600</v>
      </c>
      <c r="P65">
        <v>2100</v>
      </c>
      <c r="Q65">
        <v>400</v>
      </c>
      <c r="R65">
        <v>0</v>
      </c>
      <c r="S65">
        <v>0</v>
      </c>
      <c r="T65">
        <v>0</v>
      </c>
      <c r="U65" s="11">
        <v>0</v>
      </c>
      <c r="V65">
        <f>SUM(D65:U65)</f>
        <v>3659400</v>
      </c>
      <c r="W65">
        <f>V65/V$62</f>
        <v>1.9027800743141848E-2</v>
      </c>
    </row>
    <row r="66" spans="1:23" ht="14.95" thickBot="1">
      <c r="A66" s="112"/>
      <c r="B66" s="14" t="s">
        <v>111</v>
      </c>
      <c r="C66" s="7">
        <f>C$63*W66</f>
        <v>173010.75060821429</v>
      </c>
      <c r="D66" s="12">
        <v>568500</v>
      </c>
      <c r="E66" s="12">
        <v>241200</v>
      </c>
      <c r="F66" s="12">
        <v>164400</v>
      </c>
      <c r="G66" s="12">
        <v>119000</v>
      </c>
      <c r="H66" s="12">
        <v>82300</v>
      </c>
      <c r="I66" s="12">
        <v>62600</v>
      </c>
      <c r="J66" s="12">
        <v>44300</v>
      </c>
      <c r="K66" s="12">
        <v>31600</v>
      </c>
      <c r="L66" s="12">
        <v>22700</v>
      </c>
      <c r="M66" s="12">
        <v>15800</v>
      </c>
      <c r="N66" s="12">
        <v>10100</v>
      </c>
      <c r="O66" s="12">
        <v>5700</v>
      </c>
      <c r="P66" s="12">
        <v>2900</v>
      </c>
      <c r="Q66" s="12">
        <v>800</v>
      </c>
      <c r="R66" s="12">
        <v>300</v>
      </c>
      <c r="S66" s="12">
        <v>0</v>
      </c>
      <c r="T66" s="12">
        <v>0</v>
      </c>
      <c r="U66" s="13">
        <v>0</v>
      </c>
      <c r="V66">
        <f>SUM(D66:U66)</f>
        <v>1372200</v>
      </c>
      <c r="W66">
        <f>V66/V$63</f>
        <v>8.8739143649803082E-3</v>
      </c>
    </row>
    <row r="67" spans="1:23">
      <c r="A67" s="112"/>
      <c r="B67" s="59" t="s">
        <v>404</v>
      </c>
      <c r="U67" s="11">
        <v>0</v>
      </c>
    </row>
    <row r="68" spans="1:23">
      <c r="A68" s="112"/>
      <c r="B68" s="15" t="s">
        <v>110</v>
      </c>
      <c r="C68" s="10">
        <f>C$62*W68</f>
        <v>11171728.576397706</v>
      </c>
      <c r="D68">
        <v>22882300</v>
      </c>
      <c r="E68">
        <v>14871800</v>
      </c>
      <c r="F68">
        <v>11710500</v>
      </c>
      <c r="G68">
        <v>10118400</v>
      </c>
      <c r="H68">
        <v>8624900</v>
      </c>
      <c r="I68">
        <v>6955800</v>
      </c>
      <c r="J68">
        <v>5233400</v>
      </c>
      <c r="K68">
        <v>3945500</v>
      </c>
      <c r="L68">
        <v>2874200</v>
      </c>
      <c r="M68">
        <v>2059900</v>
      </c>
      <c r="N68">
        <v>1298800</v>
      </c>
      <c r="O68">
        <v>800600</v>
      </c>
      <c r="P68">
        <v>406600</v>
      </c>
      <c r="Q68">
        <v>145900</v>
      </c>
      <c r="R68">
        <v>38400</v>
      </c>
      <c r="S68">
        <v>6800</v>
      </c>
      <c r="T68">
        <v>900</v>
      </c>
      <c r="U68" s="11">
        <v>0</v>
      </c>
      <c r="V68">
        <f>SUM(D68:U68)</f>
        <v>91974700</v>
      </c>
      <c r="W68">
        <f>V68/V$62</f>
        <v>0.47824131415266125</v>
      </c>
    </row>
    <row r="69" spans="1:23" ht="14.95" thickBot="1">
      <c r="A69" s="112"/>
      <c r="B69" s="15" t="s">
        <v>111</v>
      </c>
      <c r="C69" s="7">
        <f>C$63*W69</f>
        <v>5323428.0782355648</v>
      </c>
      <c r="D69">
        <v>13369500</v>
      </c>
      <c r="E69">
        <v>8319600</v>
      </c>
      <c r="F69">
        <v>5541600</v>
      </c>
      <c r="G69">
        <v>3798000</v>
      </c>
      <c r="H69">
        <v>2775200</v>
      </c>
      <c r="I69">
        <v>2090300</v>
      </c>
      <c r="J69">
        <v>1629500</v>
      </c>
      <c r="K69">
        <v>1323700</v>
      </c>
      <c r="L69">
        <v>1026800</v>
      </c>
      <c r="M69">
        <v>879500</v>
      </c>
      <c r="N69">
        <v>653400</v>
      </c>
      <c r="O69">
        <v>462200</v>
      </c>
      <c r="P69">
        <v>236600</v>
      </c>
      <c r="Q69">
        <v>88100</v>
      </c>
      <c r="R69">
        <v>23100</v>
      </c>
      <c r="S69">
        <v>4100</v>
      </c>
      <c r="T69">
        <v>500</v>
      </c>
      <c r="U69" s="11">
        <v>0</v>
      </c>
      <c r="V69">
        <f>SUM(D69:U69)</f>
        <v>42221700</v>
      </c>
      <c r="W69">
        <f>V69/V$63</f>
        <v>0.2730445635795723</v>
      </c>
    </row>
    <row r="70" spans="1:23">
      <c r="A70" s="112"/>
      <c r="B70" s="58" t="s">
        <v>405</v>
      </c>
      <c r="C70" s="106"/>
      <c r="D70" s="106"/>
      <c r="E70" s="106"/>
      <c r="F70" s="106"/>
      <c r="G70" s="106"/>
      <c r="H70" s="106"/>
      <c r="I70" s="106"/>
      <c r="J70" s="106"/>
      <c r="K70" s="106"/>
      <c r="L70" s="106"/>
      <c r="M70" s="106"/>
      <c r="N70" s="106"/>
      <c r="O70" s="106"/>
      <c r="P70" s="106"/>
      <c r="Q70" s="106"/>
      <c r="R70" s="106"/>
      <c r="S70" s="106"/>
      <c r="T70" s="106"/>
      <c r="U70" s="107">
        <v>0</v>
      </c>
    </row>
    <row r="71" spans="1:23">
      <c r="A71" s="112"/>
      <c r="B71" s="15" t="s">
        <v>110</v>
      </c>
      <c r="C71" s="10">
        <f>C$62*W71</f>
        <v>4269758.0975027895</v>
      </c>
      <c r="D71">
        <v>4224400</v>
      </c>
      <c r="E71">
        <v>5322100</v>
      </c>
      <c r="F71">
        <v>4022900</v>
      </c>
      <c r="G71">
        <v>3122200</v>
      </c>
      <c r="H71">
        <v>4107100</v>
      </c>
      <c r="I71">
        <v>3778600</v>
      </c>
      <c r="J71">
        <v>2961700</v>
      </c>
      <c r="K71">
        <v>2289100</v>
      </c>
      <c r="L71">
        <v>1811000</v>
      </c>
      <c r="M71">
        <v>1400300</v>
      </c>
      <c r="N71">
        <v>1006900</v>
      </c>
      <c r="O71">
        <v>599000</v>
      </c>
      <c r="P71">
        <v>321100</v>
      </c>
      <c r="Q71">
        <v>131100</v>
      </c>
      <c r="R71">
        <v>42800</v>
      </c>
      <c r="S71">
        <v>9800</v>
      </c>
      <c r="T71">
        <v>1700</v>
      </c>
      <c r="U71" s="11">
        <v>300</v>
      </c>
      <c r="V71">
        <f>SUM(D71:U71)</f>
        <v>35152100</v>
      </c>
      <c r="W71">
        <f>V71/V$62</f>
        <v>0.1827805526870516</v>
      </c>
    </row>
    <row r="72" spans="1:23" ht="14.95" thickBot="1">
      <c r="A72" s="112"/>
      <c r="B72" s="14" t="s">
        <v>111</v>
      </c>
      <c r="C72" s="7">
        <f>C$63*W72</f>
        <v>5578493.4830456637</v>
      </c>
      <c r="D72" s="12">
        <v>4844100</v>
      </c>
      <c r="E72" s="12">
        <v>6789300</v>
      </c>
      <c r="F72" s="12">
        <v>5994900</v>
      </c>
      <c r="G72" s="12">
        <v>4446400</v>
      </c>
      <c r="H72" s="12">
        <v>5629100</v>
      </c>
      <c r="I72" s="12">
        <v>4835100</v>
      </c>
      <c r="J72" s="12">
        <v>3923800</v>
      </c>
      <c r="K72" s="12">
        <v>2785800</v>
      </c>
      <c r="L72" s="12">
        <v>1907700</v>
      </c>
      <c r="M72" s="12">
        <v>1341500</v>
      </c>
      <c r="N72" s="12">
        <v>838800</v>
      </c>
      <c r="O72" s="12">
        <v>470700</v>
      </c>
      <c r="P72" s="12">
        <v>257300</v>
      </c>
      <c r="Q72" s="12">
        <v>120200</v>
      </c>
      <c r="R72" s="12">
        <v>46200</v>
      </c>
      <c r="S72" s="12">
        <v>11900</v>
      </c>
      <c r="T72" s="12">
        <v>1800</v>
      </c>
      <c r="U72" s="13">
        <v>100</v>
      </c>
      <c r="V72">
        <f>SUM(D72:U72)</f>
        <v>44244700</v>
      </c>
      <c r="W72">
        <f>V72/V$63</f>
        <v>0.28612715267763028</v>
      </c>
    </row>
    <row r="73" spans="1:23">
      <c r="A73" s="112"/>
      <c r="B73" s="59" t="s">
        <v>406</v>
      </c>
      <c r="U73" s="11">
        <v>0</v>
      </c>
    </row>
    <row r="74" spans="1:23">
      <c r="A74" s="112"/>
      <c r="B74" s="15" t="s">
        <v>110</v>
      </c>
      <c r="C74" s="10">
        <f>C$62*W74</f>
        <v>1170208.223325253</v>
      </c>
      <c r="D74">
        <v>2402900</v>
      </c>
      <c r="E74">
        <v>1524700</v>
      </c>
      <c r="F74">
        <v>1247700</v>
      </c>
      <c r="G74">
        <v>1005000</v>
      </c>
      <c r="H74">
        <v>881900</v>
      </c>
      <c r="I74">
        <v>725400</v>
      </c>
      <c r="J74">
        <v>574500</v>
      </c>
      <c r="K74">
        <v>439400</v>
      </c>
      <c r="L74">
        <v>316500</v>
      </c>
      <c r="M74">
        <v>221200</v>
      </c>
      <c r="N74">
        <v>143800</v>
      </c>
      <c r="O74">
        <v>84000</v>
      </c>
      <c r="P74">
        <v>42200</v>
      </c>
      <c r="Q74">
        <v>14500</v>
      </c>
      <c r="R74">
        <v>6300</v>
      </c>
      <c r="S74">
        <v>2600</v>
      </c>
      <c r="T74">
        <v>1100</v>
      </c>
      <c r="U74" s="11">
        <v>400</v>
      </c>
      <c r="V74">
        <f>SUM(D74:U74)</f>
        <v>9634100</v>
      </c>
      <c r="W74">
        <f>V74/V$62</f>
        <v>5.0094478641171475E-2</v>
      </c>
    </row>
    <row r="75" spans="1:23" ht="14.95" thickBot="1">
      <c r="A75" s="112"/>
      <c r="B75" s="15" t="s">
        <v>111</v>
      </c>
      <c r="C75" s="7">
        <f>C$63*W75</f>
        <v>1256099.4045578889</v>
      </c>
      <c r="D75">
        <v>2262800</v>
      </c>
      <c r="E75">
        <v>1609300</v>
      </c>
      <c r="F75">
        <v>1328600</v>
      </c>
      <c r="G75">
        <v>1060500</v>
      </c>
      <c r="H75">
        <v>907800</v>
      </c>
      <c r="I75">
        <v>734100</v>
      </c>
      <c r="J75">
        <v>590600</v>
      </c>
      <c r="K75">
        <v>471800</v>
      </c>
      <c r="L75">
        <v>348300</v>
      </c>
      <c r="M75">
        <v>258800</v>
      </c>
      <c r="N75">
        <v>176100</v>
      </c>
      <c r="O75">
        <v>110800</v>
      </c>
      <c r="P75">
        <v>60300</v>
      </c>
      <c r="Q75">
        <v>24700</v>
      </c>
      <c r="R75">
        <v>11400</v>
      </c>
      <c r="S75">
        <v>4400</v>
      </c>
      <c r="T75">
        <v>1600</v>
      </c>
      <c r="U75" s="11">
        <v>600</v>
      </c>
      <c r="V75">
        <f>SUM(D75:U75)</f>
        <v>9962500</v>
      </c>
      <c r="W75">
        <f>V75/V$63</f>
        <v>6.4426739441128353E-2</v>
      </c>
    </row>
    <row r="76" spans="1:23">
      <c r="A76" s="112"/>
      <c r="B76" s="58" t="s">
        <v>407</v>
      </c>
      <c r="C76" s="106"/>
      <c r="D76" s="106"/>
      <c r="E76" s="106"/>
      <c r="F76" s="106"/>
      <c r="G76" s="106"/>
      <c r="H76" s="106"/>
      <c r="I76" s="106"/>
      <c r="J76" s="106"/>
      <c r="K76" s="106"/>
      <c r="L76" s="106"/>
      <c r="M76" s="106"/>
      <c r="N76" s="106"/>
      <c r="O76" s="106"/>
      <c r="P76" s="106"/>
      <c r="Q76" s="106"/>
      <c r="R76" s="106"/>
      <c r="S76" s="106"/>
      <c r="T76" s="106"/>
      <c r="U76" s="107">
        <v>0</v>
      </c>
    </row>
    <row r="77" spans="1:23">
      <c r="A77" s="112"/>
      <c r="B77" s="15" t="s">
        <v>110</v>
      </c>
      <c r="C77" s="10">
        <f>C$62*W77</f>
        <v>6303839.220747239</v>
      </c>
      <c r="D77">
        <v>5334200</v>
      </c>
      <c r="E77">
        <v>4335400</v>
      </c>
      <c r="F77">
        <v>4858700</v>
      </c>
      <c r="G77">
        <v>4133900</v>
      </c>
      <c r="H77">
        <v>5182200</v>
      </c>
      <c r="I77">
        <v>5261700</v>
      </c>
      <c r="J77">
        <v>4881200</v>
      </c>
      <c r="K77">
        <v>4436100</v>
      </c>
      <c r="L77">
        <v>3748200</v>
      </c>
      <c r="M77">
        <v>3318100</v>
      </c>
      <c r="N77">
        <v>2664200</v>
      </c>
      <c r="O77">
        <v>1883300</v>
      </c>
      <c r="P77">
        <v>1128400</v>
      </c>
      <c r="Q77">
        <v>507900</v>
      </c>
      <c r="R77">
        <v>179100</v>
      </c>
      <c r="S77">
        <v>40100</v>
      </c>
      <c r="T77">
        <v>5200</v>
      </c>
      <c r="U77" s="11">
        <v>400</v>
      </c>
      <c r="V77">
        <f>SUM(D77:U77)</f>
        <v>51898300</v>
      </c>
      <c r="W77">
        <f>V77/V$62</f>
        <v>0.26985585377597382</v>
      </c>
    </row>
    <row r="78" spans="1:23" ht="14.95" thickBot="1">
      <c r="A78" s="113"/>
      <c r="B78" s="14" t="s">
        <v>111</v>
      </c>
      <c r="C78" s="7">
        <f>C$63*W78</f>
        <v>7165522.2835526699</v>
      </c>
      <c r="D78" s="12">
        <v>5238400</v>
      </c>
      <c r="E78" s="12">
        <v>4387400</v>
      </c>
      <c r="F78" s="12">
        <v>5054000</v>
      </c>
      <c r="G78" s="12">
        <v>4286700</v>
      </c>
      <c r="H78" s="12">
        <v>5439300</v>
      </c>
      <c r="I78" s="12">
        <v>5474200</v>
      </c>
      <c r="J78" s="12">
        <v>5038500</v>
      </c>
      <c r="K78" s="12">
        <v>4922800</v>
      </c>
      <c r="L78" s="12">
        <v>4426300</v>
      </c>
      <c r="M78" s="12">
        <v>3977600</v>
      </c>
      <c r="N78" s="12">
        <v>3367200</v>
      </c>
      <c r="O78" s="12">
        <v>2468000</v>
      </c>
      <c r="P78" s="12">
        <v>1570900</v>
      </c>
      <c r="Q78" s="12">
        <v>760700</v>
      </c>
      <c r="R78" s="12">
        <v>318100</v>
      </c>
      <c r="S78" s="12">
        <v>86300</v>
      </c>
      <c r="T78" s="12">
        <v>14300</v>
      </c>
      <c r="U78" s="13">
        <v>1200</v>
      </c>
      <c r="V78">
        <f>SUM(D78:U78)</f>
        <v>56831900</v>
      </c>
      <c r="W78">
        <f>V78/V$63</f>
        <v>0.3675276299366888</v>
      </c>
    </row>
    <row r="79" spans="1:23" ht="14.95" thickBot="1">
      <c r="A79" s="111" t="s">
        <v>432</v>
      </c>
      <c r="B79" s="90"/>
      <c r="C79" s="3" t="s">
        <v>92</v>
      </c>
      <c r="D79" s="3" t="s">
        <v>93</v>
      </c>
      <c r="E79" s="3" t="s">
        <v>94</v>
      </c>
      <c r="F79" s="3" t="s">
        <v>95</v>
      </c>
      <c r="G79" s="3" t="s">
        <v>96</v>
      </c>
      <c r="H79" s="3" t="s">
        <v>97</v>
      </c>
      <c r="I79" s="3" t="s">
        <v>98</v>
      </c>
      <c r="J79" s="3" t="s">
        <v>99</v>
      </c>
      <c r="K79" s="3" t="s">
        <v>100</v>
      </c>
      <c r="L79" s="3" t="s">
        <v>101</v>
      </c>
      <c r="M79" s="3" t="s">
        <v>102</v>
      </c>
      <c r="N79" s="3" t="s">
        <v>103</v>
      </c>
      <c r="O79" s="3" t="s">
        <v>104</v>
      </c>
      <c r="P79" s="3" t="s">
        <v>105</v>
      </c>
      <c r="Q79" s="3" t="s">
        <v>106</v>
      </c>
      <c r="R79" s="3" t="s">
        <v>107</v>
      </c>
      <c r="S79" s="3" t="s">
        <v>108</v>
      </c>
      <c r="T79" s="4" t="s">
        <v>109</v>
      </c>
    </row>
    <row r="80" spans="1:23">
      <c r="A80" s="112"/>
      <c r="B80" s="58" t="s">
        <v>402</v>
      </c>
      <c r="C80" s="3"/>
      <c r="D80" s="3"/>
      <c r="E80" s="3"/>
      <c r="F80" s="3"/>
      <c r="G80" s="3"/>
      <c r="H80" s="3"/>
      <c r="I80" s="3"/>
      <c r="J80" s="3"/>
      <c r="K80" s="3"/>
      <c r="L80" s="3"/>
      <c r="M80" s="3"/>
      <c r="N80" s="3"/>
      <c r="O80" s="3"/>
      <c r="P80" s="3"/>
      <c r="Q80" s="3"/>
      <c r="R80" s="3"/>
      <c r="S80" s="3"/>
      <c r="T80" s="4"/>
    </row>
    <row r="81" spans="1:20">
      <c r="A81" s="112"/>
      <c r="B81" s="15" t="s">
        <v>110</v>
      </c>
      <c r="C81">
        <f>SUM(C84,C87,C90,C93,C96)</f>
        <v>33227500</v>
      </c>
      <c r="D81">
        <f t="shared" ref="D81:T82" si="8">SUM(D84,D87,D90,D93,D96)</f>
        <v>31544500</v>
      </c>
      <c r="E81">
        <f t="shared" si="8"/>
        <v>23409900</v>
      </c>
      <c r="F81">
        <f t="shared" si="8"/>
        <v>15221400</v>
      </c>
      <c r="G81">
        <f t="shared" si="8"/>
        <v>14476700</v>
      </c>
      <c r="H81">
        <f t="shared" si="8"/>
        <v>12830300</v>
      </c>
      <c r="I81">
        <f t="shared" si="8"/>
        <v>10845800</v>
      </c>
      <c r="J81">
        <f t="shared" si="8"/>
        <v>8746100</v>
      </c>
      <c r="K81">
        <f t="shared" si="8"/>
        <v>6660700</v>
      </c>
      <c r="L81">
        <f t="shared" si="8"/>
        <v>5330800</v>
      </c>
      <c r="M81">
        <f t="shared" si="8"/>
        <v>3907500</v>
      </c>
      <c r="N81">
        <f t="shared" si="8"/>
        <v>2717400</v>
      </c>
      <c r="O81">
        <f t="shared" si="8"/>
        <v>1542800</v>
      </c>
      <c r="P81">
        <f t="shared" si="8"/>
        <v>609200</v>
      </c>
      <c r="Q81">
        <f t="shared" si="8"/>
        <v>205500</v>
      </c>
      <c r="R81">
        <f t="shared" si="8"/>
        <v>45100</v>
      </c>
      <c r="S81">
        <f t="shared" si="8"/>
        <v>5800</v>
      </c>
      <c r="T81" s="11">
        <f t="shared" si="8"/>
        <v>200</v>
      </c>
    </row>
    <row r="82" spans="1:20" ht="14.95" thickBot="1">
      <c r="A82" s="112"/>
      <c r="B82" s="14" t="s">
        <v>111</v>
      </c>
      <c r="C82" s="12">
        <f>SUM(C85,C88,C91,C94,C97)</f>
        <v>25540200</v>
      </c>
      <c r="D82" s="12">
        <f t="shared" si="8"/>
        <v>24238500</v>
      </c>
      <c r="E82" s="12">
        <f t="shared" si="8"/>
        <v>20483800</v>
      </c>
      <c r="F82" s="12">
        <f t="shared" si="8"/>
        <v>14175700</v>
      </c>
      <c r="G82" s="12">
        <f t="shared" si="8"/>
        <v>14148300</v>
      </c>
      <c r="H82" s="12">
        <f t="shared" si="8"/>
        <v>12467500</v>
      </c>
      <c r="I82" s="12">
        <f t="shared" si="8"/>
        <v>10279800</v>
      </c>
      <c r="J82" s="12">
        <f t="shared" si="8"/>
        <v>8816800</v>
      </c>
      <c r="K82" s="12">
        <f t="shared" si="8"/>
        <v>7111000</v>
      </c>
      <c r="L82" s="12">
        <f t="shared" si="8"/>
        <v>5771500</v>
      </c>
      <c r="M82" s="12">
        <f t="shared" si="8"/>
        <v>4419400</v>
      </c>
      <c r="N82" s="12">
        <f t="shared" si="8"/>
        <v>3099000</v>
      </c>
      <c r="O82" s="12">
        <f t="shared" si="8"/>
        <v>1811200</v>
      </c>
      <c r="P82" s="12">
        <f t="shared" si="8"/>
        <v>799700</v>
      </c>
      <c r="Q82" s="12">
        <f t="shared" si="8"/>
        <v>302200</v>
      </c>
      <c r="R82" s="12">
        <f t="shared" si="8"/>
        <v>72300</v>
      </c>
      <c r="S82" s="12">
        <f t="shared" si="8"/>
        <v>9300</v>
      </c>
      <c r="T82" s="13">
        <f t="shared" si="8"/>
        <v>800</v>
      </c>
    </row>
    <row r="83" spans="1:20">
      <c r="A83" s="112"/>
      <c r="B83" s="58" t="s">
        <v>403</v>
      </c>
      <c r="C83" s="3"/>
      <c r="D83" s="3"/>
      <c r="E83" s="3"/>
      <c r="F83" s="3"/>
      <c r="G83" s="3"/>
      <c r="H83" s="3"/>
      <c r="I83" s="3"/>
      <c r="J83" s="3"/>
      <c r="K83" s="3"/>
      <c r="L83" s="3"/>
      <c r="M83" s="3"/>
      <c r="N83" s="3"/>
      <c r="O83" s="3"/>
      <c r="P83" s="3"/>
      <c r="Q83" s="3"/>
      <c r="R83" s="3"/>
      <c r="S83" s="3"/>
      <c r="T83" s="4"/>
    </row>
    <row r="84" spans="1:20">
      <c r="A84" s="112"/>
      <c r="B84" s="15" t="s">
        <v>110</v>
      </c>
      <c r="C84">
        <v>391200</v>
      </c>
      <c r="D84">
        <v>710200</v>
      </c>
      <c r="E84">
        <v>479300</v>
      </c>
      <c r="F84">
        <v>274800</v>
      </c>
      <c r="G84">
        <v>189000</v>
      </c>
      <c r="H84">
        <v>130500</v>
      </c>
      <c r="I84">
        <v>83100</v>
      </c>
      <c r="J84">
        <v>53900</v>
      </c>
      <c r="K84">
        <v>34200</v>
      </c>
      <c r="L84">
        <v>19900</v>
      </c>
      <c r="M84">
        <v>10800</v>
      </c>
      <c r="N84">
        <v>5200</v>
      </c>
      <c r="O84">
        <v>1800</v>
      </c>
      <c r="P84">
        <v>300</v>
      </c>
      <c r="Q84">
        <v>0</v>
      </c>
      <c r="R84">
        <v>0</v>
      </c>
      <c r="S84">
        <v>0</v>
      </c>
      <c r="T84" s="11">
        <v>0</v>
      </c>
    </row>
    <row r="85" spans="1:20" ht="14.95" thickBot="1">
      <c r="A85" s="112"/>
      <c r="B85" s="15" t="s">
        <v>111</v>
      </c>
      <c r="C85">
        <v>174200</v>
      </c>
      <c r="D85">
        <v>242400</v>
      </c>
      <c r="E85">
        <v>171100</v>
      </c>
      <c r="F85">
        <v>119400</v>
      </c>
      <c r="G85">
        <v>87800</v>
      </c>
      <c r="H85">
        <v>69400</v>
      </c>
      <c r="I85">
        <v>50700</v>
      </c>
      <c r="J85">
        <v>37700</v>
      </c>
      <c r="K85">
        <v>28200</v>
      </c>
      <c r="L85">
        <v>20100</v>
      </c>
      <c r="M85">
        <v>12700</v>
      </c>
      <c r="N85">
        <v>7400</v>
      </c>
      <c r="O85">
        <v>3400</v>
      </c>
      <c r="P85">
        <v>1000</v>
      </c>
      <c r="Q85">
        <v>300</v>
      </c>
      <c r="R85">
        <v>0</v>
      </c>
      <c r="S85">
        <v>0</v>
      </c>
      <c r="T85" s="11">
        <v>0</v>
      </c>
    </row>
    <row r="86" spans="1:20">
      <c r="A86" s="112"/>
      <c r="B86" s="58" t="s">
        <v>404</v>
      </c>
      <c r="C86" s="3"/>
      <c r="D86" s="3"/>
      <c r="E86" s="3"/>
      <c r="F86" s="3"/>
      <c r="G86" s="3"/>
      <c r="H86" s="3"/>
      <c r="I86" s="3"/>
      <c r="J86" s="3"/>
      <c r="K86" s="3"/>
      <c r="L86" s="3"/>
      <c r="M86" s="3"/>
      <c r="N86" s="3"/>
      <c r="O86" s="3"/>
      <c r="P86" s="3"/>
      <c r="Q86" s="3"/>
      <c r="R86" s="3"/>
      <c r="S86" s="3"/>
      <c r="T86" s="4"/>
    </row>
    <row r="87" spans="1:20">
      <c r="A87" s="112"/>
      <c r="B87" s="15" t="s">
        <v>110</v>
      </c>
      <c r="C87">
        <v>13238900</v>
      </c>
      <c r="D87">
        <v>12165700</v>
      </c>
      <c r="E87">
        <v>7923700</v>
      </c>
      <c r="F87">
        <v>5154300</v>
      </c>
      <c r="G87">
        <v>4053800</v>
      </c>
      <c r="H87">
        <v>3310300</v>
      </c>
      <c r="I87">
        <v>2767700</v>
      </c>
      <c r="J87">
        <v>2152700</v>
      </c>
      <c r="K87">
        <v>1557300</v>
      </c>
      <c r="L87">
        <v>1150500</v>
      </c>
      <c r="M87">
        <v>687000</v>
      </c>
      <c r="N87">
        <v>429900</v>
      </c>
      <c r="O87">
        <v>223800</v>
      </c>
      <c r="P87">
        <v>85600</v>
      </c>
      <c r="Q87">
        <v>24800</v>
      </c>
      <c r="R87">
        <v>5100</v>
      </c>
      <c r="S87">
        <v>800</v>
      </c>
      <c r="T87" s="11">
        <v>0</v>
      </c>
    </row>
    <row r="88" spans="1:20" ht="14.95" thickBot="1">
      <c r="A88" s="112"/>
      <c r="B88" s="14" t="s">
        <v>111</v>
      </c>
      <c r="C88" s="12">
        <v>7063200</v>
      </c>
      <c r="D88" s="12">
        <v>6147200</v>
      </c>
      <c r="E88" s="12">
        <v>4244400</v>
      </c>
      <c r="F88" s="12">
        <v>2836200</v>
      </c>
      <c r="G88" s="12">
        <v>2296800</v>
      </c>
      <c r="H88" s="12">
        <v>1736200</v>
      </c>
      <c r="I88" s="12">
        <v>1321100</v>
      </c>
      <c r="J88" s="12">
        <v>957200</v>
      </c>
      <c r="K88" s="12">
        <v>656600</v>
      </c>
      <c r="L88" s="12">
        <v>474600</v>
      </c>
      <c r="M88" s="12">
        <v>296800</v>
      </c>
      <c r="N88" s="12">
        <v>172100</v>
      </c>
      <c r="O88" s="12">
        <v>75300</v>
      </c>
      <c r="P88" s="12">
        <v>24200</v>
      </c>
      <c r="Q88" s="12">
        <v>5700</v>
      </c>
      <c r="R88" s="12">
        <v>1100</v>
      </c>
      <c r="S88" s="12">
        <v>0</v>
      </c>
      <c r="T88" s="13">
        <v>0</v>
      </c>
    </row>
    <row r="89" spans="1:20">
      <c r="A89" s="112"/>
      <c r="B89" s="58" t="s">
        <v>405</v>
      </c>
      <c r="C89" s="3"/>
      <c r="D89" s="3"/>
      <c r="E89" s="3"/>
      <c r="F89" s="3"/>
      <c r="G89" s="3"/>
      <c r="H89" s="3"/>
      <c r="I89" s="3"/>
      <c r="J89" s="3"/>
      <c r="K89" s="3"/>
      <c r="L89" s="3"/>
      <c r="M89" s="3"/>
      <c r="N89" s="3"/>
      <c r="O89" s="3"/>
      <c r="P89" s="3"/>
      <c r="Q89" s="3"/>
      <c r="R89" s="3"/>
      <c r="S89" s="3"/>
      <c r="T89" s="4"/>
    </row>
    <row r="90" spans="1:20">
      <c r="A90" s="112"/>
      <c r="B90" s="15" t="s">
        <v>110</v>
      </c>
      <c r="C90">
        <v>7205300</v>
      </c>
      <c r="D90">
        <v>6197400</v>
      </c>
      <c r="E90">
        <v>3670100</v>
      </c>
      <c r="F90">
        <v>1571500</v>
      </c>
      <c r="G90">
        <v>1814500</v>
      </c>
      <c r="H90">
        <v>1596900</v>
      </c>
      <c r="I90">
        <v>1245700</v>
      </c>
      <c r="J90">
        <v>879300</v>
      </c>
      <c r="K90">
        <v>582100</v>
      </c>
      <c r="L90">
        <v>423700</v>
      </c>
      <c r="M90">
        <v>291400</v>
      </c>
      <c r="N90">
        <v>178100</v>
      </c>
      <c r="O90">
        <v>99200</v>
      </c>
      <c r="P90">
        <v>42800</v>
      </c>
      <c r="Q90">
        <v>11800</v>
      </c>
      <c r="R90">
        <v>2100</v>
      </c>
      <c r="S90">
        <v>0</v>
      </c>
      <c r="T90" s="11">
        <v>0</v>
      </c>
    </row>
    <row r="91" spans="1:20" ht="14.95" thickBot="1">
      <c r="A91" s="112"/>
      <c r="B91" s="15" t="s">
        <v>111</v>
      </c>
      <c r="C91">
        <v>6351000</v>
      </c>
      <c r="D91">
        <v>5402700</v>
      </c>
      <c r="E91">
        <v>3382700</v>
      </c>
      <c r="F91">
        <v>1583900</v>
      </c>
      <c r="G91">
        <v>1830500</v>
      </c>
      <c r="H91">
        <v>1571100</v>
      </c>
      <c r="I91">
        <v>1259400</v>
      </c>
      <c r="J91">
        <v>962500</v>
      </c>
      <c r="K91">
        <v>665400</v>
      </c>
      <c r="L91">
        <v>501100</v>
      </c>
      <c r="M91">
        <v>344900</v>
      </c>
      <c r="N91">
        <v>220300</v>
      </c>
      <c r="O91">
        <v>129900</v>
      </c>
      <c r="P91">
        <v>58700</v>
      </c>
      <c r="Q91">
        <v>19100</v>
      </c>
      <c r="R91">
        <v>4000</v>
      </c>
      <c r="S91">
        <v>400</v>
      </c>
      <c r="T91" s="11">
        <v>0</v>
      </c>
    </row>
    <row r="92" spans="1:20">
      <c r="A92" s="112"/>
      <c r="B92" s="58" t="s">
        <v>406</v>
      </c>
      <c r="C92" s="3"/>
      <c r="D92" s="3"/>
      <c r="E92" s="3"/>
      <c r="F92" s="3"/>
      <c r="G92" s="3"/>
      <c r="H92" s="3"/>
      <c r="I92" s="3"/>
      <c r="J92" s="3"/>
      <c r="K92" s="3"/>
      <c r="L92" s="3"/>
      <c r="M92" s="3"/>
      <c r="N92" s="3"/>
      <c r="O92" s="3"/>
      <c r="P92" s="3"/>
      <c r="Q92" s="3"/>
      <c r="R92" s="3"/>
      <c r="S92" s="3"/>
      <c r="T92" s="4"/>
    </row>
    <row r="93" spans="1:20">
      <c r="A93" s="112"/>
      <c r="B93" s="15" t="s">
        <v>110</v>
      </c>
      <c r="C93">
        <v>1017100</v>
      </c>
      <c r="D93">
        <v>1258200</v>
      </c>
      <c r="E93">
        <v>924800</v>
      </c>
      <c r="F93">
        <v>497300</v>
      </c>
      <c r="G93">
        <v>385800</v>
      </c>
      <c r="H93">
        <v>286400</v>
      </c>
      <c r="I93">
        <v>217800</v>
      </c>
      <c r="J93">
        <v>163500</v>
      </c>
      <c r="K93">
        <v>115900</v>
      </c>
      <c r="L93">
        <v>77800</v>
      </c>
      <c r="M93">
        <v>47600</v>
      </c>
      <c r="N93">
        <v>27000</v>
      </c>
      <c r="O93">
        <v>12500</v>
      </c>
      <c r="P93">
        <v>4300</v>
      </c>
      <c r="Q93">
        <v>1700</v>
      </c>
      <c r="R93">
        <v>400</v>
      </c>
      <c r="S93">
        <v>200</v>
      </c>
      <c r="T93" s="11">
        <v>0</v>
      </c>
    </row>
    <row r="94" spans="1:20" ht="14.95" thickBot="1">
      <c r="A94" s="112"/>
      <c r="B94" s="14" t="s">
        <v>111</v>
      </c>
      <c r="C94" s="12">
        <v>1008400</v>
      </c>
      <c r="D94" s="12">
        <v>1155400</v>
      </c>
      <c r="E94" s="12">
        <v>858500</v>
      </c>
      <c r="F94" s="12">
        <v>513800</v>
      </c>
      <c r="G94" s="12">
        <v>380700</v>
      </c>
      <c r="H94" s="12">
        <v>271700</v>
      </c>
      <c r="I94" s="12">
        <v>205500</v>
      </c>
      <c r="J94" s="12">
        <v>155400</v>
      </c>
      <c r="K94" s="12">
        <v>113700</v>
      </c>
      <c r="L94" s="12">
        <v>78300</v>
      </c>
      <c r="M94" s="12">
        <v>49300</v>
      </c>
      <c r="N94" s="12">
        <v>29000</v>
      </c>
      <c r="O94" s="12">
        <v>15100</v>
      </c>
      <c r="P94" s="12">
        <v>4700</v>
      </c>
      <c r="Q94" s="12">
        <v>1900</v>
      </c>
      <c r="R94" s="12">
        <v>600</v>
      </c>
      <c r="S94" s="12">
        <v>200</v>
      </c>
      <c r="T94" s="13">
        <v>200</v>
      </c>
    </row>
    <row r="95" spans="1:20">
      <c r="A95" s="112"/>
      <c r="B95" s="58" t="s">
        <v>407</v>
      </c>
      <c r="C95" s="3"/>
      <c r="D95" s="3"/>
      <c r="E95" s="3"/>
      <c r="F95" s="3"/>
      <c r="G95" s="3"/>
      <c r="H95" s="3"/>
      <c r="I95" s="3"/>
      <c r="J95" s="3"/>
      <c r="K95" s="3"/>
      <c r="L95" s="3"/>
      <c r="M95" s="3"/>
      <c r="N95" s="3"/>
      <c r="O95" s="3"/>
      <c r="P95" s="3"/>
      <c r="Q95" s="3"/>
      <c r="R95" s="3"/>
      <c r="S95" s="3"/>
      <c r="T95" s="4"/>
    </row>
    <row r="96" spans="1:20">
      <c r="A96" s="112"/>
      <c r="B96" s="15" t="s">
        <v>110</v>
      </c>
      <c r="C96">
        <v>11375000</v>
      </c>
      <c r="D96">
        <v>11213000</v>
      </c>
      <c r="E96">
        <v>10412000</v>
      </c>
      <c r="F96">
        <v>7723500</v>
      </c>
      <c r="G96">
        <v>8033600</v>
      </c>
      <c r="H96">
        <v>7506200</v>
      </c>
      <c r="I96">
        <v>6531500</v>
      </c>
      <c r="J96">
        <v>5496700</v>
      </c>
      <c r="K96">
        <v>4371200</v>
      </c>
      <c r="L96">
        <v>3658900</v>
      </c>
      <c r="M96">
        <v>2870700</v>
      </c>
      <c r="N96">
        <v>2077200</v>
      </c>
      <c r="O96">
        <v>1205500</v>
      </c>
      <c r="P96">
        <v>476200</v>
      </c>
      <c r="Q96">
        <v>167200</v>
      </c>
      <c r="R96">
        <v>37500</v>
      </c>
      <c r="S96">
        <v>4800</v>
      </c>
      <c r="T96" s="11">
        <v>200</v>
      </c>
    </row>
    <row r="97" spans="1:20" ht="14.95" thickBot="1">
      <c r="A97" s="113"/>
      <c r="B97" s="14" t="s">
        <v>111</v>
      </c>
      <c r="C97" s="12">
        <v>10943400</v>
      </c>
      <c r="D97" s="12">
        <v>11290800</v>
      </c>
      <c r="E97" s="12">
        <v>11827100</v>
      </c>
      <c r="F97" s="12">
        <v>9122400</v>
      </c>
      <c r="G97" s="12">
        <v>9552500</v>
      </c>
      <c r="H97" s="12">
        <v>8819100</v>
      </c>
      <c r="I97" s="12">
        <v>7443100</v>
      </c>
      <c r="J97" s="12">
        <v>6704000</v>
      </c>
      <c r="K97" s="12">
        <v>5647100</v>
      </c>
      <c r="L97" s="12">
        <v>4697400</v>
      </c>
      <c r="M97" s="12">
        <v>3715700</v>
      </c>
      <c r="N97" s="12">
        <v>2670200</v>
      </c>
      <c r="O97" s="12">
        <v>1587500</v>
      </c>
      <c r="P97" s="12">
        <v>711100</v>
      </c>
      <c r="Q97" s="12">
        <v>275200</v>
      </c>
      <c r="R97" s="12">
        <v>66600</v>
      </c>
      <c r="S97" s="12">
        <v>8700</v>
      </c>
      <c r="T97" s="13">
        <v>600</v>
      </c>
    </row>
    <row r="98" spans="1:20" ht="14.95" thickBot="1">
      <c r="A98" s="111" t="s">
        <v>433</v>
      </c>
      <c r="B98" s="90"/>
      <c r="C98" s="3" t="s">
        <v>93</v>
      </c>
      <c r="D98" s="3" t="s">
        <v>94</v>
      </c>
      <c r="E98" s="3" t="s">
        <v>95</v>
      </c>
      <c r="F98" s="3" t="s">
        <v>96</v>
      </c>
      <c r="G98" s="3" t="s">
        <v>97</v>
      </c>
      <c r="H98" s="3" t="s">
        <v>98</v>
      </c>
      <c r="I98" s="3" t="s">
        <v>99</v>
      </c>
      <c r="J98" s="3" t="s">
        <v>100</v>
      </c>
      <c r="K98" s="3" t="s">
        <v>101</v>
      </c>
      <c r="L98" s="3" t="s">
        <v>102</v>
      </c>
      <c r="M98" s="3" t="s">
        <v>103</v>
      </c>
      <c r="N98" s="3" t="s">
        <v>104</v>
      </c>
      <c r="O98" s="3" t="s">
        <v>105</v>
      </c>
      <c r="P98" s="3" t="s">
        <v>106</v>
      </c>
      <c r="Q98" s="3" t="s">
        <v>107</v>
      </c>
      <c r="R98" s="3" t="s">
        <v>108</v>
      </c>
      <c r="S98" s="4" t="s">
        <v>109</v>
      </c>
    </row>
    <row r="99" spans="1:20">
      <c r="A99" s="115"/>
      <c r="B99" s="58" t="s">
        <v>402</v>
      </c>
      <c r="C99" s="3"/>
      <c r="D99" s="3"/>
      <c r="E99" s="3"/>
      <c r="F99" s="3"/>
      <c r="G99" s="3"/>
      <c r="H99" s="3"/>
      <c r="I99" s="3"/>
      <c r="J99" s="3"/>
      <c r="K99" s="3"/>
      <c r="L99" s="3"/>
      <c r="M99" s="3"/>
      <c r="N99" s="3"/>
      <c r="O99" s="3"/>
      <c r="P99" s="3"/>
      <c r="Q99" s="3"/>
      <c r="R99" s="3"/>
      <c r="S99" s="4"/>
    </row>
    <row r="100" spans="1:20">
      <c r="A100" s="115"/>
      <c r="B100" s="15" t="s">
        <v>110</v>
      </c>
      <c r="C100">
        <f>SUM(C103,C106,C109,C112,C115)</f>
        <v>2644800</v>
      </c>
      <c r="D100">
        <f t="shared" ref="D100:S101" si="9">SUM(D103,D106,D109,D112,D115)</f>
        <v>2182100</v>
      </c>
      <c r="E100">
        <f t="shared" si="9"/>
        <v>3150000</v>
      </c>
      <c r="F100">
        <f t="shared" si="9"/>
        <v>2948800</v>
      </c>
      <c r="G100">
        <f t="shared" si="9"/>
        <v>2642300</v>
      </c>
      <c r="H100">
        <f t="shared" si="9"/>
        <v>2151400</v>
      </c>
      <c r="I100">
        <f t="shared" si="9"/>
        <v>1659100</v>
      </c>
      <c r="J100">
        <f t="shared" si="9"/>
        <v>1199200</v>
      </c>
      <c r="K100">
        <f t="shared" si="9"/>
        <v>907400</v>
      </c>
      <c r="L100">
        <f t="shared" si="9"/>
        <v>617900</v>
      </c>
      <c r="M100">
        <f t="shared" si="9"/>
        <v>394400</v>
      </c>
      <c r="N100">
        <f t="shared" si="9"/>
        <v>202800</v>
      </c>
      <c r="O100">
        <f t="shared" si="9"/>
        <v>72000</v>
      </c>
      <c r="P100">
        <f t="shared" si="9"/>
        <v>21400</v>
      </c>
      <c r="Q100">
        <f t="shared" si="9"/>
        <v>4400</v>
      </c>
      <c r="R100">
        <f t="shared" si="9"/>
        <v>700</v>
      </c>
      <c r="S100" s="11">
        <f t="shared" si="9"/>
        <v>200</v>
      </c>
    </row>
    <row r="101" spans="1:20" ht="14.95" thickBot="1">
      <c r="A101" s="115"/>
      <c r="B101" s="14" t="s">
        <v>111</v>
      </c>
      <c r="C101" s="12">
        <f>SUM(C104,C107,C110,C113,C116)</f>
        <v>1590000</v>
      </c>
      <c r="D101" s="12">
        <f t="shared" si="9"/>
        <v>1046200</v>
      </c>
      <c r="E101" s="12">
        <f t="shared" si="9"/>
        <v>1368700</v>
      </c>
      <c r="F101" s="12">
        <f t="shared" si="9"/>
        <v>1235600</v>
      </c>
      <c r="G101" s="12">
        <f t="shared" si="9"/>
        <v>1030400</v>
      </c>
      <c r="H101" s="12">
        <f t="shared" si="9"/>
        <v>764100</v>
      </c>
      <c r="I101" s="12">
        <f t="shared" si="9"/>
        <v>609000</v>
      </c>
      <c r="J101" s="12">
        <f t="shared" si="9"/>
        <v>452000</v>
      </c>
      <c r="K101" s="12">
        <f t="shared" si="9"/>
        <v>332900</v>
      </c>
      <c r="L101" s="12">
        <f t="shared" si="9"/>
        <v>232500</v>
      </c>
      <c r="M101" s="12">
        <f t="shared" si="9"/>
        <v>140200</v>
      </c>
      <c r="N101" s="12">
        <f t="shared" si="9"/>
        <v>74000</v>
      </c>
      <c r="O101" s="12">
        <f t="shared" si="9"/>
        <v>30300</v>
      </c>
      <c r="P101" s="12">
        <f t="shared" si="9"/>
        <v>9800</v>
      </c>
      <c r="Q101" s="12">
        <f t="shared" si="9"/>
        <v>2100</v>
      </c>
      <c r="R101" s="12">
        <f t="shared" si="9"/>
        <v>200</v>
      </c>
      <c r="S101" s="13">
        <f t="shared" si="9"/>
        <v>0</v>
      </c>
    </row>
    <row r="102" spans="1:20">
      <c r="A102" s="112"/>
      <c r="B102" s="59" t="s">
        <v>403</v>
      </c>
      <c r="C102" s="9"/>
      <c r="D102" s="9"/>
      <c r="E102" s="9"/>
      <c r="F102" s="9"/>
      <c r="G102" s="9"/>
      <c r="H102" s="9"/>
      <c r="I102" s="9"/>
      <c r="J102" s="9"/>
      <c r="K102" s="9"/>
      <c r="L102" s="9"/>
      <c r="M102" s="9"/>
      <c r="N102" s="9"/>
      <c r="O102" s="9"/>
      <c r="P102" s="9"/>
      <c r="Q102" s="9"/>
      <c r="R102" s="9"/>
      <c r="S102" s="89"/>
    </row>
    <row r="103" spans="1:20">
      <c r="A103" s="112"/>
      <c r="B103" s="15" t="s">
        <v>110</v>
      </c>
      <c r="C103">
        <v>8500</v>
      </c>
      <c r="D103">
        <v>3900</v>
      </c>
      <c r="E103">
        <v>67700</v>
      </c>
      <c r="F103">
        <v>42500</v>
      </c>
      <c r="G103">
        <v>28200</v>
      </c>
      <c r="H103">
        <v>17600</v>
      </c>
      <c r="I103">
        <v>11100</v>
      </c>
      <c r="J103">
        <v>6600</v>
      </c>
      <c r="K103">
        <v>3900</v>
      </c>
      <c r="L103">
        <v>2000</v>
      </c>
      <c r="M103">
        <v>900</v>
      </c>
      <c r="N103">
        <v>400</v>
      </c>
      <c r="O103">
        <v>0</v>
      </c>
      <c r="P103">
        <v>0</v>
      </c>
      <c r="Q103">
        <v>0</v>
      </c>
      <c r="R103">
        <v>0</v>
      </c>
      <c r="S103" s="11">
        <v>0</v>
      </c>
    </row>
    <row r="104" spans="1:20" ht="14.95" thickBot="1">
      <c r="A104" s="112"/>
      <c r="B104" s="15" t="s">
        <v>111</v>
      </c>
      <c r="C104">
        <v>2000</v>
      </c>
      <c r="D104">
        <v>5700</v>
      </c>
      <c r="E104">
        <v>23200</v>
      </c>
      <c r="F104">
        <v>19300</v>
      </c>
      <c r="G104">
        <v>15900</v>
      </c>
      <c r="H104">
        <v>12500</v>
      </c>
      <c r="I104">
        <v>9400</v>
      </c>
      <c r="J104">
        <v>7300</v>
      </c>
      <c r="K104">
        <v>5300</v>
      </c>
      <c r="L104">
        <v>3700</v>
      </c>
      <c r="M104">
        <v>2600</v>
      </c>
      <c r="N104">
        <v>1700</v>
      </c>
      <c r="O104">
        <v>1000</v>
      </c>
      <c r="P104">
        <v>300</v>
      </c>
      <c r="Q104">
        <v>100</v>
      </c>
      <c r="R104">
        <v>0</v>
      </c>
      <c r="S104" s="11">
        <v>0</v>
      </c>
    </row>
    <row r="105" spans="1:20">
      <c r="A105" s="112"/>
      <c r="B105" s="58" t="s">
        <v>404</v>
      </c>
      <c r="C105" s="3"/>
      <c r="D105" s="3"/>
      <c r="E105" s="3"/>
      <c r="F105" s="3"/>
      <c r="G105" s="3"/>
      <c r="H105" s="3"/>
      <c r="I105" s="3"/>
      <c r="J105" s="3"/>
      <c r="K105" s="3"/>
      <c r="L105" s="3"/>
      <c r="M105" s="3"/>
      <c r="N105" s="3"/>
      <c r="O105" s="3"/>
      <c r="P105" s="3"/>
      <c r="Q105" s="3"/>
      <c r="R105" s="3"/>
      <c r="S105" s="4"/>
    </row>
    <row r="106" spans="1:20">
      <c r="A106" s="112"/>
      <c r="B106" s="15" t="s">
        <v>110</v>
      </c>
      <c r="C106">
        <v>654000</v>
      </c>
      <c r="D106">
        <v>355200</v>
      </c>
      <c r="E106">
        <v>777800</v>
      </c>
      <c r="F106">
        <v>634600</v>
      </c>
      <c r="G106">
        <v>543500</v>
      </c>
      <c r="H106">
        <v>452100</v>
      </c>
      <c r="I106">
        <v>370100</v>
      </c>
      <c r="J106">
        <v>276100</v>
      </c>
      <c r="K106">
        <v>213100</v>
      </c>
      <c r="L106">
        <v>130800</v>
      </c>
      <c r="M106">
        <v>83300</v>
      </c>
      <c r="N106">
        <v>41400</v>
      </c>
      <c r="O106">
        <v>15100</v>
      </c>
      <c r="P106">
        <v>4100</v>
      </c>
      <c r="Q106">
        <v>900</v>
      </c>
      <c r="R106">
        <v>100</v>
      </c>
      <c r="S106" s="11">
        <v>0</v>
      </c>
    </row>
    <row r="107" spans="1:20" ht="14.95" thickBot="1">
      <c r="A107" s="112"/>
      <c r="B107" s="14" t="s">
        <v>111</v>
      </c>
      <c r="C107">
        <v>175300</v>
      </c>
      <c r="D107">
        <v>107000</v>
      </c>
      <c r="E107">
        <v>196000</v>
      </c>
      <c r="F107">
        <v>149600</v>
      </c>
      <c r="G107">
        <v>107900</v>
      </c>
      <c r="H107">
        <v>81400</v>
      </c>
      <c r="I107">
        <v>60300</v>
      </c>
      <c r="J107">
        <v>42400</v>
      </c>
      <c r="K107">
        <v>31500</v>
      </c>
      <c r="L107">
        <v>20400</v>
      </c>
      <c r="M107">
        <v>11700</v>
      </c>
      <c r="N107">
        <v>5000</v>
      </c>
      <c r="O107">
        <v>1600</v>
      </c>
      <c r="P107">
        <v>300</v>
      </c>
      <c r="Q107">
        <v>0</v>
      </c>
      <c r="R107">
        <v>0</v>
      </c>
      <c r="S107" s="11">
        <v>0</v>
      </c>
    </row>
    <row r="108" spans="1:20">
      <c r="A108" s="112"/>
      <c r="B108" s="58" t="s">
        <v>405</v>
      </c>
      <c r="C108" s="3"/>
      <c r="D108" s="3"/>
      <c r="E108" s="3"/>
      <c r="F108" s="3"/>
      <c r="G108" s="3"/>
      <c r="H108" s="3"/>
      <c r="I108" s="3"/>
      <c r="J108" s="3"/>
      <c r="K108" s="3"/>
      <c r="L108" s="3"/>
      <c r="M108" s="3"/>
      <c r="N108" s="3"/>
      <c r="O108" s="3"/>
      <c r="P108" s="3"/>
      <c r="Q108" s="3"/>
      <c r="R108" s="3"/>
      <c r="S108" s="4"/>
    </row>
    <row r="109" spans="1:20">
      <c r="A109" s="112"/>
      <c r="B109" s="15" t="s">
        <v>110</v>
      </c>
      <c r="C109">
        <v>602000</v>
      </c>
      <c r="D109">
        <v>226300</v>
      </c>
      <c r="E109">
        <v>340200</v>
      </c>
      <c r="F109">
        <v>305300</v>
      </c>
      <c r="G109">
        <v>253900</v>
      </c>
      <c r="H109">
        <v>172100</v>
      </c>
      <c r="I109">
        <v>111100</v>
      </c>
      <c r="J109">
        <v>66200</v>
      </c>
      <c r="K109">
        <v>44100</v>
      </c>
      <c r="L109">
        <v>28200</v>
      </c>
      <c r="M109">
        <v>15300</v>
      </c>
      <c r="N109">
        <v>7800</v>
      </c>
      <c r="O109">
        <v>3000</v>
      </c>
      <c r="P109">
        <v>800</v>
      </c>
      <c r="Q109">
        <v>100</v>
      </c>
      <c r="R109">
        <v>0</v>
      </c>
      <c r="S109" s="11">
        <v>0</v>
      </c>
    </row>
    <row r="110" spans="1:20" ht="14.95" thickBot="1">
      <c r="A110" s="112"/>
      <c r="B110" s="15" t="s">
        <v>111</v>
      </c>
      <c r="C110">
        <v>225700</v>
      </c>
      <c r="D110">
        <v>86200</v>
      </c>
      <c r="E110">
        <v>107000</v>
      </c>
      <c r="F110">
        <v>91800</v>
      </c>
      <c r="G110">
        <v>72400</v>
      </c>
      <c r="H110">
        <v>52500</v>
      </c>
      <c r="I110">
        <v>38500</v>
      </c>
      <c r="J110">
        <v>25800</v>
      </c>
      <c r="K110">
        <v>19000</v>
      </c>
      <c r="L110">
        <v>12100</v>
      </c>
      <c r="M110">
        <v>6900</v>
      </c>
      <c r="N110">
        <v>3500</v>
      </c>
      <c r="O110">
        <v>1500</v>
      </c>
      <c r="P110">
        <v>400</v>
      </c>
      <c r="Q110">
        <v>100</v>
      </c>
      <c r="R110">
        <v>0</v>
      </c>
      <c r="S110" s="11">
        <v>0</v>
      </c>
    </row>
    <row r="111" spans="1:20">
      <c r="A111" s="112"/>
      <c r="B111" s="58" t="s">
        <v>406</v>
      </c>
      <c r="C111" s="3"/>
      <c r="D111" s="3"/>
      <c r="E111" s="3"/>
      <c r="F111" s="3"/>
      <c r="G111" s="3"/>
      <c r="H111" s="3"/>
      <c r="I111" s="3"/>
      <c r="J111" s="3"/>
      <c r="K111" s="3"/>
      <c r="L111" s="3"/>
      <c r="M111" s="3"/>
      <c r="N111" s="3"/>
      <c r="O111" s="3"/>
      <c r="P111" s="3"/>
      <c r="Q111" s="3"/>
      <c r="R111" s="3"/>
      <c r="S111" s="4"/>
    </row>
    <row r="112" spans="1:20">
      <c r="A112" s="112"/>
      <c r="B112" s="15" t="s">
        <v>110</v>
      </c>
      <c r="C112">
        <v>24900</v>
      </c>
      <c r="D112">
        <v>13400</v>
      </c>
      <c r="E112">
        <v>183900</v>
      </c>
      <c r="F112">
        <v>137300</v>
      </c>
      <c r="G112">
        <v>107700</v>
      </c>
      <c r="H112">
        <v>79700</v>
      </c>
      <c r="I112">
        <v>61000</v>
      </c>
      <c r="J112">
        <v>47600</v>
      </c>
      <c r="K112">
        <v>33200</v>
      </c>
      <c r="L112">
        <v>22000</v>
      </c>
      <c r="M112">
        <v>13300</v>
      </c>
      <c r="N112">
        <v>7000</v>
      </c>
      <c r="O112">
        <v>2000</v>
      </c>
      <c r="P112">
        <v>1000</v>
      </c>
      <c r="Q112">
        <v>500</v>
      </c>
      <c r="R112">
        <v>300</v>
      </c>
      <c r="S112" s="11">
        <v>200</v>
      </c>
    </row>
    <row r="113" spans="1:21" ht="14.95" thickBot="1">
      <c r="A113" s="112"/>
      <c r="B113" s="14" t="s">
        <v>111</v>
      </c>
      <c r="C113">
        <v>9900</v>
      </c>
      <c r="D113">
        <v>4600</v>
      </c>
      <c r="E113">
        <v>106100</v>
      </c>
      <c r="F113">
        <v>67400</v>
      </c>
      <c r="G113">
        <v>43100</v>
      </c>
      <c r="H113">
        <v>29500</v>
      </c>
      <c r="I113">
        <v>20200</v>
      </c>
      <c r="J113">
        <v>14700</v>
      </c>
      <c r="K113">
        <v>8900</v>
      </c>
      <c r="L113">
        <v>5600</v>
      </c>
      <c r="M113">
        <v>3200</v>
      </c>
      <c r="N113">
        <v>1800</v>
      </c>
      <c r="O113">
        <v>800</v>
      </c>
      <c r="P113">
        <v>300</v>
      </c>
      <c r="Q113">
        <v>100</v>
      </c>
      <c r="R113">
        <v>0</v>
      </c>
      <c r="S113" s="11">
        <v>0</v>
      </c>
    </row>
    <row r="114" spans="1:21">
      <c r="A114" s="112"/>
      <c r="B114" s="58" t="s">
        <v>407</v>
      </c>
      <c r="C114" s="3"/>
      <c r="D114" s="3"/>
      <c r="E114" s="3"/>
      <c r="F114" s="3"/>
      <c r="G114" s="3"/>
      <c r="H114" s="3"/>
      <c r="I114" s="3"/>
      <c r="J114" s="3"/>
      <c r="K114" s="3"/>
      <c r="L114" s="3"/>
      <c r="M114" s="3"/>
      <c r="N114" s="3"/>
      <c r="O114" s="3"/>
      <c r="P114" s="3"/>
      <c r="Q114" s="3"/>
      <c r="R114" s="3"/>
      <c r="S114" s="4"/>
    </row>
    <row r="115" spans="1:21">
      <c r="A115" s="112"/>
      <c r="B115" s="15" t="s">
        <v>110</v>
      </c>
      <c r="C115">
        <v>1355400</v>
      </c>
      <c r="D115">
        <v>1583300</v>
      </c>
      <c r="E115">
        <v>1780400</v>
      </c>
      <c r="F115">
        <v>1829100</v>
      </c>
      <c r="G115">
        <v>1709000</v>
      </c>
      <c r="H115">
        <v>1429900</v>
      </c>
      <c r="I115">
        <v>1105800</v>
      </c>
      <c r="J115">
        <v>802700</v>
      </c>
      <c r="K115">
        <v>613100</v>
      </c>
      <c r="L115">
        <v>434900</v>
      </c>
      <c r="M115">
        <v>281600</v>
      </c>
      <c r="N115">
        <v>146200</v>
      </c>
      <c r="O115">
        <v>51900</v>
      </c>
      <c r="P115">
        <v>15500</v>
      </c>
      <c r="Q115">
        <v>2900</v>
      </c>
      <c r="R115">
        <v>300</v>
      </c>
      <c r="S115" s="11">
        <v>0</v>
      </c>
    </row>
    <row r="116" spans="1:21" ht="14.95" thickBot="1">
      <c r="A116" s="113"/>
      <c r="B116" s="14" t="s">
        <v>111</v>
      </c>
      <c r="C116" s="12">
        <v>1177100</v>
      </c>
      <c r="D116" s="12">
        <v>842700</v>
      </c>
      <c r="E116" s="12">
        <v>936400</v>
      </c>
      <c r="F116" s="12">
        <v>907500</v>
      </c>
      <c r="G116" s="12">
        <v>791100</v>
      </c>
      <c r="H116" s="12">
        <v>588200</v>
      </c>
      <c r="I116" s="12">
        <v>480600</v>
      </c>
      <c r="J116" s="12">
        <v>361800</v>
      </c>
      <c r="K116" s="12">
        <v>268200</v>
      </c>
      <c r="L116" s="12">
        <v>190700</v>
      </c>
      <c r="M116" s="12">
        <v>115800</v>
      </c>
      <c r="N116" s="12">
        <v>62000</v>
      </c>
      <c r="O116" s="12">
        <v>25400</v>
      </c>
      <c r="P116" s="12">
        <v>8500</v>
      </c>
      <c r="Q116" s="12">
        <v>1800</v>
      </c>
      <c r="R116" s="12">
        <v>200</v>
      </c>
      <c r="S116" s="13">
        <v>0</v>
      </c>
    </row>
    <row r="119" spans="1:21" ht="19.7" thickBot="1">
      <c r="A119" s="33" t="s">
        <v>357</v>
      </c>
      <c r="B119" s="33"/>
    </row>
    <row r="120" spans="1:21" ht="14.95" thickBot="1">
      <c r="A120" s="96">
        <v>1950</v>
      </c>
      <c r="B120" s="97"/>
      <c r="C120" s="98" t="s">
        <v>91</v>
      </c>
      <c r="D120" s="98" t="s">
        <v>92</v>
      </c>
      <c r="E120" s="98" t="s">
        <v>93</v>
      </c>
      <c r="F120" s="98" t="s">
        <v>94</v>
      </c>
      <c r="G120" s="98" t="s">
        <v>95</v>
      </c>
      <c r="H120" s="98" t="s">
        <v>96</v>
      </c>
      <c r="I120" s="98" t="s">
        <v>97</v>
      </c>
      <c r="J120" s="98" t="s">
        <v>98</v>
      </c>
      <c r="K120" s="98" t="s">
        <v>99</v>
      </c>
      <c r="L120" s="98" t="s">
        <v>100</v>
      </c>
      <c r="M120" s="98" t="s">
        <v>101</v>
      </c>
      <c r="N120" s="98" t="s">
        <v>102</v>
      </c>
      <c r="O120" s="98" t="s">
        <v>103</v>
      </c>
      <c r="P120" s="98" t="s">
        <v>104</v>
      </c>
      <c r="Q120" s="98" t="s">
        <v>105</v>
      </c>
      <c r="R120" s="98" t="s">
        <v>106</v>
      </c>
      <c r="S120" s="98" t="s">
        <v>107</v>
      </c>
      <c r="T120" s="98" t="s">
        <v>108</v>
      </c>
      <c r="U120" s="103" t="s">
        <v>109</v>
      </c>
    </row>
    <row r="121" spans="1:21">
      <c r="A121" s="114" t="s">
        <v>431</v>
      </c>
      <c r="B121" s="60" t="s">
        <v>403</v>
      </c>
      <c r="C121" s="61"/>
      <c r="D121" s="61"/>
      <c r="E121" s="61"/>
      <c r="F121" s="61"/>
      <c r="G121" s="61"/>
      <c r="H121" s="61"/>
      <c r="I121" s="61"/>
      <c r="J121" s="61"/>
      <c r="K121" s="61"/>
      <c r="L121" s="61"/>
      <c r="M121" s="61"/>
      <c r="N121" s="61"/>
      <c r="O121" s="61"/>
      <c r="P121" s="61"/>
      <c r="Q121" s="61"/>
      <c r="R121" s="61"/>
      <c r="S121" s="61"/>
      <c r="T121" s="61"/>
      <c r="U121" s="62"/>
    </row>
    <row r="122" spans="1:21">
      <c r="A122" s="109"/>
      <c r="B122" s="99" t="s">
        <v>110</v>
      </c>
      <c r="C122" s="85">
        <f>C6*$X$3</f>
        <v>174050.21207544871</v>
      </c>
      <c r="D122" s="85">
        <f>D6*$X$3</f>
        <v>608426.04175722902</v>
      </c>
      <c r="E122" s="85">
        <f t="shared" ref="E122:U122" si="10">E6*$X$3</f>
        <v>255188.08817942213</v>
      </c>
      <c r="F122" s="85">
        <f t="shared" si="10"/>
        <v>181807.31830858631</v>
      </c>
      <c r="G122" s="85">
        <f t="shared" si="10"/>
        <v>132743.22831490581</v>
      </c>
      <c r="H122" s="85">
        <f t="shared" si="10"/>
        <v>89082.844960593124</v>
      </c>
      <c r="I122" s="85">
        <f t="shared" si="10"/>
        <v>61398.637757454955</v>
      </c>
      <c r="J122" s="85">
        <f t="shared" si="10"/>
        <v>40684.428973211543</v>
      </c>
      <c r="K122" s="85">
        <f t="shared" si="10"/>
        <v>27175.162374791922</v>
      </c>
      <c r="L122" s="85">
        <f t="shared" si="10"/>
        <v>17190.05228030786</v>
      </c>
      <c r="M122" s="85">
        <f t="shared" si="10"/>
        <v>10220.0538614131</v>
      </c>
      <c r="N122" s="85">
        <f t="shared" si="10"/>
        <v>5442.8639338560197</v>
      </c>
      <c r="O122" s="85">
        <f t="shared" si="10"/>
        <v>2584.3814362194048</v>
      </c>
      <c r="P122" s="85">
        <f t="shared" si="10"/>
        <v>822.30318425162886</v>
      </c>
      <c r="Q122" s="85">
        <f t="shared" si="10"/>
        <v>156.62917795269121</v>
      </c>
      <c r="R122" s="85">
        <f t="shared" si="10"/>
        <v>0</v>
      </c>
      <c r="S122" s="85">
        <f t="shared" si="10"/>
        <v>0</v>
      </c>
      <c r="T122" s="85">
        <f t="shared" si="10"/>
        <v>0</v>
      </c>
      <c r="U122" s="86">
        <f t="shared" si="10"/>
        <v>0</v>
      </c>
    </row>
    <row r="123" spans="1:21" ht="14.95" thickBot="1">
      <c r="A123" s="109"/>
      <c r="B123" s="100" t="s">
        <v>111</v>
      </c>
      <c r="C123" s="87">
        <f>C7*$X$3</f>
        <v>67746.328184914295</v>
      </c>
      <c r="D123" s="87">
        <f>D7*$X$3</f>
        <v>222609.21611940107</v>
      </c>
      <c r="E123" s="87">
        <f t="shared" ref="E123:U123" si="11">E7*$X$3</f>
        <v>94447.393013191802</v>
      </c>
      <c r="F123" s="87">
        <f t="shared" si="11"/>
        <v>64374.591257747648</v>
      </c>
      <c r="G123" s="87">
        <f t="shared" si="11"/>
        <v>46597.179803357481</v>
      </c>
      <c r="H123" s="87">
        <f t="shared" si="11"/>
        <v>32226.452922826225</v>
      </c>
      <c r="I123" s="87">
        <f t="shared" si="11"/>
        <v>24512.466014203179</v>
      </c>
      <c r="J123" s="87">
        <f t="shared" si="11"/>
        <v>17346.681220913753</v>
      </c>
      <c r="K123" s="87">
        <f t="shared" si="11"/>
        <v>12373.704888958793</v>
      </c>
      <c r="L123" s="87">
        <f t="shared" si="11"/>
        <v>8888.7057271950835</v>
      </c>
      <c r="M123" s="87">
        <f t="shared" si="11"/>
        <v>6186.8524444793966</v>
      </c>
      <c r="N123" s="87">
        <f t="shared" si="11"/>
        <v>3954.8866891925259</v>
      </c>
      <c r="O123" s="87">
        <f t="shared" si="11"/>
        <v>2231.9657552868712</v>
      </c>
      <c r="P123" s="87">
        <f t="shared" si="11"/>
        <v>1135.5615246196362</v>
      </c>
      <c r="Q123" s="87">
        <f t="shared" si="11"/>
        <v>313.25835161920998</v>
      </c>
      <c r="R123" s="87">
        <f t="shared" si="11"/>
        <v>117.47188185720373</v>
      </c>
      <c r="S123" s="87">
        <f t="shared" si="11"/>
        <v>0</v>
      </c>
      <c r="T123" s="87">
        <f t="shared" si="11"/>
        <v>0</v>
      </c>
      <c r="U123" s="88">
        <f t="shared" si="11"/>
        <v>0</v>
      </c>
    </row>
    <row r="124" spans="1:21">
      <c r="A124" s="109"/>
      <c r="B124" s="101" t="s">
        <v>404</v>
      </c>
      <c r="C124" s="102"/>
      <c r="D124" s="102"/>
      <c r="E124" s="102"/>
      <c r="F124" s="102"/>
      <c r="G124" s="102"/>
      <c r="H124" s="102"/>
      <c r="I124" s="102"/>
      <c r="J124" s="102"/>
      <c r="K124" s="102"/>
      <c r="L124" s="102"/>
      <c r="M124" s="102"/>
      <c r="N124" s="102"/>
      <c r="O124" s="102"/>
      <c r="P124" s="102"/>
      <c r="Q124" s="102"/>
      <c r="R124" s="102"/>
      <c r="S124" s="102"/>
      <c r="T124" s="102"/>
      <c r="U124" s="104"/>
    </row>
    <row r="125" spans="1:21">
      <c r="A125" s="109"/>
      <c r="B125" s="99" t="s">
        <v>110</v>
      </c>
      <c r="C125" s="85">
        <f>C9*$X$3</f>
        <v>6091352.3563197162</v>
      </c>
      <c r="D125" s="85">
        <f>D9*$X$3</f>
        <v>12476507.200281328</v>
      </c>
      <c r="E125" s="85">
        <f t="shared" ref="E125:U125" si="12">E9*$X$3</f>
        <v>8108805.4863865888</v>
      </c>
      <c r="F125" s="85">
        <f t="shared" si="12"/>
        <v>6385115.9004512001</v>
      </c>
      <c r="G125" s="85">
        <f t="shared" si="12"/>
        <v>5517028.0284467293</v>
      </c>
      <c r="H125" s="85">
        <f t="shared" si="12"/>
        <v>4702701.5182785997</v>
      </c>
      <c r="I125" s="85">
        <f t="shared" si="12"/>
        <v>3792629.6213106574</v>
      </c>
      <c r="J125" s="85">
        <f t="shared" si="12"/>
        <v>2853496.0551147526</v>
      </c>
      <c r="K125" s="85">
        <f t="shared" si="12"/>
        <v>2151272.3440698697</v>
      </c>
      <c r="L125" s="85">
        <f t="shared" si="12"/>
        <v>1567149.1500001571</v>
      </c>
      <c r="M125" s="85">
        <f t="shared" si="12"/>
        <v>1123154.454834501</v>
      </c>
      <c r="N125" s="85">
        <f t="shared" si="12"/>
        <v>708166.90418906265</v>
      </c>
      <c r="O125" s="85">
        <f t="shared" si="12"/>
        <v>436524.81020462239</v>
      </c>
      <c r="P125" s="85">
        <f t="shared" si="12"/>
        <v>221697.46169023163</v>
      </c>
      <c r="Q125" s="85">
        <f t="shared" si="12"/>
        <v>79551.548599618298</v>
      </c>
      <c r="R125" s="85">
        <f t="shared" si="12"/>
        <v>20937.487773991383</v>
      </c>
      <c r="S125" s="85">
        <f t="shared" si="12"/>
        <v>3707.6801266443067</v>
      </c>
      <c r="T125" s="85">
        <f t="shared" si="12"/>
        <v>490.72236970292295</v>
      </c>
      <c r="U125" s="86">
        <f t="shared" si="12"/>
        <v>0</v>
      </c>
    </row>
    <row r="126" spans="1:21" ht="14.95" thickBot="1">
      <c r="A126" s="109"/>
      <c r="B126" s="99" t="s">
        <v>111</v>
      </c>
      <c r="C126" s="85">
        <f>C10*$X$3</f>
        <v>2902583.5971122021</v>
      </c>
      <c r="D126" s="85">
        <f>D10*$X$3</f>
        <v>7289680.790513047</v>
      </c>
      <c r="E126" s="85">
        <f t="shared" ref="E126:U126" si="13">E10*$X$3</f>
        <v>4536237.5784249483</v>
      </c>
      <c r="F126" s="85">
        <f t="shared" si="13"/>
        <v>3021541.1996489847</v>
      </c>
      <c r="G126" s="85">
        <f t="shared" si="13"/>
        <v>2070848.3969010473</v>
      </c>
      <c r="H126" s="85">
        <f t="shared" si="13"/>
        <v>1513169.6869615025</v>
      </c>
      <c r="I126" s="85">
        <f t="shared" si="13"/>
        <v>1139729.9642028066</v>
      </c>
      <c r="J126" s="85">
        <f t="shared" si="13"/>
        <v>888480.11130865116</v>
      </c>
      <c r="K126" s="85">
        <f t="shared" si="13"/>
        <v>721743.55528644461</v>
      </c>
      <c r="L126" s="85">
        <f t="shared" si="13"/>
        <v>559859.69824591768</v>
      </c>
      <c r="M126" s="85">
        <f t="shared" si="13"/>
        <v>479544.80386373651</v>
      </c>
      <c r="N126" s="85">
        <f t="shared" si="13"/>
        <v>356264.43984600954</v>
      </c>
      <c r="O126" s="85">
        <f t="shared" si="13"/>
        <v>252013.19880138605</v>
      </c>
      <c r="P126" s="85">
        <f t="shared" si="13"/>
        <v>129005.45832195572</v>
      </c>
      <c r="Q126" s="85">
        <f t="shared" si="13"/>
        <v>48036.267447862636</v>
      </c>
      <c r="R126" s="85">
        <f t="shared" si="13"/>
        <v>12595.207469303368</v>
      </c>
      <c r="S126" s="85">
        <f t="shared" si="13"/>
        <v>2235.5130140321999</v>
      </c>
      <c r="T126" s="85">
        <f t="shared" si="13"/>
        <v>272.62353829660975</v>
      </c>
      <c r="U126" s="86">
        <f t="shared" si="13"/>
        <v>0</v>
      </c>
    </row>
    <row r="127" spans="1:21">
      <c r="A127" s="109"/>
      <c r="B127" s="60" t="s">
        <v>405</v>
      </c>
      <c r="C127" s="61"/>
      <c r="D127" s="61"/>
      <c r="E127" s="61"/>
      <c r="F127" s="61"/>
      <c r="G127" s="61"/>
      <c r="H127" s="61"/>
      <c r="I127" s="61"/>
      <c r="J127" s="61"/>
      <c r="K127" s="61"/>
      <c r="L127" s="61"/>
      <c r="M127" s="61"/>
      <c r="N127" s="61"/>
      <c r="O127" s="61"/>
      <c r="P127" s="61"/>
      <c r="Q127" s="61"/>
      <c r="R127" s="61"/>
      <c r="S127" s="61"/>
      <c r="T127" s="61"/>
      <c r="U127" s="62"/>
    </row>
    <row r="128" spans="1:21">
      <c r="A128" s="109"/>
      <c r="B128" s="99" t="s">
        <v>110</v>
      </c>
      <c r="C128" s="85">
        <f>C12*$X$3</f>
        <v>2631332.8086728808</v>
      </c>
      <c r="D128" s="85">
        <f>D12*$X$3</f>
        <v>2603379.8784663943</v>
      </c>
      <c r="E128" s="85">
        <f t="shared" ref="E128:U128" si="14">E12*$X$3</f>
        <v>3279861.7676323261</v>
      </c>
      <c r="F128" s="85">
        <f t="shared" si="14"/>
        <v>2479201.0493993135</v>
      </c>
      <c r="G128" s="85">
        <f t="shared" si="14"/>
        <v>1924124.7648299823</v>
      </c>
      <c r="H128" s="85">
        <f t="shared" si="14"/>
        <v>2531091.1606025305</v>
      </c>
      <c r="I128" s="85">
        <f t="shared" si="14"/>
        <v>2328645.7742574373</v>
      </c>
      <c r="J128" s="85">
        <f t="shared" si="14"/>
        <v>1825213.0920495032</v>
      </c>
      <c r="K128" s="85">
        <f t="shared" si="14"/>
        <v>1410708.4745283173</v>
      </c>
      <c r="L128" s="85">
        <f t="shared" si="14"/>
        <v>1116068.7813423541</v>
      </c>
      <c r="M128" s="85">
        <f t="shared" si="14"/>
        <v>862965.82800314669</v>
      </c>
      <c r="N128" s="85">
        <f t="shared" si="14"/>
        <v>620524.38207267609</v>
      </c>
      <c r="O128" s="85">
        <f t="shared" si="14"/>
        <v>369146.99062621209</v>
      </c>
      <c r="P128" s="85">
        <f t="shared" si="14"/>
        <v>197884.97277141354</v>
      </c>
      <c r="Q128" s="85">
        <f t="shared" si="14"/>
        <v>80793.272906671787</v>
      </c>
      <c r="R128" s="85">
        <f t="shared" si="14"/>
        <v>26376.446074794454</v>
      </c>
      <c r="S128" s="85">
        <f t="shared" si="14"/>
        <v>6039.4666246024681</v>
      </c>
      <c r="T128" s="85">
        <f t="shared" si="14"/>
        <v>1047.662577737163</v>
      </c>
      <c r="U128" s="86">
        <f t="shared" si="14"/>
        <v>184.88163136538168</v>
      </c>
    </row>
    <row r="129" spans="1:21" ht="14.95" thickBot="1">
      <c r="A129" s="109"/>
      <c r="B129" s="99" t="s">
        <v>111</v>
      </c>
      <c r="C129" s="85">
        <f>C13*$X$3</f>
        <v>3437869.9327835147</v>
      </c>
      <c r="D129" s="85">
        <f>D13*$X$3</f>
        <v>2985283.7136065727</v>
      </c>
      <c r="E129" s="85">
        <f t="shared" ref="E129:U129" si="15">E13*$X$3</f>
        <v>4184056.2161782589</v>
      </c>
      <c r="F129" s="85">
        <f t="shared" si="15"/>
        <v>3694489.6543630483</v>
      </c>
      <c r="G129" s="85">
        <f t="shared" si="15"/>
        <v>2740192.2966454583</v>
      </c>
      <c r="H129" s="85">
        <f t="shared" si="15"/>
        <v>3469057.3176158131</v>
      </c>
      <c r="I129" s="85">
        <f t="shared" si="15"/>
        <v>2979737.2646434098</v>
      </c>
      <c r="J129" s="85">
        <f t="shared" si="15"/>
        <v>2418128.4935177783</v>
      </c>
      <c r="K129" s="85">
        <f t="shared" si="15"/>
        <v>1716810.835731135</v>
      </c>
      <c r="L129" s="85">
        <f t="shared" si="15"/>
        <v>1175662.298558506</v>
      </c>
      <c r="M129" s="85">
        <f t="shared" si="15"/>
        <v>826729.03156483511</v>
      </c>
      <c r="N129" s="85">
        <f t="shared" si="15"/>
        <v>516929.04336681595</v>
      </c>
      <c r="O129" s="85">
        <f t="shared" si="15"/>
        <v>290079.28077343857</v>
      </c>
      <c r="P129" s="85">
        <f t="shared" si="15"/>
        <v>158566.81313576747</v>
      </c>
      <c r="Q129" s="85">
        <f t="shared" si="15"/>
        <v>74075.907263580448</v>
      </c>
      <c r="R129" s="85">
        <f t="shared" si="15"/>
        <v>28471.771344238077</v>
      </c>
      <c r="S129" s="85">
        <f t="shared" si="15"/>
        <v>7333.6380735158673</v>
      </c>
      <c r="T129" s="85">
        <f t="shared" si="15"/>
        <v>1109.2897926326525</v>
      </c>
      <c r="U129" s="86">
        <f t="shared" si="15"/>
        <v>61.627210701814015</v>
      </c>
    </row>
    <row r="130" spans="1:21">
      <c r="A130" s="109"/>
      <c r="B130" s="60" t="s">
        <v>406</v>
      </c>
      <c r="C130" s="61"/>
      <c r="D130" s="61"/>
      <c r="E130" s="61"/>
      <c r="F130" s="61"/>
      <c r="G130" s="61"/>
      <c r="H130" s="61"/>
      <c r="I130" s="61"/>
      <c r="J130" s="61"/>
      <c r="K130" s="61"/>
      <c r="L130" s="61"/>
      <c r="M130" s="61"/>
      <c r="N130" s="61"/>
      <c r="O130" s="61"/>
      <c r="P130" s="61"/>
      <c r="Q130" s="61"/>
      <c r="R130" s="61"/>
      <c r="S130" s="61"/>
      <c r="T130" s="61"/>
      <c r="U130" s="62"/>
    </row>
    <row r="131" spans="1:21">
      <c r="A131" s="109"/>
      <c r="B131" s="99" t="s">
        <v>110</v>
      </c>
      <c r="C131" s="85">
        <f>C15*$X$3</f>
        <v>377782.14161294658</v>
      </c>
      <c r="D131" s="85">
        <f>D15*$X$3</f>
        <v>775736.05277036142</v>
      </c>
      <c r="E131" s="85">
        <f t="shared" ref="E131:U131" si="16">E15*$X$3</f>
        <v>492223.87933703861</v>
      </c>
      <c r="F131" s="85">
        <f t="shared" si="16"/>
        <v>402799.06489724078</v>
      </c>
      <c r="G131" s="85">
        <f t="shared" si="16"/>
        <v>324447.4314512519</v>
      </c>
      <c r="H131" s="85">
        <f t="shared" si="16"/>
        <v>284706.65651428764</v>
      </c>
      <c r="I131" s="85">
        <f t="shared" si="16"/>
        <v>234183.25052212749</v>
      </c>
      <c r="J131" s="85">
        <f t="shared" si="16"/>
        <v>185467.71081467086</v>
      </c>
      <c r="K131" s="85">
        <f t="shared" si="16"/>
        <v>141852.93669619909</v>
      </c>
      <c r="L131" s="85">
        <f t="shared" si="16"/>
        <v>102176.72841225994</v>
      </c>
      <c r="M131" s="85">
        <f t="shared" si="16"/>
        <v>71410.718245787983</v>
      </c>
      <c r="N131" s="85">
        <f t="shared" si="16"/>
        <v>46423.423525064696</v>
      </c>
      <c r="O131" s="85">
        <f t="shared" si="16"/>
        <v>27117.994270552397</v>
      </c>
      <c r="P131" s="85">
        <f t="shared" si="16"/>
        <v>13623.563788301324</v>
      </c>
      <c r="Q131" s="85">
        <f t="shared" si="16"/>
        <v>4681.082344321545</v>
      </c>
      <c r="R131" s="85">
        <f t="shared" si="16"/>
        <v>2033.8495702914299</v>
      </c>
      <c r="S131" s="85">
        <f t="shared" si="16"/>
        <v>839.36648932662183</v>
      </c>
      <c r="T131" s="85">
        <f t="shared" si="16"/>
        <v>355.11659163818615</v>
      </c>
      <c r="U131" s="86">
        <f t="shared" si="16"/>
        <v>129.1333060502495</v>
      </c>
    </row>
    <row r="132" spans="1:21" ht="14.95" thickBot="1">
      <c r="A132" s="109"/>
      <c r="B132" s="100" t="s">
        <v>111</v>
      </c>
      <c r="C132" s="85">
        <f>C16*$X$3</f>
        <v>405510.67353908042</v>
      </c>
      <c r="D132" s="85">
        <f>D16*$X$3</f>
        <v>730507.1149263035</v>
      </c>
      <c r="E132" s="85">
        <f t="shared" ref="E132:U132" si="17">E16*$X$3</f>
        <v>519535.57541581243</v>
      </c>
      <c r="F132" s="85">
        <f t="shared" si="17"/>
        <v>428916.27757251501</v>
      </c>
      <c r="G132" s="85">
        <f t="shared" si="17"/>
        <v>342364.67888427828</v>
      </c>
      <c r="H132" s="85">
        <f t="shared" si="17"/>
        <v>293068.03912413749</v>
      </c>
      <c r="I132" s="85">
        <f t="shared" si="17"/>
        <v>236991.90077222884</v>
      </c>
      <c r="J132" s="85">
        <f t="shared" si="17"/>
        <v>190665.32706181495</v>
      </c>
      <c r="K132" s="85">
        <f t="shared" si="17"/>
        <v>152312.73502838518</v>
      </c>
      <c r="L132" s="85">
        <f t="shared" si="17"/>
        <v>112442.82664346453</v>
      </c>
      <c r="M132" s="85">
        <f t="shared" si="17"/>
        <v>83549.249311882333</v>
      </c>
      <c r="N132" s="85">
        <f t="shared" si="17"/>
        <v>56850.938190967849</v>
      </c>
      <c r="O132" s="85">
        <f t="shared" si="17"/>
        <v>35769.92590323247</v>
      </c>
      <c r="P132" s="85">
        <f t="shared" si="17"/>
        <v>19466.845956362075</v>
      </c>
      <c r="Q132" s="85">
        <f t="shared" si="17"/>
        <v>7973.9816769841336</v>
      </c>
      <c r="R132" s="85">
        <f t="shared" si="17"/>
        <v>3680.2992355311385</v>
      </c>
      <c r="S132" s="85">
        <f t="shared" si="17"/>
        <v>1420.4663716085097</v>
      </c>
      <c r="T132" s="85">
        <f t="shared" si="17"/>
        <v>516.5332260394581</v>
      </c>
      <c r="U132" s="86">
        <f t="shared" si="17"/>
        <v>193.69995976479677</v>
      </c>
    </row>
    <row r="133" spans="1:21">
      <c r="A133" s="109"/>
      <c r="B133" s="60" t="s">
        <v>407</v>
      </c>
      <c r="C133" s="61"/>
      <c r="D133" s="61"/>
      <c r="E133" s="61"/>
      <c r="F133" s="61"/>
      <c r="G133" s="61"/>
      <c r="H133" s="61"/>
      <c r="I133" s="61"/>
      <c r="J133" s="61"/>
      <c r="K133" s="61"/>
      <c r="L133" s="61"/>
      <c r="M133" s="61"/>
      <c r="N133" s="61"/>
      <c r="O133" s="61"/>
      <c r="P133" s="61"/>
      <c r="Q133" s="61"/>
      <c r="R133" s="61"/>
      <c r="S133" s="61"/>
      <c r="T133" s="61"/>
      <c r="U133" s="62"/>
    </row>
    <row r="134" spans="1:21">
      <c r="A134" s="109"/>
      <c r="B134" s="99" t="s">
        <v>110</v>
      </c>
      <c r="C134" s="85">
        <f>C18*$X$3</f>
        <v>5077638.8632136313</v>
      </c>
      <c r="D134" s="85">
        <f>D18*$X$3</f>
        <v>4296610.4108447675</v>
      </c>
      <c r="E134" s="85">
        <f t="shared" ref="E134:U134" si="18">E18*$X$3</f>
        <v>3492093.4301631739</v>
      </c>
      <c r="F134" s="85">
        <f t="shared" si="18"/>
        <v>3913602.9776107892</v>
      </c>
      <c r="G134" s="85">
        <f t="shared" si="18"/>
        <v>3329788.4926307942</v>
      </c>
      <c r="H134" s="85">
        <f t="shared" si="18"/>
        <v>4174176.9095796468</v>
      </c>
      <c r="I134" s="85">
        <f t="shared" si="18"/>
        <v>4238212.8526755488</v>
      </c>
      <c r="J134" s="85">
        <f t="shared" si="18"/>
        <v>3931726.3577322704</v>
      </c>
      <c r="K134" s="85">
        <f t="shared" si="18"/>
        <v>3573205.6247513164</v>
      </c>
      <c r="L134" s="85">
        <f t="shared" si="18"/>
        <v>3019113.4831705517</v>
      </c>
      <c r="M134" s="85">
        <f t="shared" si="18"/>
        <v>2672675.0036039185</v>
      </c>
      <c r="N134" s="85">
        <f t="shared" si="18"/>
        <v>2145969.3030956145</v>
      </c>
      <c r="O134" s="85">
        <f t="shared" si="18"/>
        <v>1516967.1903460594</v>
      </c>
      <c r="P134" s="85">
        <f t="shared" si="18"/>
        <v>908907.65018132725</v>
      </c>
      <c r="Q134" s="85">
        <f t="shared" si="18"/>
        <v>409105.10060891177</v>
      </c>
      <c r="R134" s="85">
        <f t="shared" si="18"/>
        <v>144262.10576699369</v>
      </c>
      <c r="S134" s="85">
        <f t="shared" si="18"/>
        <v>32299.89079428502</v>
      </c>
      <c r="T134" s="85">
        <f t="shared" si="18"/>
        <v>4188.5145169646412</v>
      </c>
      <c r="U134" s="86">
        <f t="shared" si="18"/>
        <v>322.19342438189551</v>
      </c>
    </row>
    <row r="135" spans="1:21" ht="14.95" thickBot="1">
      <c r="A135" s="110"/>
      <c r="B135" s="100" t="s">
        <v>111</v>
      </c>
      <c r="C135" s="87">
        <f>C19*$X$3</f>
        <v>5771710.4790558806</v>
      </c>
      <c r="D135" s="87">
        <f>D19*$X$3</f>
        <v>4219445.1398029886</v>
      </c>
      <c r="E135" s="87">
        <f t="shared" ref="E135:U135" si="19">E19*$X$3</f>
        <v>3533978.6206421102</v>
      </c>
      <c r="F135" s="87">
        <f t="shared" si="19"/>
        <v>4070913.9692586097</v>
      </c>
      <c r="G135" s="87">
        <f t="shared" si="19"/>
        <v>3452866.4250140251</v>
      </c>
      <c r="H135" s="87">
        <f t="shared" si="19"/>
        <v>4381266.7892735172</v>
      </c>
      <c r="I135" s="87">
        <f t="shared" si="19"/>
        <v>4409378.1659112545</v>
      </c>
      <c r="J135" s="87">
        <f t="shared" si="19"/>
        <v>4058428.9739037408</v>
      </c>
      <c r="K135" s="87">
        <f t="shared" si="19"/>
        <v>3965234.5247064275</v>
      </c>
      <c r="L135" s="87">
        <f t="shared" si="19"/>
        <v>3565311.9315649755</v>
      </c>
      <c r="M135" s="87">
        <f t="shared" si="19"/>
        <v>3203891.4531307966</v>
      </c>
      <c r="N135" s="87">
        <f t="shared" si="19"/>
        <v>2712224.2812203388</v>
      </c>
      <c r="O135" s="87">
        <f t="shared" si="19"/>
        <v>1987933.4539236741</v>
      </c>
      <c r="P135" s="87">
        <f t="shared" si="19"/>
        <v>1265334.1421267015</v>
      </c>
      <c r="Q135" s="87">
        <f t="shared" si="19"/>
        <v>612731.35267412441</v>
      </c>
      <c r="R135" s="87">
        <f t="shared" si="19"/>
        <v>256224.32402476529</v>
      </c>
      <c r="S135" s="87">
        <f t="shared" si="19"/>
        <v>69513.232201626044</v>
      </c>
      <c r="T135" s="87">
        <f t="shared" si="19"/>
        <v>11518.415069330851</v>
      </c>
      <c r="U135" s="88">
        <f t="shared" si="19"/>
        <v>966.58028553825329</v>
      </c>
    </row>
    <row r="136" spans="1:21" ht="14.95" thickBot="1">
      <c r="A136" s="109" t="s">
        <v>432</v>
      </c>
      <c r="B136" s="99"/>
      <c r="C136" s="102" t="s">
        <v>92</v>
      </c>
      <c r="D136" s="102" t="s">
        <v>436</v>
      </c>
      <c r="E136" s="102" t="s">
        <v>437</v>
      </c>
      <c r="F136" s="102" t="s">
        <v>438</v>
      </c>
      <c r="G136" s="102" t="s">
        <v>439</v>
      </c>
      <c r="H136" s="102" t="s">
        <v>440</v>
      </c>
      <c r="I136" s="102" t="s">
        <v>441</v>
      </c>
      <c r="J136" s="102" t="s">
        <v>442</v>
      </c>
      <c r="K136" s="102" t="s">
        <v>443</v>
      </c>
      <c r="L136" s="102" t="s">
        <v>444</v>
      </c>
      <c r="M136" s="102" t="s">
        <v>445</v>
      </c>
      <c r="N136" s="102" t="s">
        <v>446</v>
      </c>
      <c r="O136" s="102" t="s">
        <v>447</v>
      </c>
      <c r="P136" s="102" t="s">
        <v>448</v>
      </c>
      <c r="Q136" s="102" t="s">
        <v>449</v>
      </c>
      <c r="R136" s="102" t="s">
        <v>450</v>
      </c>
      <c r="S136" s="102" t="s">
        <v>451</v>
      </c>
      <c r="T136" s="104" t="s">
        <v>109</v>
      </c>
    </row>
    <row r="137" spans="1:21">
      <c r="A137" s="109"/>
      <c r="B137" s="60" t="s">
        <v>403</v>
      </c>
      <c r="C137" s="61"/>
      <c r="D137" s="61"/>
      <c r="E137" s="61"/>
      <c r="F137" s="61"/>
      <c r="G137" s="61"/>
      <c r="H137" s="61"/>
      <c r="I137" s="61"/>
      <c r="J137" s="61"/>
      <c r="K137" s="61"/>
      <c r="L137" s="61"/>
      <c r="M137" s="61"/>
      <c r="N137" s="61"/>
      <c r="O137" s="61"/>
      <c r="P137" s="61"/>
      <c r="Q137" s="61"/>
      <c r="R137" s="61"/>
      <c r="S137" s="61"/>
      <c r="T137" s="62"/>
    </row>
    <row r="138" spans="1:21">
      <c r="A138" s="109"/>
      <c r="B138" s="99" t="s">
        <v>110</v>
      </c>
      <c r="C138" s="85">
        <f>C25*$X$3</f>
        <v>153183.33603773199</v>
      </c>
      <c r="D138" s="85">
        <f t="shared" ref="D138:T138" si="20">D25*$X$3</f>
        <v>278095.10545500321</v>
      </c>
      <c r="E138" s="85">
        <f t="shared" si="20"/>
        <v>187680.91248181224</v>
      </c>
      <c r="F138" s="85">
        <f t="shared" si="20"/>
        <v>107604.24525349886</v>
      </c>
      <c r="G138" s="85">
        <f t="shared" si="20"/>
        <v>74007.286582646586</v>
      </c>
      <c r="H138" s="85">
        <f t="shared" si="20"/>
        <v>51100.269307065508</v>
      </c>
      <c r="I138" s="85">
        <f t="shared" si="20"/>
        <v>32539.711719671595</v>
      </c>
      <c r="J138" s="85">
        <f t="shared" si="20"/>
        <v>21105.781729125141</v>
      </c>
      <c r="K138" s="85">
        <f t="shared" si="20"/>
        <v>13391.794714955096</v>
      </c>
      <c r="L138" s="85">
        <f t="shared" si="20"/>
        <v>7792.3016031463867</v>
      </c>
      <c r="M138" s="85">
        <f t="shared" si="20"/>
        <v>4228.987804722663</v>
      </c>
      <c r="N138" s="85">
        <f t="shared" si="20"/>
        <v>2036.1793133849858</v>
      </c>
      <c r="O138" s="85">
        <f t="shared" si="20"/>
        <v>704.83130078711042</v>
      </c>
      <c r="P138" s="85">
        <f t="shared" si="20"/>
        <v>117.4718834645184</v>
      </c>
      <c r="Q138" s="85">
        <f t="shared" si="20"/>
        <v>0</v>
      </c>
      <c r="R138" s="85">
        <f t="shared" si="20"/>
        <v>0</v>
      </c>
      <c r="S138" s="85">
        <f t="shared" si="20"/>
        <v>0</v>
      </c>
      <c r="T138" s="86">
        <f t="shared" si="20"/>
        <v>0</v>
      </c>
    </row>
    <row r="139" spans="1:21" ht="14.95" thickBot="1">
      <c r="A139" s="109"/>
      <c r="B139" s="99" t="s">
        <v>111</v>
      </c>
      <c r="C139" s="85">
        <f>C26*$X$3</f>
        <v>68212.006065082969</v>
      </c>
      <c r="D139" s="85">
        <f t="shared" ref="D139:T139" si="21">D26*$X$3</f>
        <v>94917.280540620617</v>
      </c>
      <c r="E139" s="85">
        <f t="shared" si="21"/>
        <v>66998.12995255852</v>
      </c>
      <c r="F139" s="85">
        <f t="shared" si="21"/>
        <v>46753.808979167086</v>
      </c>
      <c r="G139" s="85">
        <f t="shared" si="21"/>
        <v>34380.104090208297</v>
      </c>
      <c r="H139" s="85">
        <f t="shared" si="21"/>
        <v>27175.162002966466</v>
      </c>
      <c r="I139" s="85">
        <f t="shared" si="21"/>
        <v>19852.748033867429</v>
      </c>
      <c r="J139" s="85">
        <f t="shared" si="21"/>
        <v>14762.299820055268</v>
      </c>
      <c r="K139" s="85">
        <f t="shared" si="21"/>
        <v>11042.356894577149</v>
      </c>
      <c r="L139" s="85">
        <f t="shared" si="21"/>
        <v>7870.6160844326496</v>
      </c>
      <c r="M139" s="85">
        <f t="shared" si="21"/>
        <v>4972.9763319549575</v>
      </c>
      <c r="N139" s="85">
        <f t="shared" si="21"/>
        <v>2897.6397524776921</v>
      </c>
      <c r="O139" s="85">
        <f t="shared" si="21"/>
        <v>1331.3479943816424</v>
      </c>
      <c r="P139" s="85">
        <f t="shared" si="21"/>
        <v>391.57293952401244</v>
      </c>
      <c r="Q139" s="85">
        <f t="shared" si="21"/>
        <v>117.47188185720373</v>
      </c>
      <c r="R139" s="85">
        <f t="shared" si="21"/>
        <v>0</v>
      </c>
      <c r="S139" s="85">
        <f t="shared" si="21"/>
        <v>0</v>
      </c>
      <c r="T139" s="86">
        <f t="shared" si="21"/>
        <v>0</v>
      </c>
    </row>
    <row r="140" spans="1:21">
      <c r="A140" s="109"/>
      <c r="B140" s="60" t="s">
        <v>404</v>
      </c>
      <c r="C140" s="61"/>
      <c r="D140" s="61"/>
      <c r="E140" s="61"/>
      <c r="F140" s="61"/>
      <c r="G140" s="61"/>
      <c r="H140" s="61"/>
      <c r="I140" s="61"/>
      <c r="J140" s="61"/>
      <c r="K140" s="61"/>
      <c r="L140" s="61"/>
      <c r="M140" s="61"/>
      <c r="N140" s="61"/>
      <c r="O140" s="61"/>
      <c r="P140" s="61"/>
      <c r="Q140" s="61"/>
      <c r="R140" s="61"/>
      <c r="S140" s="61"/>
      <c r="T140" s="62"/>
    </row>
    <row r="141" spans="1:21">
      <c r="A141" s="109"/>
      <c r="B141" s="99" t="s">
        <v>110</v>
      </c>
      <c r="C141" s="85">
        <f>C28*$X$3</f>
        <v>7218471.5336222518</v>
      </c>
      <c r="D141" s="85">
        <f t="shared" ref="D141:T141" si="22">D28*$X$3</f>
        <v>6633312.3701053886</v>
      </c>
      <c r="E141" s="85">
        <f t="shared" si="22"/>
        <v>4320374.2675722791</v>
      </c>
      <c r="F141" s="85">
        <f t="shared" si="22"/>
        <v>2810367.0112886401</v>
      </c>
      <c r="G141" s="85">
        <f t="shared" si="22"/>
        <v>2210322.6025574547</v>
      </c>
      <c r="H141" s="85">
        <f t="shared" si="22"/>
        <v>1804931.4004750955</v>
      </c>
      <c r="I141" s="85">
        <f t="shared" si="22"/>
        <v>1509080.3362519776</v>
      </c>
      <c r="J141" s="85">
        <f t="shared" si="22"/>
        <v>1173753.3836216468</v>
      </c>
      <c r="K141" s="85">
        <f t="shared" si="22"/>
        <v>849113.27370929101</v>
      </c>
      <c r="L141" s="85">
        <f t="shared" si="22"/>
        <v>627306.76260356989</v>
      </c>
      <c r="M141" s="85">
        <f t="shared" si="22"/>
        <v>374584.74220656452</v>
      </c>
      <c r="N141" s="85">
        <f t="shared" si="22"/>
        <v>234401.71859476288</v>
      </c>
      <c r="O141" s="85">
        <f t="shared" si="22"/>
        <v>122026.29593279352</v>
      </c>
      <c r="P141" s="85">
        <f t="shared" si="22"/>
        <v>46673.149829522452</v>
      </c>
      <c r="Q141" s="85">
        <f t="shared" si="22"/>
        <v>13522.127520702767</v>
      </c>
      <c r="R141" s="85">
        <f t="shared" si="22"/>
        <v>2780.7600949832299</v>
      </c>
      <c r="S141" s="85">
        <f t="shared" si="22"/>
        <v>436.19766195815379</v>
      </c>
      <c r="T141" s="86">
        <f t="shared" si="22"/>
        <v>0</v>
      </c>
    </row>
    <row r="142" spans="1:21" ht="14.95" thickBot="1">
      <c r="A142" s="109"/>
      <c r="B142" s="100" t="s">
        <v>111</v>
      </c>
      <c r="C142" s="85">
        <f>C29*$X$3</f>
        <v>3851189.1513932277</v>
      </c>
      <c r="D142" s="85">
        <f t="shared" ref="D142:T142" si="23">D29*$X$3</f>
        <v>3351742.8292338387</v>
      </c>
      <c r="E142" s="85">
        <f t="shared" si="23"/>
        <v>2314246.6918922607</v>
      </c>
      <c r="F142" s="85">
        <f t="shared" si="23"/>
        <v>1546429.758633689</v>
      </c>
      <c r="G142" s="85">
        <f t="shared" si="23"/>
        <v>1252323.4855193065</v>
      </c>
      <c r="H142" s="85">
        <f t="shared" si="23"/>
        <v>946657.97438114765</v>
      </c>
      <c r="I142" s="85">
        <f t="shared" si="23"/>
        <v>720325.91288730223</v>
      </c>
      <c r="J142" s="85">
        <f t="shared" si="23"/>
        <v>521910.50171502965</v>
      </c>
      <c r="K142" s="85">
        <f t="shared" si="23"/>
        <v>358009.23049110791</v>
      </c>
      <c r="L142" s="85">
        <f t="shared" si="23"/>
        <v>258774.26255114196</v>
      </c>
      <c r="M142" s="85">
        <f t="shared" si="23"/>
        <v>161829.33233286752</v>
      </c>
      <c r="N142" s="85">
        <f t="shared" si="23"/>
        <v>93837.021881693072</v>
      </c>
      <c r="O142" s="85">
        <f t="shared" si="23"/>
        <v>41057.104867469418</v>
      </c>
      <c r="P142" s="85">
        <f t="shared" si="23"/>
        <v>13194.97925355591</v>
      </c>
      <c r="Q142" s="85">
        <f t="shared" si="23"/>
        <v>3107.9083365813508</v>
      </c>
      <c r="R142" s="85">
        <f t="shared" si="23"/>
        <v>599.77178425254135</v>
      </c>
      <c r="S142" s="85">
        <f t="shared" si="23"/>
        <v>0</v>
      </c>
      <c r="T142" s="86">
        <f t="shared" si="23"/>
        <v>0</v>
      </c>
    </row>
    <row r="143" spans="1:21">
      <c r="A143" s="109"/>
      <c r="B143" s="60" t="s">
        <v>405</v>
      </c>
      <c r="C143" s="61"/>
      <c r="D143" s="61"/>
      <c r="E143" s="61"/>
      <c r="F143" s="61"/>
      <c r="G143" s="61"/>
      <c r="H143" s="61"/>
      <c r="I143" s="61"/>
      <c r="J143" s="61"/>
      <c r="K143" s="61"/>
      <c r="L143" s="61"/>
      <c r="M143" s="61"/>
      <c r="N143" s="61"/>
      <c r="O143" s="61"/>
      <c r="P143" s="61"/>
      <c r="Q143" s="61"/>
      <c r="R143" s="61"/>
      <c r="S143" s="61"/>
      <c r="T143" s="62"/>
    </row>
    <row r="144" spans="1:21">
      <c r="A144" s="109"/>
      <c r="B144" s="99" t="s">
        <v>110</v>
      </c>
      <c r="C144" s="85">
        <f>C31*$X$3</f>
        <v>4440425.3949232819</v>
      </c>
      <c r="D144" s="85">
        <f t="shared" ref="D144:T144" si="24">D31*$X$3</f>
        <v>3819284.7407460548</v>
      </c>
      <c r="E144" s="85">
        <f t="shared" si="24"/>
        <v>2261780.2509136247</v>
      </c>
      <c r="F144" s="85">
        <f t="shared" si="24"/>
        <v>968471.61230232439</v>
      </c>
      <c r="G144" s="85">
        <f t="shared" si="24"/>
        <v>1118225.7337082836</v>
      </c>
      <c r="H144" s="85">
        <f t="shared" si="24"/>
        <v>984124.92375792668</v>
      </c>
      <c r="I144" s="85">
        <f t="shared" si="24"/>
        <v>767690.16063951992</v>
      </c>
      <c r="J144" s="85">
        <f t="shared" si="24"/>
        <v>541888.06153193372</v>
      </c>
      <c r="K144" s="85">
        <f t="shared" si="24"/>
        <v>358731.99205929559</v>
      </c>
      <c r="L144" s="85">
        <f t="shared" si="24"/>
        <v>261114.49069837405</v>
      </c>
      <c r="M144" s="85">
        <f t="shared" si="24"/>
        <v>179581.69126624076</v>
      </c>
      <c r="N144" s="85">
        <f t="shared" si="24"/>
        <v>109758.0618205816</v>
      </c>
      <c r="O144" s="85">
        <f t="shared" si="24"/>
        <v>61134.19277148621</v>
      </c>
      <c r="P144" s="85">
        <f t="shared" si="24"/>
        <v>26376.446074794454</v>
      </c>
      <c r="Q144" s="85">
        <f t="shared" si="24"/>
        <v>7272.0108337050124</v>
      </c>
      <c r="R144" s="85">
        <f t="shared" si="24"/>
        <v>1294.1714195576719</v>
      </c>
      <c r="S144" s="85">
        <f t="shared" si="24"/>
        <v>0</v>
      </c>
      <c r="T144" s="86">
        <f t="shared" si="24"/>
        <v>0</v>
      </c>
    </row>
    <row r="145" spans="1:20" ht="14.95" thickBot="1">
      <c r="A145" s="109"/>
      <c r="B145" s="99" t="s">
        <v>111</v>
      </c>
      <c r="C145" s="85">
        <f>C32*$X$3</f>
        <v>3913944.1516722082</v>
      </c>
      <c r="D145" s="85">
        <f t="shared" ref="D145:T145" si="25">D32*$X$3</f>
        <v>3329533.3125869059</v>
      </c>
      <c r="E145" s="85">
        <f t="shared" si="25"/>
        <v>2084663.6564102629</v>
      </c>
      <c r="F145" s="85">
        <f t="shared" si="25"/>
        <v>976113.39030603226</v>
      </c>
      <c r="G145" s="85">
        <f t="shared" si="25"/>
        <v>1128086.0918967056</v>
      </c>
      <c r="H145" s="85">
        <f t="shared" si="25"/>
        <v>968225.10733619996</v>
      </c>
      <c r="I145" s="85">
        <f t="shared" si="25"/>
        <v>776133.09157864575</v>
      </c>
      <c r="J145" s="85">
        <f t="shared" si="25"/>
        <v>593161.90300495981</v>
      </c>
      <c r="K145" s="85">
        <f t="shared" si="25"/>
        <v>410067.46000987053</v>
      </c>
      <c r="L145" s="85">
        <f t="shared" si="25"/>
        <v>308813.95282679005</v>
      </c>
      <c r="M145" s="85">
        <f t="shared" si="25"/>
        <v>212552.24971055656</v>
      </c>
      <c r="N145" s="85">
        <f t="shared" si="25"/>
        <v>135764.74517609627</v>
      </c>
      <c r="O145" s="85">
        <f t="shared" si="25"/>
        <v>80053.746701656404</v>
      </c>
      <c r="P145" s="85">
        <f t="shared" si="25"/>
        <v>36175.172681964825</v>
      </c>
      <c r="Q145" s="85">
        <f t="shared" si="25"/>
        <v>11770.797244046478</v>
      </c>
      <c r="R145" s="85">
        <f t="shared" si="25"/>
        <v>2465.0884280725604</v>
      </c>
      <c r="S145" s="85">
        <f t="shared" si="25"/>
        <v>246.50884280725606</v>
      </c>
      <c r="T145" s="86">
        <f t="shared" si="25"/>
        <v>0</v>
      </c>
    </row>
    <row r="146" spans="1:20">
      <c r="A146" s="109"/>
      <c r="B146" s="60" t="s">
        <v>406</v>
      </c>
      <c r="C146" s="61"/>
      <c r="D146" s="61"/>
      <c r="E146" s="61"/>
      <c r="F146" s="61"/>
      <c r="G146" s="61"/>
      <c r="H146" s="61"/>
      <c r="I146" s="61"/>
      <c r="J146" s="61"/>
      <c r="K146" s="61"/>
      <c r="L146" s="61"/>
      <c r="M146" s="61"/>
      <c r="N146" s="61"/>
      <c r="O146" s="61"/>
      <c r="P146" s="61"/>
      <c r="Q146" s="61"/>
      <c r="R146" s="61"/>
      <c r="S146" s="61"/>
      <c r="T146" s="62"/>
    </row>
    <row r="147" spans="1:20">
      <c r="A147" s="109"/>
      <c r="B147" s="99" t="s">
        <v>110</v>
      </c>
      <c r="C147" s="85">
        <f>C34*$X$3</f>
        <v>328353.71395927196</v>
      </c>
      <c r="D147" s="85">
        <f t="shared" ref="D147:T147" si="26">D34*$X$3</f>
        <v>406188.81418105983</v>
      </c>
      <c r="E147" s="85">
        <f t="shared" si="26"/>
        <v>298556.20358817687</v>
      </c>
      <c r="F147" s="85">
        <f t="shared" si="26"/>
        <v>160544.98274697273</v>
      </c>
      <c r="G147" s="85">
        <f t="shared" si="26"/>
        <v>124549.07368546566</v>
      </c>
      <c r="H147" s="85">
        <f t="shared" si="26"/>
        <v>92459.447131978653</v>
      </c>
      <c r="I147" s="85">
        <f t="shared" si="26"/>
        <v>70313.085144360855</v>
      </c>
      <c r="J147" s="85">
        <f t="shared" si="26"/>
        <v>52783.238848039495</v>
      </c>
      <c r="K147" s="85">
        <f t="shared" si="26"/>
        <v>37416.3754280598</v>
      </c>
      <c r="L147" s="85">
        <f t="shared" si="26"/>
        <v>25116.42802677353</v>
      </c>
      <c r="M147" s="85">
        <f t="shared" si="26"/>
        <v>15366.863419979692</v>
      </c>
      <c r="N147" s="85">
        <f t="shared" si="26"/>
        <v>8716.4981583918416</v>
      </c>
      <c r="O147" s="85">
        <f t="shared" si="26"/>
        <v>4035.4158140702971</v>
      </c>
      <c r="P147" s="85">
        <f t="shared" si="26"/>
        <v>1388.1830400401823</v>
      </c>
      <c r="Q147" s="85">
        <f t="shared" si="26"/>
        <v>548.81655071356045</v>
      </c>
      <c r="R147" s="85">
        <f t="shared" si="26"/>
        <v>129.1333060502495</v>
      </c>
      <c r="S147" s="85">
        <f t="shared" si="26"/>
        <v>64.566653025124751</v>
      </c>
      <c r="T147" s="86">
        <f t="shared" si="26"/>
        <v>0</v>
      </c>
    </row>
    <row r="148" spans="1:20" ht="14.95" thickBot="1">
      <c r="A148" s="109"/>
      <c r="B148" s="100" t="s">
        <v>111</v>
      </c>
      <c r="C148" s="85">
        <f>C35*$X$3</f>
        <v>325545.06571136846</v>
      </c>
      <c r="D148" s="85">
        <f t="shared" ref="D148:T148" si="27">D35*$X$3</f>
        <v>373001.55585374363</v>
      </c>
      <c r="E148" s="85">
        <f t="shared" si="27"/>
        <v>277152.35909679672</v>
      </c>
      <c r="F148" s="85">
        <f t="shared" si="27"/>
        <v>165871.73221192096</v>
      </c>
      <c r="G148" s="85">
        <f t="shared" si="27"/>
        <v>122902.62447076355</v>
      </c>
      <c r="H148" s="85">
        <f t="shared" si="27"/>
        <v>87713.798446825473</v>
      </c>
      <c r="I148" s="85">
        <f t="shared" si="27"/>
        <v>66342.236219442901</v>
      </c>
      <c r="J148" s="85">
        <f t="shared" si="27"/>
        <v>50168.28957908236</v>
      </c>
      <c r="K148" s="85">
        <f t="shared" si="27"/>
        <v>36706.142375428986</v>
      </c>
      <c r="L148" s="85">
        <f t="shared" si="27"/>
        <v>25277.844749305979</v>
      </c>
      <c r="M148" s="85">
        <f t="shared" si="27"/>
        <v>15915.680027340801</v>
      </c>
      <c r="N148" s="85">
        <f t="shared" si="27"/>
        <v>9362.1647219651768</v>
      </c>
      <c r="O148" s="85">
        <f t="shared" si="27"/>
        <v>4874.7823207473848</v>
      </c>
      <c r="P148" s="85">
        <f t="shared" si="27"/>
        <v>1517.3163514909081</v>
      </c>
      <c r="Q148" s="85">
        <f t="shared" si="27"/>
        <v>613.38320592185642</v>
      </c>
      <c r="R148" s="85">
        <f t="shared" si="27"/>
        <v>193.69995976479677</v>
      </c>
      <c r="S148" s="85">
        <f t="shared" si="27"/>
        <v>64.566653254932262</v>
      </c>
      <c r="T148" s="86">
        <f t="shared" si="27"/>
        <v>64.566653254932262</v>
      </c>
    </row>
    <row r="149" spans="1:20">
      <c r="A149" s="109"/>
      <c r="B149" s="60" t="s">
        <v>407</v>
      </c>
      <c r="C149" s="61"/>
      <c r="D149" s="61"/>
      <c r="E149" s="61"/>
      <c r="F149" s="61"/>
      <c r="G149" s="61"/>
      <c r="H149" s="61"/>
      <c r="I149" s="61"/>
      <c r="J149" s="61"/>
      <c r="K149" s="61"/>
      <c r="L149" s="61"/>
      <c r="M149" s="61"/>
      <c r="N149" s="61"/>
      <c r="O149" s="61"/>
      <c r="P149" s="61"/>
      <c r="Q149" s="61"/>
      <c r="R149" s="61"/>
      <c r="S149" s="61"/>
      <c r="T149" s="62"/>
    </row>
    <row r="150" spans="1:20">
      <c r="A150" s="109"/>
      <c r="B150" s="99" t="s">
        <v>110</v>
      </c>
      <c r="C150" s="85">
        <f>C37*$X$3</f>
        <v>9162375.5058601517</v>
      </c>
      <c r="D150" s="85">
        <f t="shared" ref="D150:T150" si="28">D37*$X$3</f>
        <v>9031887.1689854842</v>
      </c>
      <c r="E150" s="85">
        <f t="shared" si="28"/>
        <v>8386694.836660739</v>
      </c>
      <c r="F150" s="85">
        <f t="shared" si="28"/>
        <v>6221152.2830339242</v>
      </c>
      <c r="G150" s="85">
        <f t="shared" si="28"/>
        <v>6470932.735285989</v>
      </c>
      <c r="H150" s="85">
        <f t="shared" si="28"/>
        <v>6046120.7052384596</v>
      </c>
      <c r="I150" s="85">
        <f t="shared" si="28"/>
        <v>5261015.8783758767</v>
      </c>
      <c r="J150" s="85">
        <f t="shared" si="28"/>
        <v>4427501.4894999117</v>
      </c>
      <c r="K150" s="85">
        <f t="shared" si="28"/>
        <v>3520929.7416453538</v>
      </c>
      <c r="L150" s="85">
        <f t="shared" si="28"/>
        <v>2947183.8011772931</v>
      </c>
      <c r="M150" s="85">
        <f t="shared" si="28"/>
        <v>2312301.6584327682</v>
      </c>
      <c r="N150" s="85">
        <f t="shared" si="28"/>
        <v>1673150.4528151832</v>
      </c>
      <c r="O150" s="85">
        <f t="shared" si="28"/>
        <v>971010.43273093749</v>
      </c>
      <c r="P150" s="85">
        <f t="shared" si="28"/>
        <v>383571.27172664658</v>
      </c>
      <c r="Q150" s="85">
        <f t="shared" si="28"/>
        <v>134676.85139163231</v>
      </c>
      <c r="R150" s="85">
        <f t="shared" si="28"/>
        <v>30205.633535802703</v>
      </c>
      <c r="S150" s="85">
        <f t="shared" si="28"/>
        <v>3866.3210925827457</v>
      </c>
      <c r="T150" s="86">
        <f t="shared" si="28"/>
        <v>161.09671219094776</v>
      </c>
    </row>
    <row r="151" spans="1:20" ht="14.95" thickBot="1">
      <c r="A151" s="110"/>
      <c r="B151" s="100" t="s">
        <v>111</v>
      </c>
      <c r="C151" s="87">
        <f>C38*$X$3</f>
        <v>8814728.9139661007</v>
      </c>
      <c r="D151" s="87">
        <f t="shared" ref="D151:T151" si="29">D38*$X$3</f>
        <v>9094553.9066294245</v>
      </c>
      <c r="E151" s="87">
        <f t="shared" si="29"/>
        <v>9526534.7459078953</v>
      </c>
      <c r="F151" s="87">
        <f t="shared" si="29"/>
        <v>7347943.3306618007</v>
      </c>
      <c r="G151" s="87">
        <f t="shared" si="29"/>
        <v>7694381.8146701362</v>
      </c>
      <c r="H151" s="87">
        <f t="shared" si="29"/>
        <v>7103640.1634920072</v>
      </c>
      <c r="I151" s="87">
        <f t="shared" si="29"/>
        <v>5995294.7694081441</v>
      </c>
      <c r="J151" s="87">
        <f t="shared" si="29"/>
        <v>5399961.8618737077</v>
      </c>
      <c r="K151" s="87">
        <f t="shared" si="29"/>
        <v>4548646.2753858911</v>
      </c>
      <c r="L151" s="87">
        <f t="shared" si="29"/>
        <v>3783678.5277394922</v>
      </c>
      <c r="M151" s="87">
        <f t="shared" si="29"/>
        <v>2992935.3058120729</v>
      </c>
      <c r="N151" s="87">
        <f t="shared" si="29"/>
        <v>2150802.23203687</v>
      </c>
      <c r="O151" s="87">
        <f t="shared" si="29"/>
        <v>1278705.169409981</v>
      </c>
      <c r="P151" s="87">
        <f t="shared" si="29"/>
        <v>572779.3675385433</v>
      </c>
      <c r="Q151" s="87">
        <f t="shared" si="29"/>
        <v>221669.07881677273</v>
      </c>
      <c r="R151" s="87">
        <f t="shared" si="29"/>
        <v>53645.20584737305</v>
      </c>
      <c r="S151" s="87">
        <f t="shared" si="29"/>
        <v>7007.7070701523362</v>
      </c>
      <c r="T151" s="88">
        <f t="shared" si="29"/>
        <v>483.29014276912665</v>
      </c>
    </row>
    <row r="152" spans="1:20" ht="14.95" thickBot="1">
      <c r="A152" s="109" t="s">
        <v>433</v>
      </c>
      <c r="B152" s="99"/>
      <c r="C152" s="102" t="s">
        <v>93</v>
      </c>
      <c r="D152" s="102" t="s">
        <v>452</v>
      </c>
      <c r="E152" s="102" t="s">
        <v>453</v>
      </c>
      <c r="F152" s="102" t="s">
        <v>454</v>
      </c>
      <c r="G152" s="102" t="s">
        <v>455</v>
      </c>
      <c r="H152" s="102" t="s">
        <v>456</v>
      </c>
      <c r="I152" s="102" t="s">
        <v>457</v>
      </c>
      <c r="J152" s="102" t="s">
        <v>458</v>
      </c>
      <c r="K152" s="102" t="s">
        <v>459</v>
      </c>
      <c r="L152" s="102" t="s">
        <v>460</v>
      </c>
      <c r="M152" s="102" t="s">
        <v>461</v>
      </c>
      <c r="N152" s="102" t="s">
        <v>462</v>
      </c>
      <c r="O152" s="102" t="s">
        <v>463</v>
      </c>
      <c r="P152" s="102" t="s">
        <v>464</v>
      </c>
      <c r="Q152" s="102" t="s">
        <v>465</v>
      </c>
      <c r="R152" s="102" t="s">
        <v>466</v>
      </c>
      <c r="S152" s="104" t="s">
        <v>467</v>
      </c>
    </row>
    <row r="153" spans="1:20">
      <c r="A153" s="109"/>
      <c r="B153" s="60" t="s">
        <v>403</v>
      </c>
      <c r="C153" s="61"/>
      <c r="D153" s="61"/>
      <c r="E153" s="61"/>
      <c r="F153" s="61"/>
      <c r="G153" s="61"/>
      <c r="H153" s="61"/>
      <c r="I153" s="61"/>
      <c r="J153" s="61"/>
      <c r="K153" s="61"/>
      <c r="L153" s="61"/>
      <c r="M153" s="61"/>
      <c r="N153" s="61"/>
      <c r="O153" s="61"/>
      <c r="P153" s="61"/>
      <c r="Q153" s="61"/>
      <c r="R153" s="61"/>
      <c r="S153" s="62"/>
    </row>
    <row r="154" spans="1:20">
      <c r="A154" s="109"/>
      <c r="B154" s="99" t="s">
        <v>110</v>
      </c>
      <c r="C154" s="85">
        <f>C44*$X$3</f>
        <v>3328.3700314946877</v>
      </c>
      <c r="D154" s="85">
        <f t="shared" ref="D154:S155" si="30">D44*$X$3</f>
        <v>1527.1344850387391</v>
      </c>
      <c r="E154" s="85">
        <f t="shared" si="30"/>
        <v>26509.488368492985</v>
      </c>
      <c r="F154" s="85">
        <f t="shared" si="30"/>
        <v>16641.85015747344</v>
      </c>
      <c r="G154" s="85">
        <f t="shared" si="30"/>
        <v>11042.35704566473</v>
      </c>
      <c r="H154" s="85">
        <f t="shared" si="30"/>
        <v>6891.6838299184128</v>
      </c>
      <c r="I154" s="85">
        <f t="shared" si="30"/>
        <v>4346.4596881871812</v>
      </c>
      <c r="J154" s="85">
        <f t="shared" si="30"/>
        <v>2584.3814362194048</v>
      </c>
      <c r="K154" s="85">
        <f t="shared" si="30"/>
        <v>1527.1344850387391</v>
      </c>
      <c r="L154" s="85">
        <f t="shared" si="30"/>
        <v>783.14588976345601</v>
      </c>
      <c r="M154" s="85">
        <f t="shared" si="30"/>
        <v>352.41565039355521</v>
      </c>
      <c r="N154" s="85">
        <f t="shared" si="30"/>
        <v>156.62917795269121</v>
      </c>
      <c r="O154" s="85">
        <f t="shared" si="30"/>
        <v>0</v>
      </c>
      <c r="P154" s="85">
        <f t="shared" si="30"/>
        <v>0</v>
      </c>
      <c r="Q154" s="85">
        <f t="shared" si="30"/>
        <v>0</v>
      </c>
      <c r="R154" s="85">
        <f t="shared" si="30"/>
        <v>0</v>
      </c>
      <c r="S154" s="86">
        <f t="shared" si="30"/>
        <v>0</v>
      </c>
    </row>
    <row r="155" spans="1:20" ht="14.95" thickBot="1">
      <c r="A155" s="109"/>
      <c r="B155" s="99" t="s">
        <v>111</v>
      </c>
      <c r="C155" s="85">
        <f>C45*$X$3</f>
        <v>783.14587904802488</v>
      </c>
      <c r="D155" s="85">
        <f t="shared" si="30"/>
        <v>2231.9657552868712</v>
      </c>
      <c r="E155" s="85">
        <f t="shared" si="30"/>
        <v>9084.4921969570896</v>
      </c>
      <c r="F155" s="85">
        <f t="shared" si="30"/>
        <v>7557.3577328134406</v>
      </c>
      <c r="G155" s="85">
        <f t="shared" si="30"/>
        <v>6226.0097384317978</v>
      </c>
      <c r="H155" s="85">
        <f t="shared" si="30"/>
        <v>4894.6617440501559</v>
      </c>
      <c r="I155" s="85">
        <f t="shared" si="30"/>
        <v>3680.7856315257172</v>
      </c>
      <c r="J155" s="85">
        <f t="shared" si="30"/>
        <v>2858.4824585252909</v>
      </c>
      <c r="K155" s="85">
        <f t="shared" si="30"/>
        <v>2075.3365794772658</v>
      </c>
      <c r="L155" s="85">
        <f t="shared" si="30"/>
        <v>1448.8198762388461</v>
      </c>
      <c r="M155" s="85">
        <f t="shared" si="30"/>
        <v>1018.0896427624324</v>
      </c>
      <c r="N155" s="85">
        <f t="shared" si="30"/>
        <v>665.67399719082118</v>
      </c>
      <c r="O155" s="85">
        <f t="shared" si="30"/>
        <v>391.57293952401244</v>
      </c>
      <c r="P155" s="85">
        <f t="shared" si="30"/>
        <v>117.47188185720373</v>
      </c>
      <c r="Q155" s="85">
        <f t="shared" si="30"/>
        <v>39.157293952401247</v>
      </c>
      <c r="R155" s="85">
        <f t="shared" si="30"/>
        <v>0</v>
      </c>
      <c r="S155" s="86">
        <f t="shared" si="30"/>
        <v>0</v>
      </c>
    </row>
    <row r="156" spans="1:20">
      <c r="A156" s="109"/>
      <c r="B156" s="60" t="s">
        <v>404</v>
      </c>
      <c r="C156" s="61"/>
      <c r="D156" s="61"/>
      <c r="E156" s="61"/>
      <c r="F156" s="61"/>
      <c r="G156" s="61"/>
      <c r="H156" s="61"/>
      <c r="I156" s="61"/>
      <c r="J156" s="61"/>
      <c r="K156" s="61"/>
      <c r="L156" s="61"/>
      <c r="M156" s="61"/>
      <c r="N156" s="61"/>
      <c r="O156" s="61"/>
      <c r="P156" s="61"/>
      <c r="Q156" s="61"/>
      <c r="R156" s="61"/>
      <c r="S156" s="62"/>
    </row>
    <row r="157" spans="1:20">
      <c r="A157" s="109"/>
      <c r="B157" s="99" t="s">
        <v>110</v>
      </c>
      <c r="C157" s="85">
        <f>C47*$X$3</f>
        <v>356591.58865079068</v>
      </c>
      <c r="D157" s="85">
        <f t="shared" ref="D157:S157" si="31">D47*$X$3</f>
        <v>193671.76190942028</v>
      </c>
      <c r="E157" s="85">
        <f t="shared" si="31"/>
        <v>424093.17683881498</v>
      </c>
      <c r="F157" s="85">
        <f t="shared" si="31"/>
        <v>346013.79534830549</v>
      </c>
      <c r="G157" s="85">
        <f t="shared" si="31"/>
        <v>296341.78659282072</v>
      </c>
      <c r="H157" s="85">
        <f t="shared" si="31"/>
        <v>246506.20371410163</v>
      </c>
      <c r="I157" s="85">
        <f t="shared" si="31"/>
        <v>201795.94336339089</v>
      </c>
      <c r="J157" s="85">
        <f t="shared" si="31"/>
        <v>150542.71808330782</v>
      </c>
      <c r="K157" s="85">
        <f t="shared" si="31"/>
        <v>116192.1522041032</v>
      </c>
      <c r="L157" s="85">
        <f t="shared" si="31"/>
        <v>71318.317730158131</v>
      </c>
      <c r="M157" s="85">
        <f t="shared" si="31"/>
        <v>45419.081551392759</v>
      </c>
      <c r="N157" s="85">
        <f t="shared" si="31"/>
        <v>22573.229006334455</v>
      </c>
      <c r="O157" s="85">
        <f t="shared" si="31"/>
        <v>8233.2308694601525</v>
      </c>
      <c r="P157" s="85">
        <f t="shared" si="31"/>
        <v>2235.513017535538</v>
      </c>
      <c r="Q157" s="85">
        <f t="shared" si="31"/>
        <v>490.72236970292295</v>
      </c>
      <c r="R157" s="85">
        <f t="shared" si="31"/>
        <v>54.524707744769223</v>
      </c>
      <c r="S157" s="86">
        <f t="shared" si="31"/>
        <v>0</v>
      </c>
    </row>
    <row r="158" spans="1:20" ht="14.95" thickBot="1">
      <c r="A158" s="109"/>
      <c r="B158" s="100" t="s">
        <v>111</v>
      </c>
      <c r="C158" s="85">
        <f>C48*$X$3</f>
        <v>95581.812526791371</v>
      </c>
      <c r="D158" s="85">
        <f t="shared" ref="D158:S158" si="32">D48*$X$3</f>
        <v>58341.437195474478</v>
      </c>
      <c r="E158" s="85">
        <f t="shared" si="32"/>
        <v>106868.42701227101</v>
      </c>
      <c r="F158" s="85">
        <f t="shared" si="32"/>
        <v>81568.962658345627</v>
      </c>
      <c r="G158" s="85">
        <f t="shared" si="32"/>
        <v>58832.159564408379</v>
      </c>
      <c r="H158" s="85">
        <f t="shared" si="32"/>
        <v>44383.112034688063</v>
      </c>
      <c r="I158" s="85">
        <f t="shared" si="32"/>
        <v>32878.398718571138</v>
      </c>
      <c r="J158" s="85">
        <f t="shared" si="32"/>
        <v>23118.476047552507</v>
      </c>
      <c r="K158" s="85">
        <f t="shared" si="32"/>
        <v>17175.282912686413</v>
      </c>
      <c r="L158" s="85">
        <f t="shared" si="32"/>
        <v>11123.040362501677</v>
      </c>
      <c r="M158" s="85">
        <f t="shared" si="32"/>
        <v>6379.3907961406676</v>
      </c>
      <c r="N158" s="85">
        <f t="shared" si="32"/>
        <v>2726.2353829660969</v>
      </c>
      <c r="O158" s="85">
        <f t="shared" si="32"/>
        <v>872.39532254915105</v>
      </c>
      <c r="P158" s="85">
        <f t="shared" si="32"/>
        <v>163.57412297796583</v>
      </c>
      <c r="Q158" s="85">
        <f t="shared" si="32"/>
        <v>0</v>
      </c>
      <c r="R158" s="85">
        <f t="shared" si="32"/>
        <v>0</v>
      </c>
      <c r="S158" s="86">
        <f t="shared" si="32"/>
        <v>0</v>
      </c>
    </row>
    <row r="159" spans="1:20">
      <c r="A159" s="109"/>
      <c r="B159" s="60" t="s">
        <v>405</v>
      </c>
      <c r="C159" s="61"/>
      <c r="D159" s="61"/>
      <c r="E159" s="61"/>
      <c r="F159" s="61"/>
      <c r="G159" s="61"/>
      <c r="H159" s="61"/>
      <c r="I159" s="61"/>
      <c r="J159" s="61"/>
      <c r="K159" s="61"/>
      <c r="L159" s="61"/>
      <c r="M159" s="61"/>
      <c r="N159" s="61"/>
      <c r="O159" s="61"/>
      <c r="P159" s="61"/>
      <c r="Q159" s="61"/>
      <c r="R159" s="61"/>
      <c r="S159" s="62"/>
    </row>
    <row r="160" spans="1:20">
      <c r="A160" s="109"/>
      <c r="B160" s="99" t="s">
        <v>110</v>
      </c>
      <c r="C160" s="85">
        <f>C50*$X$3</f>
        <v>370995.80693986593</v>
      </c>
      <c r="D160" s="85">
        <f t="shared" ref="D160:S160" si="33">D50*$X$3</f>
        <v>139462.37725995292</v>
      </c>
      <c r="E160" s="85">
        <f t="shared" si="33"/>
        <v>209655.76996834285</v>
      </c>
      <c r="F160" s="85">
        <f t="shared" si="33"/>
        <v>188147.87351950345</v>
      </c>
      <c r="G160" s="85">
        <f t="shared" si="33"/>
        <v>156471.48734556802</v>
      </c>
      <c r="H160" s="85">
        <f t="shared" si="33"/>
        <v>106060.42919327397</v>
      </c>
      <c r="I160" s="85">
        <f t="shared" si="33"/>
        <v>68467.830815646346</v>
      </c>
      <c r="J160" s="85">
        <f t="shared" si="33"/>
        <v>40797.213321294221</v>
      </c>
      <c r="K160" s="85">
        <f t="shared" si="33"/>
        <v>27177.599810711108</v>
      </c>
      <c r="L160" s="85">
        <f t="shared" si="33"/>
        <v>17378.873348345878</v>
      </c>
      <c r="M160" s="85">
        <f t="shared" si="33"/>
        <v>9428.9631996344669</v>
      </c>
      <c r="N160" s="85">
        <f t="shared" si="33"/>
        <v>4806.9224154999247</v>
      </c>
      <c r="O160" s="85">
        <f t="shared" si="33"/>
        <v>1848.8163136538169</v>
      </c>
      <c r="P160" s="85">
        <f t="shared" si="33"/>
        <v>493.01768364101781</v>
      </c>
      <c r="Q160" s="85">
        <f t="shared" si="33"/>
        <v>61.627210455127226</v>
      </c>
      <c r="R160" s="85">
        <f t="shared" si="33"/>
        <v>0</v>
      </c>
      <c r="S160" s="86">
        <f t="shared" si="33"/>
        <v>0</v>
      </c>
    </row>
    <row r="161" spans="1:21" ht="14.95" thickBot="1">
      <c r="A161" s="109"/>
      <c r="B161" s="99" t="s">
        <v>111</v>
      </c>
      <c r="C161" s="85">
        <f>C51*$X$3</f>
        <v>139092.61455399424</v>
      </c>
      <c r="D161" s="85">
        <f t="shared" ref="D161:S161" si="34">D51*$X$3</f>
        <v>53122.655624963685</v>
      </c>
      <c r="E161" s="85">
        <f t="shared" si="34"/>
        <v>65941.115450940997</v>
      </c>
      <c r="F161" s="85">
        <f t="shared" si="34"/>
        <v>56573.779424265267</v>
      </c>
      <c r="G161" s="85">
        <f t="shared" si="34"/>
        <v>44618.100548113347</v>
      </c>
      <c r="H161" s="85">
        <f t="shared" si="34"/>
        <v>32354.285618452359</v>
      </c>
      <c r="I161" s="85">
        <f t="shared" si="34"/>
        <v>23726.476120198397</v>
      </c>
      <c r="J161" s="85">
        <f t="shared" si="34"/>
        <v>15899.820361068018</v>
      </c>
      <c r="K161" s="85">
        <f t="shared" si="34"/>
        <v>11709.170033344664</v>
      </c>
      <c r="L161" s="85">
        <f t="shared" si="34"/>
        <v>7456.8924949194961</v>
      </c>
      <c r="M161" s="85">
        <f t="shared" si="34"/>
        <v>4252.2775384251672</v>
      </c>
      <c r="N161" s="85">
        <f t="shared" si="34"/>
        <v>2156.9523745634906</v>
      </c>
      <c r="O161" s="85">
        <f t="shared" si="34"/>
        <v>924.40816052721027</v>
      </c>
      <c r="P161" s="85">
        <f t="shared" si="34"/>
        <v>246.50884280725606</v>
      </c>
      <c r="Q161" s="85">
        <f t="shared" si="34"/>
        <v>61.627210701814015</v>
      </c>
      <c r="R161" s="85">
        <f t="shared" si="34"/>
        <v>0</v>
      </c>
      <c r="S161" s="86">
        <f t="shared" si="34"/>
        <v>0</v>
      </c>
    </row>
    <row r="162" spans="1:21">
      <c r="A162" s="109"/>
      <c r="B162" s="60" t="s">
        <v>406</v>
      </c>
      <c r="C162" s="61"/>
      <c r="D162" s="61"/>
      <c r="E162" s="61"/>
      <c r="F162" s="61"/>
      <c r="G162" s="61"/>
      <c r="H162" s="61"/>
      <c r="I162" s="61"/>
      <c r="J162" s="61"/>
      <c r="K162" s="61"/>
      <c r="L162" s="61"/>
      <c r="M162" s="61"/>
      <c r="N162" s="61"/>
      <c r="O162" s="61"/>
      <c r="P162" s="61"/>
      <c r="Q162" s="61"/>
      <c r="R162" s="61"/>
      <c r="S162" s="62"/>
    </row>
    <row r="163" spans="1:21">
      <c r="A163" s="109"/>
      <c r="B163" s="99" t="s">
        <v>110</v>
      </c>
      <c r="C163" s="85">
        <f>C53*$X$3</f>
        <v>8038.5483016280323</v>
      </c>
      <c r="D163" s="85">
        <f t="shared" ref="D163:S163" si="35">D53*$X$3</f>
        <v>4325.9657526833589</v>
      </c>
      <c r="E163" s="85">
        <f t="shared" si="35"/>
        <v>59369.037456602215</v>
      </c>
      <c r="F163" s="85">
        <f t="shared" si="35"/>
        <v>44325.007301748148</v>
      </c>
      <c r="G163" s="85">
        <f t="shared" si="35"/>
        <v>34769.142654029682</v>
      </c>
      <c r="H163" s="85">
        <f t="shared" si="35"/>
        <v>25729.811230512216</v>
      </c>
      <c r="I163" s="85">
        <f t="shared" si="35"/>
        <v>19692.829172663049</v>
      </c>
      <c r="J163" s="85">
        <f t="shared" si="35"/>
        <v>15366.863419979692</v>
      </c>
      <c r="K163" s="85">
        <f t="shared" si="35"/>
        <v>10718.064402170708</v>
      </c>
      <c r="L163" s="85">
        <f t="shared" si="35"/>
        <v>7102.3318327637235</v>
      </c>
      <c r="M163" s="85">
        <f t="shared" si="35"/>
        <v>4293.6824261707961</v>
      </c>
      <c r="N163" s="85">
        <f t="shared" si="35"/>
        <v>2259.8328558793669</v>
      </c>
      <c r="O163" s="85">
        <f t="shared" si="35"/>
        <v>645.66653025124765</v>
      </c>
      <c r="P163" s="85">
        <f t="shared" si="35"/>
        <v>322.83326512562383</v>
      </c>
      <c r="Q163" s="85">
        <f t="shared" si="35"/>
        <v>161.41663256281191</v>
      </c>
      <c r="R163" s="85">
        <f t="shared" si="35"/>
        <v>96.849979537687133</v>
      </c>
      <c r="S163" s="86">
        <f t="shared" si="35"/>
        <v>64.566653025124751</v>
      </c>
    </row>
    <row r="164" spans="1:21" ht="14.95" thickBot="1">
      <c r="A164" s="109"/>
      <c r="B164" s="100" t="s">
        <v>111</v>
      </c>
      <c r="C164" s="85">
        <f>C54*$X$3</f>
        <v>3196.0493361191466</v>
      </c>
      <c r="D164" s="85">
        <f t="shared" ref="D164:S164" si="36">D54*$X$3</f>
        <v>1485.0330248634418</v>
      </c>
      <c r="E164" s="85">
        <f t="shared" si="36"/>
        <v>34252.60955174156</v>
      </c>
      <c r="F164" s="85">
        <f t="shared" si="36"/>
        <v>21758.96214691217</v>
      </c>
      <c r="G164" s="85">
        <f t="shared" si="36"/>
        <v>13914.1137764379</v>
      </c>
      <c r="H164" s="85">
        <f t="shared" si="36"/>
        <v>9523.5813551025076</v>
      </c>
      <c r="I164" s="85">
        <f t="shared" si="36"/>
        <v>6521.2319787481583</v>
      </c>
      <c r="J164" s="85">
        <f t="shared" si="36"/>
        <v>4745.6490142375214</v>
      </c>
      <c r="K164" s="85">
        <f t="shared" si="36"/>
        <v>2873.2160698444854</v>
      </c>
      <c r="L164" s="85">
        <f t="shared" si="36"/>
        <v>1807.8662911381032</v>
      </c>
      <c r="M164" s="85">
        <f t="shared" si="36"/>
        <v>1033.0664520789162</v>
      </c>
      <c r="N164" s="85">
        <f t="shared" si="36"/>
        <v>581.09987929439023</v>
      </c>
      <c r="O164" s="85">
        <f t="shared" si="36"/>
        <v>258.26661301972905</v>
      </c>
      <c r="P164" s="85">
        <f t="shared" si="36"/>
        <v>96.849979882398387</v>
      </c>
      <c r="Q164" s="85">
        <f t="shared" si="36"/>
        <v>32.283326627466131</v>
      </c>
      <c r="R164" s="85">
        <f t="shared" si="36"/>
        <v>0</v>
      </c>
      <c r="S164" s="86">
        <f t="shared" si="36"/>
        <v>0</v>
      </c>
    </row>
    <row r="165" spans="1:21">
      <c r="A165" s="109"/>
      <c r="B165" s="60" t="s">
        <v>407</v>
      </c>
      <c r="C165" s="61"/>
      <c r="D165" s="61"/>
      <c r="E165" s="61"/>
      <c r="F165" s="61"/>
      <c r="G165" s="61"/>
      <c r="H165" s="61"/>
      <c r="I165" s="61"/>
      <c r="J165" s="61"/>
      <c r="K165" s="61"/>
      <c r="L165" s="61"/>
      <c r="M165" s="61"/>
      <c r="N165" s="61"/>
      <c r="O165" s="61"/>
      <c r="P165" s="61"/>
      <c r="Q165" s="61"/>
      <c r="R165" s="61"/>
      <c r="S165" s="62"/>
    </row>
    <row r="166" spans="1:21">
      <c r="A166" s="109"/>
      <c r="B166" s="99" t="s">
        <v>110</v>
      </c>
      <c r="C166" s="85">
        <f>C56*$X$3</f>
        <v>1091752.4185180529</v>
      </c>
      <c r="D166" s="85">
        <f t="shared" ref="D166:S166" si="37">D56*$X$3</f>
        <v>1275322.1220596377</v>
      </c>
      <c r="E166" s="85">
        <f t="shared" si="37"/>
        <v>1434082.9319238169</v>
      </c>
      <c r="F166" s="85">
        <f t="shared" si="37"/>
        <v>1473309.9813423126</v>
      </c>
      <c r="G166" s="85">
        <f t="shared" si="37"/>
        <v>1376571.4056716484</v>
      </c>
      <c r="H166" s="85">
        <f t="shared" si="37"/>
        <v>1151760.943809181</v>
      </c>
      <c r="I166" s="85">
        <f t="shared" si="37"/>
        <v>890703.72170375008</v>
      </c>
      <c r="J166" s="85">
        <f t="shared" si="37"/>
        <v>646561.65437836875</v>
      </c>
      <c r="K166" s="85">
        <f t="shared" si="37"/>
        <v>493841.97122135025</v>
      </c>
      <c r="L166" s="85">
        <f t="shared" si="37"/>
        <v>350304.80065921583</v>
      </c>
      <c r="M166" s="85">
        <f t="shared" si="37"/>
        <v>226824.17076485444</v>
      </c>
      <c r="N166" s="85">
        <f t="shared" si="37"/>
        <v>117761.6966115828</v>
      </c>
      <c r="O166" s="85">
        <f t="shared" si="37"/>
        <v>41804.596813550939</v>
      </c>
      <c r="P166" s="85">
        <f t="shared" si="37"/>
        <v>12484.99519479845</v>
      </c>
      <c r="Q166" s="85">
        <f t="shared" si="37"/>
        <v>2335.9023267687421</v>
      </c>
      <c r="R166" s="85">
        <f t="shared" si="37"/>
        <v>241.6450682864216</v>
      </c>
      <c r="S166" s="86">
        <f t="shared" si="37"/>
        <v>0</v>
      </c>
    </row>
    <row r="167" spans="1:21" ht="14.95" thickBot="1">
      <c r="A167" s="110"/>
      <c r="B167" s="100" t="s">
        <v>111</v>
      </c>
      <c r="C167" s="87">
        <f>C57*$X$3</f>
        <v>948134.7117558982</v>
      </c>
      <c r="D167" s="87">
        <f t="shared" ref="D167:S167" si="38">D57*$X$3</f>
        <v>678781.0055192383</v>
      </c>
      <c r="E167" s="87">
        <f t="shared" si="38"/>
        <v>754254.81614835025</v>
      </c>
      <c r="F167" s="87">
        <f t="shared" si="38"/>
        <v>730976.34093830409</v>
      </c>
      <c r="G167" s="87">
        <f t="shared" si="38"/>
        <v>637218.05324109353</v>
      </c>
      <c r="H167" s="87">
        <f t="shared" si="38"/>
        <v>473785.43662800046</v>
      </c>
      <c r="I167" s="87">
        <f t="shared" si="38"/>
        <v>387115.40435807046</v>
      </c>
      <c r="J167" s="87">
        <f t="shared" si="38"/>
        <v>291423.95608978334</v>
      </c>
      <c r="K167" s="87">
        <f t="shared" si="38"/>
        <v>216030.69381779959</v>
      </c>
      <c r="L167" s="87">
        <f t="shared" si="38"/>
        <v>153605.71704345406</v>
      </c>
      <c r="M167" s="87">
        <f t="shared" si="38"/>
        <v>93274.997554441434</v>
      </c>
      <c r="N167" s="87">
        <f t="shared" si="38"/>
        <v>49939.981419476419</v>
      </c>
      <c r="O167" s="87">
        <f t="shared" si="38"/>
        <v>20459.282710559695</v>
      </c>
      <c r="P167" s="87">
        <f t="shared" si="38"/>
        <v>6846.6103558959603</v>
      </c>
      <c r="Q167" s="87">
        <f t="shared" si="38"/>
        <v>1449.8704283073798</v>
      </c>
      <c r="R167" s="87">
        <f t="shared" si="38"/>
        <v>161.09671425637555</v>
      </c>
      <c r="S167" s="88">
        <f t="shared" si="38"/>
        <v>0</v>
      </c>
    </row>
    <row r="168" spans="1:21" ht="14.95" thickBot="1">
      <c r="A168" s="109" t="s">
        <v>431</v>
      </c>
      <c r="B168" s="96"/>
      <c r="C168" s="98" t="s">
        <v>91</v>
      </c>
      <c r="D168" s="98" t="s">
        <v>92</v>
      </c>
      <c r="E168" s="98" t="s">
        <v>93</v>
      </c>
      <c r="F168" s="98" t="s">
        <v>94</v>
      </c>
      <c r="G168" s="98" t="s">
        <v>95</v>
      </c>
      <c r="H168" s="98" t="s">
        <v>96</v>
      </c>
      <c r="I168" s="98" t="s">
        <v>97</v>
      </c>
      <c r="J168" s="98" t="s">
        <v>98</v>
      </c>
      <c r="K168" s="98" t="s">
        <v>99</v>
      </c>
      <c r="L168" s="98" t="s">
        <v>100</v>
      </c>
      <c r="M168" s="98" t="s">
        <v>101</v>
      </c>
      <c r="N168" s="98" t="s">
        <v>102</v>
      </c>
      <c r="O168" s="98" t="s">
        <v>103</v>
      </c>
      <c r="P168" s="98" t="s">
        <v>104</v>
      </c>
      <c r="Q168" s="98" t="s">
        <v>105</v>
      </c>
      <c r="R168" s="98" t="s">
        <v>106</v>
      </c>
      <c r="S168" s="98" t="s">
        <v>107</v>
      </c>
      <c r="T168" s="98" t="s">
        <v>108</v>
      </c>
      <c r="U168" s="103" t="s">
        <v>109</v>
      </c>
    </row>
    <row r="169" spans="1:21">
      <c r="A169" s="109"/>
      <c r="B169" s="60" t="s">
        <v>473</v>
      </c>
      <c r="C169" s="61"/>
      <c r="D169" s="61"/>
      <c r="E169" s="61"/>
      <c r="F169" s="61"/>
      <c r="G169" s="61"/>
      <c r="H169" s="61"/>
      <c r="I169" s="61"/>
      <c r="J169" s="61"/>
      <c r="K169" s="61"/>
      <c r="L169" s="61"/>
      <c r="M169" s="61"/>
      <c r="N169" s="61"/>
      <c r="O169" s="61"/>
      <c r="P169" s="61"/>
      <c r="Q169" s="61"/>
      <c r="R169" s="61"/>
      <c r="S169" s="61"/>
      <c r="T169" s="61"/>
      <c r="U169" s="62"/>
    </row>
    <row r="170" spans="1:21">
      <c r="A170" s="109"/>
      <c r="B170" s="99" t="s">
        <v>110</v>
      </c>
      <c r="C170" s="85">
        <f>SUM(C122,C125,C128,C131,C134)</f>
        <v>14352156.381894626</v>
      </c>
      <c r="D170" s="85">
        <f t="shared" ref="D170:U170" si="39">SUM(D122,D125,D128,D131,D134)</f>
        <v>20760659.58412008</v>
      </c>
      <c r="E170" s="85">
        <f t="shared" si="39"/>
        <v>15628172.651698552</v>
      </c>
      <c r="F170" s="85">
        <f t="shared" si="39"/>
        <v>13362526.310667129</v>
      </c>
      <c r="G170" s="85">
        <f t="shared" si="39"/>
        <v>11228131.945673663</v>
      </c>
      <c r="H170" s="85">
        <f t="shared" si="39"/>
        <v>11781759.089935657</v>
      </c>
      <c r="I170" s="85">
        <f t="shared" si="39"/>
        <v>10655070.136523224</v>
      </c>
      <c r="J170" s="85">
        <f t="shared" si="39"/>
        <v>8836587.6446844079</v>
      </c>
      <c r="K170" s="85">
        <f t="shared" si="39"/>
        <v>7304214.5424204953</v>
      </c>
      <c r="L170" s="85">
        <f t="shared" si="39"/>
        <v>5821698.1952056307</v>
      </c>
      <c r="M170" s="85">
        <f t="shared" si="39"/>
        <v>4740426.0585487671</v>
      </c>
      <c r="N170" s="85">
        <f t="shared" si="39"/>
        <v>3526526.8768162741</v>
      </c>
      <c r="O170" s="85">
        <f t="shared" si="39"/>
        <v>2352341.3668836658</v>
      </c>
      <c r="P170" s="85">
        <f t="shared" si="39"/>
        <v>1342935.9516155254</v>
      </c>
      <c r="Q170" s="85">
        <f t="shared" si="39"/>
        <v>574287.63363747601</v>
      </c>
      <c r="R170" s="85">
        <f t="shared" si="39"/>
        <v>193609.88918607094</v>
      </c>
      <c r="S170" s="85">
        <f t="shared" si="39"/>
        <v>42886.404034858417</v>
      </c>
      <c r="T170" s="85">
        <f t="shared" si="39"/>
        <v>6082.0160560429131</v>
      </c>
      <c r="U170" s="86">
        <f t="shared" si="39"/>
        <v>636.20836179752666</v>
      </c>
    </row>
    <row r="171" spans="1:21" ht="14.95" thickBot="1">
      <c r="A171" s="109"/>
      <c r="B171" s="100" t="s">
        <v>111</v>
      </c>
      <c r="C171" s="87">
        <f>SUM(C123,C126,C129,C132,C135)</f>
        <v>12585421.010675592</v>
      </c>
      <c r="D171" s="87">
        <f t="shared" ref="D171:U171" si="40">SUM(D123,D126,D129,D132,D135)</f>
        <v>15447525.974968312</v>
      </c>
      <c r="E171" s="87">
        <f t="shared" si="40"/>
        <v>12868255.383674322</v>
      </c>
      <c r="F171" s="87">
        <f t="shared" si="40"/>
        <v>11280235.692100905</v>
      </c>
      <c r="G171" s="87">
        <f t="shared" si="40"/>
        <v>8652868.9772481658</v>
      </c>
      <c r="H171" s="87">
        <f t="shared" si="40"/>
        <v>9688788.285897797</v>
      </c>
      <c r="I171" s="87">
        <f t="shared" si="40"/>
        <v>8790349.7615439035</v>
      </c>
      <c r="J171" s="87">
        <f t="shared" si="40"/>
        <v>7573049.5870128991</v>
      </c>
      <c r="K171" s="87">
        <f t="shared" si="40"/>
        <v>6568475.3556413511</v>
      </c>
      <c r="L171" s="87">
        <f t="shared" si="40"/>
        <v>5422165.4607400587</v>
      </c>
      <c r="M171" s="87">
        <f t="shared" si="40"/>
        <v>4599901.3903157301</v>
      </c>
      <c r="N171" s="87">
        <f t="shared" si="40"/>
        <v>3646223.5893133245</v>
      </c>
      <c r="O171" s="87">
        <f t="shared" si="40"/>
        <v>2568027.8251570179</v>
      </c>
      <c r="P171" s="87">
        <f t="shared" si="40"/>
        <v>1573508.8210654063</v>
      </c>
      <c r="Q171" s="87">
        <f t="shared" si="40"/>
        <v>743130.76741417078</v>
      </c>
      <c r="R171" s="87">
        <f t="shared" si="40"/>
        <v>301089.07395569509</v>
      </c>
      <c r="S171" s="87">
        <f t="shared" si="40"/>
        <v>80502.849660782624</v>
      </c>
      <c r="T171" s="87">
        <f t="shared" si="40"/>
        <v>13416.861626299571</v>
      </c>
      <c r="U171" s="88">
        <f t="shared" si="40"/>
        <v>1221.9074560048641</v>
      </c>
    </row>
    <row r="172" spans="1:21" ht="14.95" thickBot="1">
      <c r="A172" s="109" t="s">
        <v>432</v>
      </c>
      <c r="B172" s="108"/>
      <c r="C172" s="61" t="s">
        <v>92</v>
      </c>
      <c r="D172" s="61" t="s">
        <v>436</v>
      </c>
      <c r="E172" s="61" t="s">
        <v>437</v>
      </c>
      <c r="F172" s="61" t="s">
        <v>438</v>
      </c>
      <c r="G172" s="61" t="s">
        <v>439</v>
      </c>
      <c r="H172" s="61" t="s">
        <v>440</v>
      </c>
      <c r="I172" s="61" t="s">
        <v>441</v>
      </c>
      <c r="J172" s="61" t="s">
        <v>442</v>
      </c>
      <c r="K172" s="61" t="s">
        <v>443</v>
      </c>
      <c r="L172" s="61" t="s">
        <v>444</v>
      </c>
      <c r="M172" s="61" t="s">
        <v>445</v>
      </c>
      <c r="N172" s="61" t="s">
        <v>446</v>
      </c>
      <c r="O172" s="61" t="s">
        <v>447</v>
      </c>
      <c r="P172" s="61" t="s">
        <v>448</v>
      </c>
      <c r="Q172" s="61" t="s">
        <v>449</v>
      </c>
      <c r="R172" s="61" t="s">
        <v>450</v>
      </c>
      <c r="S172" s="61" t="s">
        <v>451</v>
      </c>
      <c r="T172" s="62" t="s">
        <v>109</v>
      </c>
    </row>
    <row r="173" spans="1:21">
      <c r="A173" s="109"/>
      <c r="B173" s="60" t="s">
        <v>473</v>
      </c>
      <c r="C173" s="61"/>
      <c r="D173" s="61"/>
      <c r="E173" s="61"/>
      <c r="F173" s="61"/>
      <c r="G173" s="61"/>
      <c r="H173" s="61"/>
      <c r="I173" s="61"/>
      <c r="J173" s="61"/>
      <c r="K173" s="61"/>
      <c r="L173" s="61"/>
      <c r="M173" s="61"/>
      <c r="N173" s="61"/>
      <c r="O173" s="61"/>
      <c r="P173" s="61"/>
      <c r="Q173" s="61"/>
      <c r="R173" s="61"/>
      <c r="S173" s="61"/>
      <c r="T173" s="62"/>
    </row>
    <row r="174" spans="1:21">
      <c r="A174" s="109"/>
      <c r="B174" s="99" t="s">
        <v>110</v>
      </c>
      <c r="C174" s="85">
        <f>SUM(C138,C141,C144,C147,C150)</f>
        <v>21302809.484402686</v>
      </c>
      <c r="D174" s="85">
        <f t="shared" ref="D174:T174" si="41">SUM(D138,D141,D144,D147,D150)</f>
        <v>20168768.19947299</v>
      </c>
      <c r="E174" s="85">
        <f t="shared" si="41"/>
        <v>15455086.47121663</v>
      </c>
      <c r="F174" s="85">
        <f t="shared" si="41"/>
        <v>10268140.13462536</v>
      </c>
      <c r="G174" s="85">
        <f t="shared" si="41"/>
        <v>9998037.4318198394</v>
      </c>
      <c r="H174" s="85">
        <f t="shared" si="41"/>
        <v>8978736.7459105253</v>
      </c>
      <c r="I174" s="85">
        <f t="shared" si="41"/>
        <v>7640639.1721314061</v>
      </c>
      <c r="J174" s="85">
        <f t="shared" si="41"/>
        <v>6217031.955230657</v>
      </c>
      <c r="K174" s="85">
        <f t="shared" si="41"/>
        <v>4779583.1775569553</v>
      </c>
      <c r="L174" s="85">
        <f t="shared" si="41"/>
        <v>3868513.7841091566</v>
      </c>
      <c r="M174" s="85">
        <f t="shared" si="41"/>
        <v>2886063.9431302757</v>
      </c>
      <c r="N174" s="85">
        <f t="shared" si="41"/>
        <v>2028062.9107023044</v>
      </c>
      <c r="O174" s="85">
        <f t="shared" si="41"/>
        <v>1158911.1685500746</v>
      </c>
      <c r="P174" s="85">
        <f t="shared" si="41"/>
        <v>458126.52255446819</v>
      </c>
      <c r="Q174" s="85">
        <f t="shared" si="41"/>
        <v>156019.80629675364</v>
      </c>
      <c r="R174" s="85">
        <f t="shared" si="41"/>
        <v>34409.698356393856</v>
      </c>
      <c r="S174" s="85">
        <f t="shared" si="41"/>
        <v>4367.0854075660245</v>
      </c>
      <c r="T174" s="86">
        <f t="shared" si="41"/>
        <v>161.09671219094776</v>
      </c>
    </row>
    <row r="175" spans="1:21" ht="14.95" thickBot="1">
      <c r="A175" s="109"/>
      <c r="B175" s="100" t="s">
        <v>111</v>
      </c>
      <c r="C175" s="87">
        <f>SUM(C139,C142,C145,C148,C151)</f>
        <v>16973619.288807988</v>
      </c>
      <c r="D175" s="87">
        <f t="shared" ref="D175:T175" si="42">SUM(D139,D142,D145,D148,D151)</f>
        <v>16243748.884844534</v>
      </c>
      <c r="E175" s="87">
        <f t="shared" si="42"/>
        <v>14269595.583259774</v>
      </c>
      <c r="F175" s="87">
        <f t="shared" si="42"/>
        <v>10083112.020792611</v>
      </c>
      <c r="G175" s="87">
        <f t="shared" si="42"/>
        <v>10232074.120647119</v>
      </c>
      <c r="H175" s="87">
        <f t="shared" si="42"/>
        <v>9133412.2056591474</v>
      </c>
      <c r="I175" s="87">
        <f t="shared" si="42"/>
        <v>7577948.7581274025</v>
      </c>
      <c r="J175" s="87">
        <f t="shared" si="42"/>
        <v>6579964.855992835</v>
      </c>
      <c r="K175" s="87">
        <f t="shared" si="42"/>
        <v>5364471.4651568756</v>
      </c>
      <c r="L175" s="87">
        <f t="shared" si="42"/>
        <v>4384415.2039511632</v>
      </c>
      <c r="M175" s="87">
        <f t="shared" si="42"/>
        <v>3388205.5442147925</v>
      </c>
      <c r="N175" s="87">
        <f t="shared" si="42"/>
        <v>2392663.8035691022</v>
      </c>
      <c r="O175" s="87">
        <f t="shared" si="42"/>
        <v>1406022.1512942358</v>
      </c>
      <c r="P175" s="87">
        <f t="shared" si="42"/>
        <v>624058.40876507899</v>
      </c>
      <c r="Q175" s="87">
        <f t="shared" si="42"/>
        <v>237278.63948517962</v>
      </c>
      <c r="R175" s="87">
        <f t="shared" si="42"/>
        <v>56903.76601946295</v>
      </c>
      <c r="S175" s="87">
        <f t="shared" si="42"/>
        <v>7318.7825662145242</v>
      </c>
      <c r="T175" s="88">
        <f t="shared" si="42"/>
        <v>547.85679602405889</v>
      </c>
    </row>
    <row r="176" spans="1:21" ht="14.95" thickBot="1">
      <c r="A176" s="109" t="s">
        <v>433</v>
      </c>
      <c r="B176" s="108"/>
      <c r="C176" s="61" t="s">
        <v>93</v>
      </c>
      <c r="D176" s="61" t="s">
        <v>452</v>
      </c>
      <c r="E176" s="61" t="s">
        <v>453</v>
      </c>
      <c r="F176" s="61" t="s">
        <v>454</v>
      </c>
      <c r="G176" s="61" t="s">
        <v>455</v>
      </c>
      <c r="H176" s="61" t="s">
        <v>456</v>
      </c>
      <c r="I176" s="61" t="s">
        <v>457</v>
      </c>
      <c r="J176" s="61" t="s">
        <v>458</v>
      </c>
      <c r="K176" s="61" t="s">
        <v>459</v>
      </c>
      <c r="L176" s="61" t="s">
        <v>460</v>
      </c>
      <c r="M176" s="61" t="s">
        <v>461</v>
      </c>
      <c r="N176" s="61" t="s">
        <v>462</v>
      </c>
      <c r="O176" s="61" t="s">
        <v>463</v>
      </c>
      <c r="P176" s="61" t="s">
        <v>464</v>
      </c>
      <c r="Q176" s="61" t="s">
        <v>465</v>
      </c>
      <c r="R176" s="61" t="s">
        <v>466</v>
      </c>
      <c r="S176" s="62" t="s">
        <v>467</v>
      </c>
    </row>
    <row r="177" spans="1:20">
      <c r="A177" s="109"/>
      <c r="B177" s="60" t="s">
        <v>473</v>
      </c>
      <c r="C177" s="61"/>
      <c r="D177" s="61"/>
      <c r="E177" s="61"/>
      <c r="F177" s="61"/>
      <c r="G177" s="61"/>
      <c r="H177" s="61"/>
      <c r="I177" s="61"/>
      <c r="J177" s="61"/>
      <c r="K177" s="61"/>
      <c r="L177" s="61"/>
      <c r="M177" s="61"/>
      <c r="N177" s="61"/>
      <c r="O177" s="61"/>
      <c r="P177" s="61"/>
      <c r="Q177" s="61"/>
      <c r="R177" s="61"/>
      <c r="S177" s="62"/>
    </row>
    <row r="178" spans="1:20">
      <c r="A178" s="109"/>
      <c r="B178" s="99" t="s">
        <v>110</v>
      </c>
      <c r="C178" s="85">
        <f>SUM(C154,C157,C160,C163,C166)</f>
        <v>1830706.7324418323</v>
      </c>
      <c r="D178" s="85">
        <f t="shared" ref="D178:S178" si="43">SUM(D154,D157,D160,D163,D166)</f>
        <v>1614309.3614667328</v>
      </c>
      <c r="E178" s="85">
        <f t="shared" si="43"/>
        <v>2153710.40455607</v>
      </c>
      <c r="F178" s="85">
        <f t="shared" si="43"/>
        <v>2068438.5076693431</v>
      </c>
      <c r="G178" s="85">
        <f t="shared" si="43"/>
        <v>1875196.1793097316</v>
      </c>
      <c r="H178" s="85">
        <f t="shared" si="43"/>
        <v>1536949.0717769873</v>
      </c>
      <c r="I178" s="85">
        <f t="shared" si="43"/>
        <v>1185006.7847436375</v>
      </c>
      <c r="J178" s="85">
        <f t="shared" si="43"/>
        <v>855852.8306391699</v>
      </c>
      <c r="K178" s="85">
        <f t="shared" si="43"/>
        <v>649456.92212337395</v>
      </c>
      <c r="L178" s="85">
        <f t="shared" si="43"/>
        <v>446887.46946024703</v>
      </c>
      <c r="M178" s="85">
        <f t="shared" si="43"/>
        <v>286318.31359244604</v>
      </c>
      <c r="N178" s="85">
        <f t="shared" si="43"/>
        <v>147558.31006724923</v>
      </c>
      <c r="O178" s="85">
        <f t="shared" si="43"/>
        <v>52532.310526916161</v>
      </c>
      <c r="P178" s="85">
        <f t="shared" si="43"/>
        <v>15536.35916110063</v>
      </c>
      <c r="Q178" s="85">
        <f t="shared" si="43"/>
        <v>3049.668539489604</v>
      </c>
      <c r="R178" s="85">
        <f t="shared" si="43"/>
        <v>393.01975556887794</v>
      </c>
      <c r="S178" s="86">
        <f t="shared" si="43"/>
        <v>64.566653025124751</v>
      </c>
    </row>
    <row r="179" spans="1:20" ht="14.95" thickBot="1">
      <c r="A179" s="109"/>
      <c r="B179" s="100" t="s">
        <v>111</v>
      </c>
      <c r="C179" s="87">
        <f>SUM(C155,C158,C161,C164,C167)</f>
        <v>1186788.334051851</v>
      </c>
      <c r="D179" s="87">
        <f t="shared" ref="D179:S179" si="44">SUM(D155,D158,D161,D164,D167)</f>
        <v>793962.09711982682</v>
      </c>
      <c r="E179" s="87">
        <f t="shared" si="44"/>
        <v>970401.46036026091</v>
      </c>
      <c r="F179" s="87">
        <f t="shared" si="44"/>
        <v>898435.40290064062</v>
      </c>
      <c r="G179" s="87">
        <f t="shared" si="44"/>
        <v>760808.43686848495</v>
      </c>
      <c r="H179" s="87">
        <f t="shared" si="44"/>
        <v>564941.07738029351</v>
      </c>
      <c r="I179" s="87">
        <f t="shared" si="44"/>
        <v>453922.29680711386</v>
      </c>
      <c r="J179" s="87">
        <f t="shared" si="44"/>
        <v>338046.38397116668</v>
      </c>
      <c r="K179" s="87">
        <f t="shared" si="44"/>
        <v>249863.69941315241</v>
      </c>
      <c r="L179" s="87">
        <f t="shared" si="44"/>
        <v>175442.33606825219</v>
      </c>
      <c r="M179" s="87">
        <f t="shared" si="44"/>
        <v>105957.82198384861</v>
      </c>
      <c r="N179" s="87">
        <f t="shared" si="44"/>
        <v>56069.943053491217</v>
      </c>
      <c r="O179" s="87">
        <f t="shared" si="44"/>
        <v>22905.925746179797</v>
      </c>
      <c r="P179" s="87">
        <f t="shared" si="44"/>
        <v>7471.0151834207845</v>
      </c>
      <c r="Q179" s="87">
        <f t="shared" si="44"/>
        <v>1582.9382595890611</v>
      </c>
      <c r="R179" s="87">
        <f t="shared" si="44"/>
        <v>161.09671425637555</v>
      </c>
      <c r="S179" s="88">
        <f t="shared" si="44"/>
        <v>0</v>
      </c>
    </row>
    <row r="190" spans="1:20" ht="19.7" thickBot="1">
      <c r="A190" s="33" t="s">
        <v>212</v>
      </c>
      <c r="B190" s="33"/>
    </row>
    <row r="191" spans="1:20">
      <c r="A191" s="2" t="s">
        <v>112</v>
      </c>
      <c r="B191" s="3" t="s">
        <v>91</v>
      </c>
      <c r="C191" s="3" t="s">
        <v>92</v>
      </c>
      <c r="D191" s="3" t="s">
        <v>93</v>
      </c>
      <c r="E191" s="3" t="s">
        <v>94</v>
      </c>
      <c r="F191" s="3" t="s">
        <v>95</v>
      </c>
      <c r="G191" s="3" t="s">
        <v>96</v>
      </c>
      <c r="H191" s="3" t="s">
        <v>97</v>
      </c>
      <c r="I191" s="3" t="s">
        <v>98</v>
      </c>
      <c r="J191" s="3" t="s">
        <v>99</v>
      </c>
      <c r="K191" s="3" t="s">
        <v>100</v>
      </c>
      <c r="L191" s="3" t="s">
        <v>101</v>
      </c>
      <c r="M191" s="3" t="s">
        <v>102</v>
      </c>
      <c r="N191" s="3" t="s">
        <v>103</v>
      </c>
      <c r="O191" s="3" t="s">
        <v>104</v>
      </c>
      <c r="P191" s="3" t="s">
        <v>105</v>
      </c>
      <c r="Q191" s="3" t="s">
        <v>106</v>
      </c>
      <c r="R191" s="3" t="s">
        <v>107</v>
      </c>
      <c r="S191" s="3" t="s">
        <v>108</v>
      </c>
      <c r="T191" s="4" t="s">
        <v>109</v>
      </c>
    </row>
    <row r="192" spans="1:20">
      <c r="A192" s="15" t="s">
        <v>110</v>
      </c>
      <c r="B192" s="53">
        <v>22103628</v>
      </c>
      <c r="C192" s="53">
        <v>19632050</v>
      </c>
      <c r="D192" s="53">
        <v>17101336</v>
      </c>
      <c r="E192" s="53">
        <v>14569099</v>
      </c>
      <c r="F192" s="53">
        <v>12411817</v>
      </c>
      <c r="G192" s="53">
        <v>10309231</v>
      </c>
      <c r="H192" s="53">
        <v>8320181</v>
      </c>
      <c r="I192" s="53">
        <v>6500817</v>
      </c>
      <c r="J192" s="53">
        <v>4898307</v>
      </c>
      <c r="K192" s="53">
        <v>3544900</v>
      </c>
      <c r="L192" s="53">
        <v>2337142</v>
      </c>
      <c r="M192" s="53">
        <v>1237004</v>
      </c>
      <c r="N192" s="53">
        <v>562783</v>
      </c>
      <c r="O192" s="53">
        <v>216869</v>
      </c>
      <c r="P192" s="53">
        <v>76615</v>
      </c>
      <c r="Q192" s="53">
        <v>20735</v>
      </c>
      <c r="R192" s="53">
        <v>5612</v>
      </c>
      <c r="S192" s="53">
        <v>1276</v>
      </c>
      <c r="T192" s="53">
        <v>260</v>
      </c>
    </row>
    <row r="193" spans="1:20" ht="14.95" thickBot="1">
      <c r="A193" s="14" t="s">
        <v>111</v>
      </c>
      <c r="B193" s="53">
        <v>15232172</v>
      </c>
      <c r="C193" s="53">
        <v>13528944</v>
      </c>
      <c r="D193" s="53">
        <v>11784966</v>
      </c>
      <c r="E193" s="53">
        <v>10039937</v>
      </c>
      <c r="F193" s="53">
        <v>8553299</v>
      </c>
      <c r="G193" s="53">
        <v>7104354</v>
      </c>
      <c r="H193" s="53">
        <v>5733649</v>
      </c>
      <c r="I193" s="53">
        <v>4479879</v>
      </c>
      <c r="J193" s="53">
        <v>3375548</v>
      </c>
      <c r="K193" s="53">
        <v>2442881</v>
      </c>
      <c r="L193" s="53">
        <v>1610584</v>
      </c>
      <c r="M193" s="53">
        <v>852451</v>
      </c>
      <c r="N193" s="53">
        <v>387828</v>
      </c>
      <c r="O193" s="53">
        <v>149450</v>
      </c>
      <c r="P193" s="53">
        <v>52798</v>
      </c>
      <c r="Q193" s="53">
        <v>14289</v>
      </c>
      <c r="R193" s="53">
        <v>3867</v>
      </c>
      <c r="S193" s="53">
        <v>880</v>
      </c>
      <c r="T193" s="53">
        <v>179</v>
      </c>
    </row>
    <row r="194" spans="1:20" ht="14.95" thickBot="1"/>
    <row r="195" spans="1:20">
      <c r="A195" s="2" t="s">
        <v>114</v>
      </c>
      <c r="B195" s="54" t="s">
        <v>92</v>
      </c>
      <c r="C195" s="54" t="s">
        <v>93</v>
      </c>
      <c r="D195" s="54" t="s">
        <v>94</v>
      </c>
      <c r="E195" s="54" t="s">
        <v>95</v>
      </c>
      <c r="F195" s="54" t="s">
        <v>96</v>
      </c>
      <c r="G195" s="54" t="s">
        <v>97</v>
      </c>
      <c r="H195" s="54" t="s">
        <v>98</v>
      </c>
      <c r="I195" s="54" t="s">
        <v>99</v>
      </c>
      <c r="J195" s="54" t="s">
        <v>100</v>
      </c>
      <c r="K195" s="54" t="s">
        <v>101</v>
      </c>
      <c r="L195" s="54" t="s">
        <v>102</v>
      </c>
      <c r="M195" s="54" t="s">
        <v>103</v>
      </c>
      <c r="N195" s="54" t="s">
        <v>104</v>
      </c>
      <c r="O195" s="54" t="s">
        <v>105</v>
      </c>
      <c r="P195" s="54" t="s">
        <v>106</v>
      </c>
      <c r="Q195" s="54" t="s">
        <v>107</v>
      </c>
      <c r="R195" s="54" t="s">
        <v>108</v>
      </c>
      <c r="S195" s="54" t="s">
        <v>109</v>
      </c>
    </row>
    <row r="196" spans="1:20">
      <c r="A196" s="15" t="s">
        <v>110</v>
      </c>
      <c r="B196" s="53">
        <v>16670724</v>
      </c>
      <c r="C196" s="53">
        <v>14521746</v>
      </c>
      <c r="D196" s="53">
        <v>12371475</v>
      </c>
      <c r="E196" s="53">
        <v>10539600</v>
      </c>
      <c r="F196" s="53">
        <v>8754171</v>
      </c>
      <c r="G196" s="53">
        <v>7065152</v>
      </c>
      <c r="H196" s="53">
        <v>5520224</v>
      </c>
      <c r="I196" s="53">
        <v>4159439</v>
      </c>
      <c r="J196" s="53">
        <v>3010182</v>
      </c>
      <c r="K196" s="53">
        <v>1984604</v>
      </c>
      <c r="L196" s="53">
        <v>1050413</v>
      </c>
      <c r="M196" s="53">
        <v>477892</v>
      </c>
      <c r="N196" s="53">
        <v>184157</v>
      </c>
      <c r="O196" s="53">
        <v>65059</v>
      </c>
      <c r="P196" s="53">
        <v>17607</v>
      </c>
      <c r="Q196" s="53">
        <v>4765</v>
      </c>
      <c r="R196" s="53">
        <v>1084</v>
      </c>
      <c r="S196" s="53">
        <v>220</v>
      </c>
    </row>
    <row r="197" spans="1:20" ht="14.95" thickBot="1">
      <c r="A197" s="14" t="s">
        <v>111</v>
      </c>
      <c r="B197" s="53">
        <v>14360273</v>
      </c>
      <c r="C197" s="53">
        <v>12509131</v>
      </c>
      <c r="D197" s="53">
        <v>10656873</v>
      </c>
      <c r="E197" s="53">
        <v>9078884</v>
      </c>
      <c r="F197" s="53">
        <v>7540904</v>
      </c>
      <c r="G197" s="53">
        <v>6085972</v>
      </c>
      <c r="H197" s="53">
        <v>4755160</v>
      </c>
      <c r="I197" s="53">
        <v>3582970</v>
      </c>
      <c r="J197" s="53">
        <v>2592992</v>
      </c>
      <c r="K197" s="53">
        <v>1709552</v>
      </c>
      <c r="L197" s="53">
        <v>904833</v>
      </c>
      <c r="M197" s="53">
        <v>411660</v>
      </c>
      <c r="N197" s="53">
        <v>158634</v>
      </c>
      <c r="O197" s="53">
        <v>56042</v>
      </c>
      <c r="P197" s="53">
        <v>15167</v>
      </c>
      <c r="Q197" s="53">
        <v>4105</v>
      </c>
      <c r="R197" s="53">
        <v>934</v>
      </c>
      <c r="S197" s="53">
        <v>190</v>
      </c>
    </row>
    <row r="198" spans="1:20" ht="14.95" thickBot="1"/>
    <row r="199" spans="1:20">
      <c r="A199" s="2" t="s">
        <v>115</v>
      </c>
      <c r="B199" s="54" t="s">
        <v>93</v>
      </c>
      <c r="C199" s="54" t="s">
        <v>94</v>
      </c>
      <c r="D199" s="54" t="s">
        <v>95</v>
      </c>
      <c r="E199" s="54" t="s">
        <v>96</v>
      </c>
      <c r="F199" s="54" t="s">
        <v>97</v>
      </c>
      <c r="G199" s="54" t="s">
        <v>98</v>
      </c>
      <c r="H199" s="54" t="s">
        <v>99</v>
      </c>
      <c r="I199" s="54" t="s">
        <v>100</v>
      </c>
      <c r="J199" s="54" t="s">
        <v>101</v>
      </c>
      <c r="K199" s="54" t="s">
        <v>102</v>
      </c>
      <c r="L199" s="54" t="s">
        <v>103</v>
      </c>
      <c r="M199" s="54" t="s">
        <v>104</v>
      </c>
      <c r="N199" s="54" t="s">
        <v>105</v>
      </c>
      <c r="O199" s="54" t="s">
        <v>106</v>
      </c>
      <c r="P199" s="54" t="s">
        <v>107</v>
      </c>
      <c r="Q199" s="54" t="s">
        <v>108</v>
      </c>
      <c r="R199" s="54" t="s">
        <v>109</v>
      </c>
    </row>
    <row r="200" spans="1:20">
      <c r="A200" s="15" t="s">
        <v>110</v>
      </c>
      <c r="B200" s="53">
        <v>2904350</v>
      </c>
      <c r="C200" s="53">
        <v>2474296</v>
      </c>
      <c r="D200" s="53">
        <v>2107921</v>
      </c>
      <c r="E200" s="53">
        <v>1750835</v>
      </c>
      <c r="F200" s="53">
        <v>1413031</v>
      </c>
      <c r="G200" s="53">
        <v>1104045</v>
      </c>
      <c r="H200" s="53">
        <v>831888</v>
      </c>
      <c r="I200" s="53">
        <v>602037</v>
      </c>
      <c r="J200" s="53">
        <v>396921</v>
      </c>
      <c r="K200" s="53">
        <v>210083</v>
      </c>
      <c r="L200" s="53">
        <v>95578</v>
      </c>
      <c r="M200" s="53">
        <v>36831</v>
      </c>
      <c r="N200" s="53">
        <v>13012</v>
      </c>
      <c r="O200" s="53">
        <v>3521</v>
      </c>
      <c r="P200" s="53">
        <v>953</v>
      </c>
      <c r="Q200" s="53">
        <v>217</v>
      </c>
      <c r="R200" s="53">
        <v>44</v>
      </c>
    </row>
    <row r="201" spans="1:20" ht="14.95" thickBot="1">
      <c r="A201" s="14" t="s">
        <v>111</v>
      </c>
      <c r="B201" s="53">
        <v>2501826</v>
      </c>
      <c r="C201" s="53">
        <v>2131375</v>
      </c>
      <c r="D201" s="53">
        <v>1815777</v>
      </c>
      <c r="E201" s="53">
        <v>1508181</v>
      </c>
      <c r="F201" s="53">
        <v>1217194</v>
      </c>
      <c r="G201" s="53">
        <v>951032</v>
      </c>
      <c r="H201" s="53">
        <v>716594</v>
      </c>
      <c r="I201" s="53">
        <v>518598</v>
      </c>
      <c r="J201" s="53">
        <v>341910</v>
      </c>
      <c r="K201" s="53">
        <v>180967</v>
      </c>
      <c r="L201" s="53">
        <v>82332</v>
      </c>
      <c r="M201" s="53">
        <v>31727</v>
      </c>
      <c r="N201" s="53">
        <v>11208</v>
      </c>
      <c r="O201" s="53">
        <v>3033</v>
      </c>
      <c r="P201" s="53">
        <v>821</v>
      </c>
      <c r="Q201" s="53">
        <v>187</v>
      </c>
      <c r="R201" s="53">
        <v>38</v>
      </c>
    </row>
    <row r="202" spans="1:20">
      <c r="B202">
        <f>(SUM(B192:T192)+SUM(B193:T193)+SUM(B196:S196)+SUM(B197:S197)+SUM(B200:R200)+SUM(B201:R201))/SUM(Population!B18:V19)</f>
        <v>1.107299166072897</v>
      </c>
    </row>
    <row r="203" spans="1:20">
      <c r="B203">
        <f>0.37</f>
        <v>0.37</v>
      </c>
      <c r="C203" s="56">
        <f>B203/B202</f>
        <v>0.33414637284721094</v>
      </c>
    </row>
    <row r="205" spans="1:20" ht="19.7" thickBot="1">
      <c r="A205" s="33" t="s">
        <v>213</v>
      </c>
      <c r="B205" s="33"/>
    </row>
    <row r="206" spans="1:20">
      <c r="A206" s="2" t="s">
        <v>112</v>
      </c>
      <c r="B206" s="3" t="s">
        <v>91</v>
      </c>
      <c r="C206" s="3" t="s">
        <v>92</v>
      </c>
      <c r="D206" s="3" t="s">
        <v>93</v>
      </c>
      <c r="E206" s="3" t="s">
        <v>94</v>
      </c>
      <c r="F206" s="3" t="s">
        <v>95</v>
      </c>
      <c r="G206" s="3" t="s">
        <v>96</v>
      </c>
      <c r="H206" s="3" t="s">
        <v>97</v>
      </c>
      <c r="I206" s="3" t="s">
        <v>98</v>
      </c>
      <c r="J206" s="3" t="s">
        <v>99</v>
      </c>
      <c r="K206" s="3" t="s">
        <v>100</v>
      </c>
      <c r="L206" s="3" t="s">
        <v>101</v>
      </c>
      <c r="M206" s="3" t="s">
        <v>102</v>
      </c>
      <c r="N206" s="3" t="s">
        <v>103</v>
      </c>
      <c r="O206" s="3" t="s">
        <v>104</v>
      </c>
      <c r="P206" s="3" t="s">
        <v>105</v>
      </c>
      <c r="Q206" s="3" t="s">
        <v>106</v>
      </c>
      <c r="R206" s="3" t="s">
        <v>107</v>
      </c>
      <c r="S206" s="3" t="s">
        <v>108</v>
      </c>
      <c r="T206" s="4" t="s">
        <v>109</v>
      </c>
    </row>
    <row r="207" spans="1:20">
      <c r="A207" s="15" t="s">
        <v>110</v>
      </c>
      <c r="B207" s="52">
        <v>49355152</v>
      </c>
      <c r="C207">
        <v>82812124.739999995</v>
      </c>
      <c r="D207">
        <v>64319687.939999998</v>
      </c>
      <c r="E207">
        <v>46559277.549999997</v>
      </c>
      <c r="F207">
        <v>45402781.789999999</v>
      </c>
      <c r="G207">
        <v>49152480</v>
      </c>
      <c r="H207">
        <v>51934406.390000001</v>
      </c>
      <c r="I207">
        <v>51942164.939999998</v>
      </c>
      <c r="J207">
        <v>47251065.810000002</v>
      </c>
      <c r="K207">
        <v>41797560.799999997</v>
      </c>
      <c r="L207">
        <v>40746003.5</v>
      </c>
      <c r="M207">
        <v>32886864.890000001</v>
      </c>
      <c r="N207">
        <v>23701344.57</v>
      </c>
      <c r="O207">
        <v>17293197.420000002</v>
      </c>
      <c r="P207">
        <v>10837710.210000001</v>
      </c>
      <c r="Q207">
        <v>5034582.5769999996</v>
      </c>
      <c r="R207">
        <v>1662275.5049999999</v>
      </c>
      <c r="S207">
        <v>337671.02559999999</v>
      </c>
      <c r="T207">
        <v>49439.903539999999</v>
      </c>
    </row>
    <row r="208" spans="1:20" ht="14.95" thickBot="1">
      <c r="A208" s="14" t="s">
        <v>111</v>
      </c>
      <c r="B208" s="51">
        <v>51167344</v>
      </c>
      <c r="C208">
        <v>72277631.680000007</v>
      </c>
      <c r="D208">
        <v>57012916.32</v>
      </c>
      <c r="E208">
        <v>42545030.07</v>
      </c>
      <c r="F208">
        <v>43063557.68</v>
      </c>
      <c r="G208">
        <v>47407629.899999999</v>
      </c>
      <c r="H208">
        <v>53401645.780000001</v>
      </c>
      <c r="I208">
        <v>55967067.32</v>
      </c>
      <c r="J208">
        <v>51460806.960000001</v>
      </c>
      <c r="K208">
        <v>46097137.969999999</v>
      </c>
      <c r="L208">
        <v>44015444.090000004</v>
      </c>
      <c r="M208">
        <v>35336631.649999999</v>
      </c>
      <c r="N208">
        <v>25443766.350000001</v>
      </c>
      <c r="O208">
        <v>19300318.600000001</v>
      </c>
      <c r="P208">
        <v>13415553.99</v>
      </c>
      <c r="Q208">
        <v>7549704.091</v>
      </c>
      <c r="R208">
        <v>3422013.9440000001</v>
      </c>
      <c r="S208">
        <v>945134.58140000002</v>
      </c>
      <c r="T208">
        <v>205910.63190000001</v>
      </c>
    </row>
    <row r="209" spans="1:20" ht="14.95" thickBot="1"/>
    <row r="210" spans="1:20">
      <c r="A210" s="2" t="s">
        <v>114</v>
      </c>
      <c r="B210" s="3" t="s">
        <v>92</v>
      </c>
      <c r="C210" s="3" t="s">
        <v>93</v>
      </c>
      <c r="D210" s="3" t="s">
        <v>94</v>
      </c>
      <c r="E210" s="3" t="s">
        <v>95</v>
      </c>
      <c r="F210" s="3" t="s">
        <v>96</v>
      </c>
      <c r="G210" s="3" t="s">
        <v>97</v>
      </c>
      <c r="H210" s="3" t="s">
        <v>98</v>
      </c>
      <c r="I210" s="3" t="s">
        <v>99</v>
      </c>
      <c r="J210" s="3" t="s">
        <v>100</v>
      </c>
      <c r="K210" s="3" t="s">
        <v>101</v>
      </c>
      <c r="L210" s="3" t="s">
        <v>102</v>
      </c>
      <c r="M210" s="3" t="s">
        <v>103</v>
      </c>
      <c r="N210" s="3" t="s">
        <v>104</v>
      </c>
      <c r="O210" s="3" t="s">
        <v>105</v>
      </c>
      <c r="P210" s="3" t="s">
        <v>106</v>
      </c>
      <c r="Q210" s="3" t="s">
        <v>107</v>
      </c>
      <c r="R210" s="3" t="s">
        <v>108</v>
      </c>
      <c r="S210" s="4" t="s">
        <v>109</v>
      </c>
    </row>
    <row r="211" spans="1:20">
      <c r="A211" s="15" t="s">
        <v>110</v>
      </c>
      <c r="B211">
        <v>211408567.90000001</v>
      </c>
      <c r="C211">
        <v>168006715.40000001</v>
      </c>
      <c r="D211">
        <v>172143198.90000001</v>
      </c>
      <c r="E211">
        <v>148427252.40000001</v>
      </c>
      <c r="F211">
        <v>134520220.90000001</v>
      </c>
      <c r="G211">
        <v>127378924.40000001</v>
      </c>
      <c r="H211">
        <v>117007960.8</v>
      </c>
      <c r="I211">
        <v>99189737.959999993</v>
      </c>
      <c r="J211">
        <v>82347866.730000004</v>
      </c>
      <c r="K211">
        <v>64210164.670000002</v>
      </c>
      <c r="L211">
        <v>42807309.969999999</v>
      </c>
      <c r="M211">
        <v>26964778.16</v>
      </c>
      <c r="N211">
        <v>17120468.690000001</v>
      </c>
      <c r="O211">
        <v>9144993.6400000006</v>
      </c>
      <c r="P211">
        <v>4166402.9559999998</v>
      </c>
      <c r="Q211">
        <v>1355174.7560000001</v>
      </c>
      <c r="R211">
        <v>258841.8462</v>
      </c>
      <c r="S211">
        <v>32184.73475</v>
      </c>
    </row>
    <row r="212" spans="1:20" ht="14.95" thickBot="1">
      <c r="A212" s="14" t="s">
        <v>111</v>
      </c>
      <c r="B212">
        <v>197152024.90000001</v>
      </c>
      <c r="C212">
        <v>153354004.80000001</v>
      </c>
      <c r="D212">
        <v>156447528.40000001</v>
      </c>
      <c r="E212">
        <v>133737322.8</v>
      </c>
      <c r="F212">
        <v>116763205.3</v>
      </c>
      <c r="G212">
        <v>107020461.3</v>
      </c>
      <c r="H212">
        <v>95875565.969999999</v>
      </c>
      <c r="I212">
        <v>82228869.319999993</v>
      </c>
      <c r="J212">
        <v>67232095.969999999</v>
      </c>
      <c r="K212">
        <v>52221249.469999999</v>
      </c>
      <c r="L212">
        <v>37871447.75</v>
      </c>
      <c r="M212">
        <v>25894933.390000001</v>
      </c>
      <c r="N212">
        <v>19196795.129999999</v>
      </c>
      <c r="O212">
        <v>12183859.939999999</v>
      </c>
      <c r="P212">
        <v>7577334.8689999999</v>
      </c>
      <c r="Q212">
        <v>3379058.591</v>
      </c>
      <c r="R212">
        <v>848607.3811</v>
      </c>
      <c r="S212">
        <v>147647.965</v>
      </c>
    </row>
    <row r="213" spans="1:20" ht="14.95" thickBot="1"/>
    <row r="214" spans="1:20">
      <c r="A214" s="2" t="s">
        <v>115</v>
      </c>
      <c r="B214" s="3" t="s">
        <v>93</v>
      </c>
      <c r="C214" s="3" t="s">
        <v>94</v>
      </c>
      <c r="D214" s="3" t="s">
        <v>95</v>
      </c>
      <c r="E214" s="3" t="s">
        <v>96</v>
      </c>
      <c r="F214" s="3" t="s">
        <v>97</v>
      </c>
      <c r="G214" s="3" t="s">
        <v>98</v>
      </c>
      <c r="H214" s="3" t="s">
        <v>99</v>
      </c>
      <c r="I214" s="3" t="s">
        <v>100</v>
      </c>
      <c r="J214" s="3" t="s">
        <v>101</v>
      </c>
      <c r="K214" s="3" t="s">
        <v>102</v>
      </c>
      <c r="L214" s="3" t="s">
        <v>103</v>
      </c>
      <c r="M214" s="3" t="s">
        <v>104</v>
      </c>
      <c r="N214" s="3" t="s">
        <v>105</v>
      </c>
      <c r="O214" s="3" t="s">
        <v>106</v>
      </c>
      <c r="P214" s="3" t="s">
        <v>107</v>
      </c>
      <c r="Q214" s="3" t="s">
        <v>108</v>
      </c>
      <c r="R214" s="4" t="s">
        <v>109</v>
      </c>
    </row>
    <row r="215" spans="1:20">
      <c r="A215" s="15" t="s">
        <v>110</v>
      </c>
      <c r="B215">
        <v>61650378.210000001</v>
      </c>
      <c r="C215">
        <v>71859910.390000001</v>
      </c>
      <c r="D215">
        <v>72007030.519999996</v>
      </c>
      <c r="E215">
        <v>48417760.539999999</v>
      </c>
      <c r="F215">
        <v>39745254.25</v>
      </c>
      <c r="G215">
        <v>34671886.340000004</v>
      </c>
      <c r="H215">
        <v>30032872.379999999</v>
      </c>
      <c r="I215">
        <v>25138419.93</v>
      </c>
      <c r="J215">
        <v>20557451.239999998</v>
      </c>
      <c r="K215">
        <v>15609755.66</v>
      </c>
      <c r="L215">
        <v>10121010.84</v>
      </c>
      <c r="M215">
        <v>6223013.9560000002</v>
      </c>
      <c r="N215">
        <v>3409772.014</v>
      </c>
      <c r="O215">
        <v>1637168.1910000001</v>
      </c>
      <c r="P215">
        <v>545386.60759999999</v>
      </c>
      <c r="Q215">
        <v>101002.4127</v>
      </c>
      <c r="R215">
        <v>11521.985650000001</v>
      </c>
    </row>
    <row r="216" spans="1:20" ht="14.95" thickBot="1">
      <c r="A216" s="14" t="s">
        <v>111</v>
      </c>
      <c r="B216">
        <v>59221519.460000001</v>
      </c>
      <c r="C216">
        <v>69137493.769999996</v>
      </c>
      <c r="D216">
        <v>69016148.189999998</v>
      </c>
      <c r="E216">
        <v>47201151.240000002</v>
      </c>
      <c r="F216">
        <v>37179726.909999996</v>
      </c>
      <c r="G216">
        <v>30273604.030000001</v>
      </c>
      <c r="H216">
        <v>25536678.91</v>
      </c>
      <c r="I216">
        <v>21072471.579999998</v>
      </c>
      <c r="J216">
        <v>16728374.4</v>
      </c>
      <c r="K216">
        <v>12148080.07</v>
      </c>
      <c r="L216">
        <v>7609104.7960000001</v>
      </c>
      <c r="M216">
        <v>4754210.6100000003</v>
      </c>
      <c r="N216">
        <v>2706659.415</v>
      </c>
      <c r="O216">
        <v>1570276.8030000001</v>
      </c>
      <c r="P216">
        <v>644653.78399999999</v>
      </c>
      <c r="Q216">
        <v>155205.17000000001</v>
      </c>
      <c r="R216">
        <v>22798.98849</v>
      </c>
    </row>
    <row r="220" spans="1:20" ht="19.7" thickBot="1">
      <c r="A220" s="33" t="s">
        <v>314</v>
      </c>
      <c r="B220" s="33"/>
    </row>
    <row r="221" spans="1:20">
      <c r="A221" s="2" t="s">
        <v>112</v>
      </c>
      <c r="B221" s="3" t="s">
        <v>91</v>
      </c>
      <c r="C221" s="3" t="s">
        <v>92</v>
      </c>
      <c r="D221" s="3" t="s">
        <v>93</v>
      </c>
      <c r="E221" s="3" t="s">
        <v>94</v>
      </c>
      <c r="F221" s="3" t="s">
        <v>95</v>
      </c>
      <c r="G221" s="3" t="s">
        <v>96</v>
      </c>
      <c r="H221" s="3" t="s">
        <v>97</v>
      </c>
      <c r="I221" s="3" t="s">
        <v>98</v>
      </c>
      <c r="J221" s="3" t="s">
        <v>99</v>
      </c>
      <c r="K221" s="3" t="s">
        <v>100</v>
      </c>
      <c r="L221" s="3" t="s">
        <v>101</v>
      </c>
      <c r="M221" s="3" t="s">
        <v>102</v>
      </c>
      <c r="N221" s="3" t="s">
        <v>103</v>
      </c>
      <c r="O221" s="3" t="s">
        <v>104</v>
      </c>
      <c r="P221" s="3" t="s">
        <v>105</v>
      </c>
      <c r="Q221" s="3" t="s">
        <v>106</v>
      </c>
      <c r="R221" s="3" t="s">
        <v>107</v>
      </c>
      <c r="S221" s="3" t="s">
        <v>108</v>
      </c>
      <c r="T221" s="4" t="s">
        <v>109</v>
      </c>
    </row>
    <row r="222" spans="1:20">
      <c r="A222" s="15" t="s">
        <v>110</v>
      </c>
      <c r="B222" s="8">
        <v>49355152</v>
      </c>
      <c r="C222" s="35">
        <v>46180036</v>
      </c>
      <c r="D222" s="35">
        <v>42691364</v>
      </c>
      <c r="E222" s="35">
        <v>39120184</v>
      </c>
      <c r="F222" s="35">
        <v>35743564</v>
      </c>
      <c r="G222" s="35">
        <v>32770040</v>
      </c>
      <c r="H222" s="35">
        <v>30282794</v>
      </c>
      <c r="I222" s="35">
        <v>27361884</v>
      </c>
      <c r="J222" s="35">
        <v>24925750</v>
      </c>
      <c r="K222" s="35">
        <v>22851078</v>
      </c>
      <c r="L222" s="35">
        <v>21031620</v>
      </c>
      <c r="M222" s="35">
        <v>16176106</v>
      </c>
      <c r="N222" s="35">
        <v>12184178</v>
      </c>
      <c r="O222" s="35">
        <v>8977545</v>
      </c>
      <c r="P222" s="35">
        <v>6465187.5</v>
      </c>
      <c r="Q222" s="35">
        <v>4547908</v>
      </c>
      <c r="R222" s="35">
        <v>3124102.25</v>
      </c>
      <c r="S222" s="35">
        <v>2095692.5</v>
      </c>
      <c r="T222" s="36">
        <v>3850857</v>
      </c>
    </row>
    <row r="223" spans="1:20" ht="14.95" thickBot="1">
      <c r="A223" s="14" t="s">
        <v>111</v>
      </c>
      <c r="B223" s="37">
        <v>51167344</v>
      </c>
      <c r="C223" s="37">
        <v>47529548</v>
      </c>
      <c r="D223" s="37">
        <v>43391720</v>
      </c>
      <c r="E223" s="37">
        <v>39068428</v>
      </c>
      <c r="F223" s="37">
        <v>34954892</v>
      </c>
      <c r="G223" s="37">
        <v>31344856</v>
      </c>
      <c r="H223" s="37">
        <v>28342408</v>
      </c>
      <c r="I223" s="37">
        <v>25086662</v>
      </c>
      <c r="J223" s="37">
        <v>22371872</v>
      </c>
      <c r="K223" s="37">
        <v>20029026</v>
      </c>
      <c r="L223" s="37">
        <v>17933762</v>
      </c>
      <c r="M223" s="37">
        <v>13439859</v>
      </c>
      <c r="N223" s="37">
        <v>9843769</v>
      </c>
      <c r="O223" s="37">
        <v>7045061</v>
      </c>
      <c r="P223" s="37">
        <v>4928278</v>
      </c>
      <c r="Q223" s="37">
        <v>3371815.75</v>
      </c>
      <c r="R223" s="37">
        <v>2258046.5</v>
      </c>
      <c r="S223" s="37">
        <v>1481360.875</v>
      </c>
      <c r="T223" s="38">
        <v>2626778.25</v>
      </c>
    </row>
    <row r="224" spans="1:20" ht="14.95" thickBot="1"/>
    <row r="225" spans="1:20">
      <c r="A225" s="2" t="s">
        <v>114</v>
      </c>
      <c r="B225" s="3" t="s">
        <v>92</v>
      </c>
      <c r="C225" s="3" t="s">
        <v>93</v>
      </c>
      <c r="D225" s="3" t="s">
        <v>94</v>
      </c>
      <c r="E225" s="3" t="s">
        <v>95</v>
      </c>
      <c r="F225" s="3" t="s">
        <v>96</v>
      </c>
      <c r="G225" s="3" t="s">
        <v>97</v>
      </c>
      <c r="H225" s="3" t="s">
        <v>98</v>
      </c>
      <c r="I225" s="3" t="s">
        <v>99</v>
      </c>
      <c r="J225" s="3" t="s">
        <v>100</v>
      </c>
      <c r="K225" s="3" t="s">
        <v>101</v>
      </c>
      <c r="L225" s="3" t="s">
        <v>102</v>
      </c>
      <c r="M225" s="3" t="s">
        <v>103</v>
      </c>
      <c r="N225" s="3" t="s">
        <v>104</v>
      </c>
      <c r="O225" s="3" t="s">
        <v>105</v>
      </c>
      <c r="P225" s="3" t="s">
        <v>106</v>
      </c>
      <c r="Q225" s="3" t="s">
        <v>107</v>
      </c>
      <c r="R225" s="3" t="s">
        <v>108</v>
      </c>
      <c r="S225" s="4" t="s">
        <v>109</v>
      </c>
    </row>
    <row r="226" spans="1:20">
      <c r="A226" s="15" t="s">
        <v>110</v>
      </c>
      <c r="B226" s="8">
        <v>155434912</v>
      </c>
      <c r="C226" s="35">
        <v>142872688</v>
      </c>
      <c r="D226" s="35">
        <v>129689344</v>
      </c>
      <c r="E226" s="35">
        <v>116408952</v>
      </c>
      <c r="F226" s="35">
        <v>103414288</v>
      </c>
      <c r="G226" s="35">
        <v>90971616</v>
      </c>
      <c r="H226" s="35">
        <v>76969688</v>
      </c>
      <c r="I226" s="35">
        <v>64553016</v>
      </c>
      <c r="J226" s="35">
        <v>53694360</v>
      </c>
      <c r="K226" s="35">
        <v>44327076</v>
      </c>
      <c r="L226" s="35">
        <v>30926292</v>
      </c>
      <c r="M226" s="35">
        <v>21096796</v>
      </c>
      <c r="N226" s="35">
        <v>14089957</v>
      </c>
      <c r="O226" s="35">
        <v>9226415</v>
      </c>
      <c r="P226" s="35">
        <v>5932589.5</v>
      </c>
      <c r="Q226" s="35">
        <v>3751444.25</v>
      </c>
      <c r="R226" s="35">
        <v>2336159</v>
      </c>
      <c r="S226" s="36">
        <v>3745399.75</v>
      </c>
    </row>
    <row r="227" spans="1:20" ht="14.95" thickBot="1">
      <c r="A227" s="14" t="s">
        <v>111</v>
      </c>
      <c r="B227" s="37">
        <v>152753632</v>
      </c>
      <c r="C227" s="37">
        <v>137745872</v>
      </c>
      <c r="D227" s="37">
        <v>121917656</v>
      </c>
      <c r="E227" s="37">
        <v>106107784</v>
      </c>
      <c r="F227" s="37">
        <v>90921536</v>
      </c>
      <c r="G227" s="37">
        <v>76766208</v>
      </c>
      <c r="H227" s="37">
        <v>62156256</v>
      </c>
      <c r="I227" s="37">
        <v>49744636</v>
      </c>
      <c r="J227" s="37">
        <v>39463400</v>
      </c>
      <c r="K227" s="37">
        <v>31162654</v>
      </c>
      <c r="L227" s="37">
        <v>21032764</v>
      </c>
      <c r="M227" s="37">
        <v>13988510</v>
      </c>
      <c r="N227" s="37">
        <v>9196732</v>
      </c>
      <c r="O227" s="37">
        <v>5991231.5</v>
      </c>
      <c r="P227" s="37">
        <v>3872578</v>
      </c>
      <c r="Q227" s="37">
        <v>2484219.25</v>
      </c>
      <c r="R227" s="37">
        <v>1580460.875</v>
      </c>
      <c r="S227" s="38">
        <v>2715952</v>
      </c>
    </row>
    <row r="228" spans="1:20" ht="14.95" thickBot="1"/>
    <row r="229" spans="1:20">
      <c r="A229" s="2" t="s">
        <v>115</v>
      </c>
      <c r="B229" s="3" t="s">
        <v>93</v>
      </c>
      <c r="C229" s="3" t="s">
        <v>94</v>
      </c>
      <c r="D229" s="3" t="s">
        <v>95</v>
      </c>
      <c r="E229" s="3" t="s">
        <v>96</v>
      </c>
      <c r="F229" s="3" t="s">
        <v>97</v>
      </c>
      <c r="G229" s="3" t="s">
        <v>98</v>
      </c>
      <c r="H229" s="3" t="s">
        <v>99</v>
      </c>
      <c r="I229" s="3" t="s">
        <v>100</v>
      </c>
      <c r="J229" s="3" t="s">
        <v>101</v>
      </c>
      <c r="K229" s="3" t="s">
        <v>102</v>
      </c>
      <c r="L229" s="3" t="s">
        <v>103</v>
      </c>
      <c r="M229" s="3" t="s">
        <v>104</v>
      </c>
      <c r="N229" s="3" t="s">
        <v>105</v>
      </c>
      <c r="O229" s="3" t="s">
        <v>106</v>
      </c>
      <c r="P229" s="3" t="s">
        <v>107</v>
      </c>
      <c r="Q229" s="3" t="s">
        <v>108</v>
      </c>
      <c r="R229" s="4" t="s">
        <v>109</v>
      </c>
    </row>
    <row r="230" spans="1:20">
      <c r="A230" s="15" t="s">
        <v>110</v>
      </c>
      <c r="B230" s="8">
        <v>43999684</v>
      </c>
      <c r="C230" s="35">
        <v>38616008</v>
      </c>
      <c r="D230" s="35">
        <v>33541514</v>
      </c>
      <c r="E230" s="35">
        <v>28847256</v>
      </c>
      <c r="F230" s="35">
        <v>24575024</v>
      </c>
      <c r="G230" s="35">
        <v>20161422</v>
      </c>
      <c r="H230" s="35">
        <v>16402935</v>
      </c>
      <c r="I230" s="35">
        <v>13242981</v>
      </c>
      <c r="J230" s="35">
        <v>10619861</v>
      </c>
      <c r="K230" s="35">
        <v>7233930.5</v>
      </c>
      <c r="L230" s="35">
        <v>4824749.5</v>
      </c>
      <c r="M230" s="35">
        <v>3155658.5</v>
      </c>
      <c r="N230" s="35">
        <v>2027372.875</v>
      </c>
      <c r="O230" s="35">
        <v>1281526</v>
      </c>
      <c r="P230" s="35">
        <v>798275.375</v>
      </c>
      <c r="Q230" s="35">
        <v>490682.3125</v>
      </c>
      <c r="R230" s="36">
        <v>768252.25</v>
      </c>
    </row>
    <row r="231" spans="1:20" ht="14.95" thickBot="1">
      <c r="A231" s="14" t="s">
        <v>111</v>
      </c>
      <c r="B231" s="37">
        <v>38608568</v>
      </c>
      <c r="C231" s="37">
        <v>32963842</v>
      </c>
      <c r="D231" s="37">
        <v>27715490</v>
      </c>
      <c r="E231" s="37">
        <v>22964636</v>
      </c>
      <c r="F231" s="37">
        <v>18768788</v>
      </c>
      <c r="G231" s="37">
        <v>14747308</v>
      </c>
      <c r="H231" s="37">
        <v>11482517</v>
      </c>
      <c r="I231" s="37">
        <v>8893680</v>
      </c>
      <c r="J231" s="37">
        <v>6886528</v>
      </c>
      <c r="K231" s="37">
        <v>4586425</v>
      </c>
      <c r="L231" s="37">
        <v>3020523</v>
      </c>
      <c r="M231" s="37">
        <v>1972035.5</v>
      </c>
      <c r="N231" s="37">
        <v>1278216.125</v>
      </c>
      <c r="O231" s="37">
        <v>822805.25</v>
      </c>
      <c r="P231" s="37">
        <v>525681.25</v>
      </c>
      <c r="Q231" s="37">
        <v>332911.90625</v>
      </c>
      <c r="R231" s="38">
        <v>562849.1875</v>
      </c>
    </row>
    <row r="234" spans="1:20">
      <c r="B234">
        <f>B192/Population!D18</f>
        <v>1.5547994796145435</v>
      </c>
      <c r="C234">
        <f>C192/Population!E18</f>
        <v>1.4666917190999651</v>
      </c>
      <c r="D234">
        <f>D192/Population!F18</f>
        <v>1.2640898790826174</v>
      </c>
      <c r="E234">
        <f>E192/Population!G18</f>
        <v>1.0875145017121388</v>
      </c>
      <c r="F234">
        <f>F192/Population!H18</f>
        <v>1.1152879915175042</v>
      </c>
      <c r="G234">
        <f>G192/Population!I18</f>
        <v>0.82358782897238614</v>
      </c>
      <c r="H234">
        <f>H192/Population!J18</f>
        <v>0.67685894818570358</v>
      </c>
      <c r="I234">
        <f>I192/Population!K18</f>
        <v>0.57136146058901194</v>
      </c>
      <c r="J234">
        <f>J192/Population!L18</f>
        <v>0.50211869944851384</v>
      </c>
      <c r="K234">
        <f>K192/Population!M18</f>
        <v>0.4348260205268204</v>
      </c>
      <c r="L234">
        <f>L192/Population!N18</f>
        <v>0.33299261961074861</v>
      </c>
      <c r="M234">
        <f>M192/Population!O18</f>
        <v>0.21567692433495617</v>
      </c>
      <c r="N234">
        <f>N192/Population!P18</f>
        <v>0.13413542128208067</v>
      </c>
      <c r="O234">
        <f>O192/Population!Q18</f>
        <v>8.4704295227095813E-2</v>
      </c>
      <c r="P234">
        <f>P192/Population!R18</f>
        <v>6.4745252803529024E-2</v>
      </c>
      <c r="Q234">
        <f>Q192/Population!S18</f>
        <v>5.1335058118663582E-2</v>
      </c>
      <c r="R234">
        <f>R192/Population!T18</f>
        <v>6.2692002636370744E-2</v>
      </c>
      <c r="S234">
        <f>S192/Population!U18</f>
        <v>0.1033700583279326</v>
      </c>
      <c r="T234">
        <f>T192/Population!V18</f>
        <v>0.16850291639662995</v>
      </c>
    </row>
    <row r="235" spans="1:20">
      <c r="B235">
        <f>B193/Population!D19</f>
        <v>1.1048685549850501</v>
      </c>
      <c r="C235">
        <f>C193/Population!E19</f>
        <v>1.0029624173325433</v>
      </c>
      <c r="D235">
        <f>D193/Population!F19</f>
        <v>0.83665601858780292</v>
      </c>
      <c r="E235">
        <f>E193/Population!G19</f>
        <v>0.68587832565119744</v>
      </c>
      <c r="F235">
        <f>F193/Population!H19</f>
        <v>0.70515088407066828</v>
      </c>
      <c r="G235">
        <f>G193/Population!I19</f>
        <v>0.51841583401245539</v>
      </c>
      <c r="H235">
        <f>H193/Population!J19</f>
        <v>0.43850960321399646</v>
      </c>
      <c r="I235">
        <f>I193/Population!K19</f>
        <v>0.37403038561320057</v>
      </c>
      <c r="J235">
        <f>J193/Population!L19</f>
        <v>0.31288230907660941</v>
      </c>
      <c r="K235">
        <f>K193/Population!M19</f>
        <v>0.25772337412727958</v>
      </c>
      <c r="L235">
        <f>L193/Population!N19</f>
        <v>0.19673210869453159</v>
      </c>
      <c r="M235">
        <f>M193/Population!O19</f>
        <v>0.12435341623940364</v>
      </c>
      <c r="N235">
        <f>N193/Population!P19</f>
        <v>7.592071693111388E-2</v>
      </c>
      <c r="O235">
        <f>O193/Population!Q19</f>
        <v>4.5834560086363413E-2</v>
      </c>
      <c r="P235">
        <f>P193/Population!R19</f>
        <v>3.1119153149754809E-2</v>
      </c>
      <c r="Q235">
        <f>Q193/Population!S19</f>
        <v>2.1702942025243397E-2</v>
      </c>
      <c r="R235">
        <f>R193/Population!T19</f>
        <v>2.2901305854135204E-2</v>
      </c>
      <c r="S235">
        <f>S193/Population!U19</f>
        <v>3.364042968003364E-2</v>
      </c>
      <c r="T235">
        <f>T193/Population!V19</f>
        <v>5.3802224226029455E-2</v>
      </c>
    </row>
  </sheetData>
  <mergeCells count="12">
    <mergeCell ref="A168:A171"/>
    <mergeCell ref="A172:A175"/>
    <mergeCell ref="A176:A179"/>
    <mergeCell ref="A152:A167"/>
    <mergeCell ref="A2:A19"/>
    <mergeCell ref="A20:A38"/>
    <mergeCell ref="A39:A57"/>
    <mergeCell ref="A121:A135"/>
    <mergeCell ref="A136:A151"/>
    <mergeCell ref="A79:A97"/>
    <mergeCell ref="A98:A116"/>
    <mergeCell ref="A61:A78"/>
  </mergeCells>
  <phoneticPr fontId="4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76"/>
  <sheetViews>
    <sheetView zoomScale="80" zoomScaleNormal="80" workbookViewId="0">
      <pane ySplit="1" topLeftCell="A214" activePane="bottomLeft" state="frozen"/>
      <selection pane="bottomLeft" activeCell="I233" sqref="I233"/>
    </sheetView>
  </sheetViews>
  <sheetFormatPr defaultRowHeight="14.3"/>
  <cols>
    <col min="1" max="1" width="13.5" bestFit="1" customWidth="1"/>
    <col min="26" max="26" width="14.375" customWidth="1"/>
    <col min="37" max="37" width="9.625" customWidth="1"/>
    <col min="39" max="39" width="15.375" customWidth="1"/>
    <col min="40" max="40" width="17.625" customWidth="1"/>
  </cols>
  <sheetData>
    <row r="1" spans="1:38" ht="19.05">
      <c r="A1" s="116">
        <v>1900</v>
      </c>
      <c r="B1" s="116"/>
      <c r="C1" s="116"/>
      <c r="D1" s="116"/>
      <c r="E1" s="116"/>
      <c r="F1" s="116"/>
      <c r="G1" s="116"/>
      <c r="H1" s="116"/>
      <c r="I1" s="116"/>
      <c r="J1" s="116"/>
      <c r="K1" s="116"/>
      <c r="L1" s="116"/>
      <c r="N1" s="116">
        <v>1960</v>
      </c>
      <c r="O1" s="116"/>
      <c r="P1" s="116"/>
      <c r="Q1" s="116"/>
      <c r="R1" s="116"/>
      <c r="S1" s="116"/>
      <c r="T1" s="116"/>
      <c r="U1" s="116"/>
      <c r="V1" s="116"/>
      <c r="W1" s="116"/>
      <c r="X1" s="116"/>
      <c r="Y1" s="116"/>
      <c r="AA1" s="116">
        <v>2016</v>
      </c>
      <c r="AB1" s="116"/>
      <c r="AC1" s="116"/>
      <c r="AD1" s="116"/>
      <c r="AE1" s="116"/>
      <c r="AF1" s="116"/>
      <c r="AG1" s="116"/>
      <c r="AH1" s="116"/>
      <c r="AI1" s="116"/>
      <c r="AJ1" s="116"/>
      <c r="AK1" s="116"/>
      <c r="AL1" s="116"/>
    </row>
    <row r="2" spans="1:38" ht="19.7" thickBot="1">
      <c r="A2" s="17" t="s">
        <v>418</v>
      </c>
      <c r="B2" s="18" t="s">
        <v>110</v>
      </c>
      <c r="C2" s="9" t="s">
        <v>118</v>
      </c>
      <c r="D2" s="19" t="s">
        <v>119</v>
      </c>
      <c r="E2" s="19" t="s">
        <v>113</v>
      </c>
      <c r="F2" s="19" t="s">
        <v>120</v>
      </c>
      <c r="G2" s="9"/>
      <c r="H2" s="18" t="s">
        <v>111</v>
      </c>
      <c r="I2" s="9" t="s">
        <v>118</v>
      </c>
      <c r="J2" s="19" t="s">
        <v>119</v>
      </c>
      <c r="K2" s="19" t="s">
        <v>113</v>
      </c>
      <c r="L2" s="19" t="s">
        <v>120</v>
      </c>
      <c r="N2" s="17" t="s">
        <v>117</v>
      </c>
      <c r="O2" s="18" t="s">
        <v>110</v>
      </c>
      <c r="P2" s="19" t="s">
        <v>118</v>
      </c>
      <c r="Q2" s="19" t="s">
        <v>119</v>
      </c>
      <c r="R2" s="19" t="s">
        <v>113</v>
      </c>
      <c r="S2" s="19" t="s">
        <v>120</v>
      </c>
      <c r="T2" s="9"/>
      <c r="U2" s="18" t="s">
        <v>111</v>
      </c>
      <c r="V2" s="19" t="s">
        <v>118</v>
      </c>
      <c r="W2" s="19" t="s">
        <v>119</v>
      </c>
      <c r="X2" s="19" t="s">
        <v>113</v>
      </c>
      <c r="Y2" s="19" t="s">
        <v>120</v>
      </c>
      <c r="AA2" s="17" t="s">
        <v>117</v>
      </c>
      <c r="AB2" s="18" t="s">
        <v>110</v>
      </c>
      <c r="AC2" s="19" t="s">
        <v>118</v>
      </c>
      <c r="AD2" s="19" t="s">
        <v>119</v>
      </c>
      <c r="AE2" s="19" t="s">
        <v>113</v>
      </c>
      <c r="AF2" s="19" t="s">
        <v>120</v>
      </c>
      <c r="AG2" s="9"/>
      <c r="AH2" s="18" t="s">
        <v>111</v>
      </c>
      <c r="AI2" s="19" t="s">
        <v>118</v>
      </c>
      <c r="AJ2" s="19" t="s">
        <v>119</v>
      </c>
      <c r="AK2" s="19" t="s">
        <v>113</v>
      </c>
      <c r="AL2" s="19" t="s">
        <v>120</v>
      </c>
    </row>
    <row r="3" spans="1:38" ht="14.95" thickBot="1">
      <c r="B3" t="s">
        <v>121</v>
      </c>
      <c r="C3" s="22">
        <v>92893780</v>
      </c>
      <c r="D3">
        <v>1</v>
      </c>
      <c r="E3">
        <v>1</v>
      </c>
      <c r="F3">
        <v>1</v>
      </c>
      <c r="I3" s="22">
        <v>91885000</v>
      </c>
      <c r="J3">
        <v>1</v>
      </c>
      <c r="K3">
        <v>1</v>
      </c>
      <c r="L3">
        <v>1</v>
      </c>
      <c r="O3" s="16" t="s">
        <v>121</v>
      </c>
      <c r="P3">
        <v>149440800</v>
      </c>
      <c r="Q3">
        <v>0</v>
      </c>
      <c r="R3">
        <v>0</v>
      </c>
      <c r="S3">
        <v>0</v>
      </c>
      <c r="U3" s="16"/>
      <c r="V3">
        <v>140724848</v>
      </c>
      <c r="W3">
        <v>0</v>
      </c>
      <c r="X3">
        <v>0</v>
      </c>
      <c r="Y3">
        <v>0</v>
      </c>
      <c r="AB3" s="16" t="s">
        <v>121</v>
      </c>
      <c r="AC3">
        <v>295991712</v>
      </c>
      <c r="AD3">
        <v>0</v>
      </c>
      <c r="AE3">
        <v>0</v>
      </c>
      <c r="AF3">
        <v>0</v>
      </c>
      <c r="AH3" s="16"/>
      <c r="AI3">
        <v>278662624</v>
      </c>
      <c r="AJ3">
        <v>0</v>
      </c>
      <c r="AK3">
        <v>0</v>
      </c>
      <c r="AL3">
        <v>0</v>
      </c>
    </row>
    <row r="4" spans="1:38">
      <c r="B4" s="16" t="s">
        <v>122</v>
      </c>
      <c r="C4">
        <v>80919102</v>
      </c>
      <c r="D4">
        <v>1</v>
      </c>
      <c r="E4">
        <v>1</v>
      </c>
      <c r="F4">
        <v>1</v>
      </c>
      <c r="H4" s="16"/>
      <c r="I4">
        <v>80040359</v>
      </c>
      <c r="J4">
        <v>1</v>
      </c>
      <c r="K4">
        <v>1</v>
      </c>
      <c r="L4">
        <v>1</v>
      </c>
      <c r="O4" s="16" t="s">
        <v>122</v>
      </c>
      <c r="P4">
        <v>129138400</v>
      </c>
      <c r="Q4">
        <v>0</v>
      </c>
      <c r="R4">
        <v>0</v>
      </c>
      <c r="S4">
        <v>0</v>
      </c>
      <c r="U4" s="16"/>
      <c r="V4">
        <v>121606912</v>
      </c>
      <c r="W4">
        <v>0</v>
      </c>
      <c r="X4">
        <v>0</v>
      </c>
      <c r="Y4">
        <v>0</v>
      </c>
      <c r="AB4" s="16" t="s">
        <v>122</v>
      </c>
      <c r="AC4">
        <v>283645376</v>
      </c>
      <c r="AD4">
        <v>0</v>
      </c>
      <c r="AE4">
        <v>0</v>
      </c>
      <c r="AF4">
        <v>0</v>
      </c>
      <c r="AH4" s="16"/>
      <c r="AI4">
        <v>267039648</v>
      </c>
      <c r="AJ4">
        <v>0</v>
      </c>
      <c r="AK4">
        <v>0</v>
      </c>
      <c r="AL4">
        <v>0</v>
      </c>
    </row>
    <row r="5" spans="1:38">
      <c r="B5" s="16" t="s">
        <v>91</v>
      </c>
      <c r="C5">
        <v>54585865</v>
      </c>
      <c r="D5">
        <v>17285037</v>
      </c>
      <c r="E5">
        <v>1</v>
      </c>
      <c r="F5">
        <v>1</v>
      </c>
      <c r="H5" s="16"/>
      <c r="I5">
        <v>59178870</v>
      </c>
      <c r="J5">
        <v>11911559</v>
      </c>
      <c r="K5">
        <v>1</v>
      </c>
      <c r="L5">
        <v>1</v>
      </c>
      <c r="O5" s="16" t="s">
        <v>91</v>
      </c>
      <c r="P5">
        <v>91066344</v>
      </c>
      <c r="Q5">
        <v>20250908</v>
      </c>
      <c r="R5">
        <v>0</v>
      </c>
      <c r="S5">
        <v>0</v>
      </c>
      <c r="U5" s="16"/>
      <c r="V5">
        <v>87161128</v>
      </c>
      <c r="W5">
        <v>17628120</v>
      </c>
      <c r="X5">
        <v>0</v>
      </c>
      <c r="Y5">
        <v>0</v>
      </c>
      <c r="AB5" s="16" t="s">
        <v>91</v>
      </c>
      <c r="AC5">
        <v>230547904</v>
      </c>
      <c r="AD5">
        <v>38777916</v>
      </c>
      <c r="AE5">
        <v>0</v>
      </c>
      <c r="AF5">
        <v>0</v>
      </c>
      <c r="AH5" s="16"/>
      <c r="AI5">
        <v>213285568</v>
      </c>
      <c r="AJ5">
        <v>40237572</v>
      </c>
      <c r="AK5">
        <v>0</v>
      </c>
      <c r="AL5">
        <v>0</v>
      </c>
    </row>
    <row r="6" spans="1:38">
      <c r="B6" s="16" t="s">
        <v>92</v>
      </c>
      <c r="C6">
        <v>37126194</v>
      </c>
      <c r="D6">
        <v>15352263</v>
      </c>
      <c r="E6">
        <v>13036506</v>
      </c>
      <c r="F6">
        <v>1</v>
      </c>
      <c r="H6" s="16"/>
      <c r="I6">
        <v>42779476</v>
      </c>
      <c r="J6">
        <v>10579634</v>
      </c>
      <c r="K6">
        <v>11229733</v>
      </c>
      <c r="L6">
        <v>1</v>
      </c>
      <c r="O6" s="16" t="s">
        <v>92</v>
      </c>
      <c r="P6">
        <v>53865796</v>
      </c>
      <c r="Q6">
        <v>19969688</v>
      </c>
      <c r="R6">
        <v>25459024</v>
      </c>
      <c r="S6">
        <v>0</v>
      </c>
      <c r="U6" s="16"/>
      <c r="V6">
        <v>64555880</v>
      </c>
      <c r="W6">
        <v>15154262</v>
      </c>
      <c r="X6">
        <v>13971740</v>
      </c>
      <c r="Y6">
        <v>0</v>
      </c>
      <c r="AB6" s="16" t="s">
        <v>92</v>
      </c>
      <c r="AC6">
        <v>96144448</v>
      </c>
      <c r="AD6">
        <v>36275132</v>
      </c>
      <c r="AE6">
        <v>121582896</v>
      </c>
      <c r="AF6">
        <v>0</v>
      </c>
      <c r="AH6" s="16"/>
      <c r="AI6">
        <v>82203496</v>
      </c>
      <c r="AJ6">
        <v>37350120</v>
      </c>
      <c r="AK6">
        <v>119786232</v>
      </c>
      <c r="AL6">
        <v>0</v>
      </c>
    </row>
    <row r="7" spans="1:38">
      <c r="B7" s="16" t="s">
        <v>93</v>
      </c>
      <c r="C7">
        <v>28605285</v>
      </c>
      <c r="D7">
        <v>13373245</v>
      </c>
      <c r="E7">
        <v>11356005</v>
      </c>
      <c r="F7">
        <v>2271202</v>
      </c>
      <c r="H7" s="16"/>
      <c r="I7">
        <v>34047473</v>
      </c>
      <c r="J7">
        <v>9215843</v>
      </c>
      <c r="K7">
        <v>9782140</v>
      </c>
      <c r="L7">
        <v>1956428</v>
      </c>
      <c r="O7" s="16" t="s">
        <v>93</v>
      </c>
      <c r="P7">
        <v>45065660</v>
      </c>
      <c r="Q7">
        <v>19447810</v>
      </c>
      <c r="R7">
        <v>21052970</v>
      </c>
      <c r="S7">
        <v>4270364</v>
      </c>
      <c r="U7" s="16"/>
      <c r="V7">
        <v>55301880</v>
      </c>
      <c r="W7">
        <v>13402236</v>
      </c>
      <c r="X7">
        <v>13008326</v>
      </c>
      <c r="Y7">
        <v>2861867.5</v>
      </c>
      <c r="AB7" s="16" t="s">
        <v>93</v>
      </c>
      <c r="AC7">
        <v>58539008</v>
      </c>
      <c r="AD7">
        <v>33547076</v>
      </c>
      <c r="AE7">
        <v>112906736</v>
      </c>
      <c r="AF7">
        <v>34916424</v>
      </c>
      <c r="AH7" s="16"/>
      <c r="AI7">
        <v>52214656</v>
      </c>
      <c r="AJ7">
        <v>34118472</v>
      </c>
      <c r="AK7">
        <v>109129776</v>
      </c>
      <c r="AL7">
        <v>30702016</v>
      </c>
    </row>
    <row r="8" spans="1:38">
      <c r="B8" s="16" t="s">
        <v>94</v>
      </c>
      <c r="C8">
        <v>24369629</v>
      </c>
      <c r="D8">
        <v>11393035</v>
      </c>
      <c r="E8">
        <v>9674493</v>
      </c>
      <c r="F8">
        <v>1934899</v>
      </c>
      <c r="H8" s="16"/>
      <c r="I8">
        <v>29005985</v>
      </c>
      <c r="J8">
        <v>7851231</v>
      </c>
      <c r="K8">
        <v>8333675</v>
      </c>
      <c r="L8">
        <v>1666735</v>
      </c>
      <c r="O8" s="16" t="s">
        <v>94</v>
      </c>
      <c r="P8">
        <v>41671392</v>
      </c>
      <c r="Q8">
        <v>18452760</v>
      </c>
      <c r="R8">
        <v>17281924</v>
      </c>
      <c r="S8">
        <v>3513283</v>
      </c>
      <c r="U8" s="16"/>
      <c r="V8">
        <v>49664692</v>
      </c>
      <c r="W8">
        <v>12063073</v>
      </c>
      <c r="X8">
        <v>11913942</v>
      </c>
      <c r="Y8">
        <v>2566716.5</v>
      </c>
      <c r="AB8" s="16" t="s">
        <v>94</v>
      </c>
      <c r="AC8">
        <v>59662840</v>
      </c>
      <c r="AD8">
        <v>30748884</v>
      </c>
      <c r="AE8">
        <v>102560920</v>
      </c>
      <c r="AF8">
        <v>30662130</v>
      </c>
      <c r="AH8" s="16"/>
      <c r="AI8">
        <v>57122336</v>
      </c>
      <c r="AJ8">
        <v>30732320</v>
      </c>
      <c r="AK8">
        <v>96665712</v>
      </c>
      <c r="AL8">
        <v>26227972</v>
      </c>
    </row>
    <row r="9" spans="1:38">
      <c r="B9" s="16" t="s">
        <v>95</v>
      </c>
      <c r="C9">
        <v>20761162</v>
      </c>
      <c r="D9">
        <v>9706041</v>
      </c>
      <c r="E9">
        <v>8241967</v>
      </c>
      <c r="F9">
        <v>1648394</v>
      </c>
      <c r="H9" s="16"/>
      <c r="I9">
        <v>24710997</v>
      </c>
      <c r="J9">
        <v>6688680</v>
      </c>
      <c r="K9">
        <v>7099687</v>
      </c>
      <c r="L9">
        <v>1419938</v>
      </c>
      <c r="O9" s="16" t="s">
        <v>95</v>
      </c>
      <c r="P9">
        <v>38325112</v>
      </c>
      <c r="Q9">
        <v>17065968</v>
      </c>
      <c r="R9">
        <v>14628912</v>
      </c>
      <c r="S9">
        <v>2981019.25</v>
      </c>
      <c r="U9" s="16"/>
      <c r="V9">
        <v>44587460</v>
      </c>
      <c r="W9">
        <v>10947267</v>
      </c>
      <c r="X9">
        <v>10945395</v>
      </c>
      <c r="Y9">
        <v>2306365.5</v>
      </c>
      <c r="AB9" s="16" t="s">
        <v>95</v>
      </c>
      <c r="AC9">
        <v>60179488</v>
      </c>
      <c r="AD9">
        <v>28096000</v>
      </c>
      <c r="AE9">
        <v>92117632</v>
      </c>
      <c r="AF9">
        <v>26646836</v>
      </c>
      <c r="AH9" s="16"/>
      <c r="AI9">
        <v>61288612</v>
      </c>
      <c r="AJ9">
        <v>27499492</v>
      </c>
      <c r="AK9">
        <v>84184696</v>
      </c>
      <c r="AL9">
        <v>22061224</v>
      </c>
    </row>
    <row r="10" spans="1:38">
      <c r="B10" s="16" t="s">
        <v>96</v>
      </c>
      <c r="C10">
        <v>17244176</v>
      </c>
      <c r="D10">
        <v>8061819</v>
      </c>
      <c r="E10">
        <v>6845762</v>
      </c>
      <c r="F10">
        <v>1369153</v>
      </c>
      <c r="H10" s="16"/>
      <c r="I10">
        <v>20524907</v>
      </c>
      <c r="J10">
        <v>5555605</v>
      </c>
      <c r="K10">
        <v>5896987</v>
      </c>
      <c r="L10">
        <v>1179398</v>
      </c>
      <c r="O10" s="16" t="s">
        <v>96</v>
      </c>
      <c r="P10">
        <v>35050940</v>
      </c>
      <c r="Q10">
        <v>15523386</v>
      </c>
      <c r="R10">
        <v>12771108</v>
      </c>
      <c r="S10">
        <v>2592930.25</v>
      </c>
      <c r="U10" s="16"/>
      <c r="V10">
        <v>40078444</v>
      </c>
      <c r="W10">
        <v>9969255</v>
      </c>
      <c r="X10">
        <v>10065240</v>
      </c>
      <c r="Y10">
        <v>2078182.75</v>
      </c>
      <c r="AB10" s="16" t="s">
        <v>96</v>
      </c>
      <c r="AC10">
        <v>59920504</v>
      </c>
      <c r="AD10">
        <v>25755890</v>
      </c>
      <c r="AE10">
        <v>81883944</v>
      </c>
      <c r="AF10">
        <v>22928336</v>
      </c>
      <c r="AH10" s="16"/>
      <c r="AI10">
        <v>64257744</v>
      </c>
      <c r="AJ10">
        <v>24656030</v>
      </c>
      <c r="AK10">
        <v>72173776</v>
      </c>
      <c r="AL10">
        <v>18284476</v>
      </c>
    </row>
    <row r="11" spans="1:38">
      <c r="B11" s="16" t="s">
        <v>97</v>
      </c>
      <c r="C11">
        <v>13917107</v>
      </c>
      <c r="D11">
        <v>6506382</v>
      </c>
      <c r="E11">
        <v>5524949</v>
      </c>
      <c r="F11">
        <v>1104990</v>
      </c>
      <c r="H11" s="16"/>
      <c r="I11">
        <v>16564857</v>
      </c>
      <c r="J11">
        <v>4483714</v>
      </c>
      <c r="K11">
        <v>4759230</v>
      </c>
      <c r="L11">
        <v>951846</v>
      </c>
      <c r="O11" s="16" t="s">
        <v>97</v>
      </c>
      <c r="P11">
        <v>31896034</v>
      </c>
      <c r="Q11">
        <v>14024386</v>
      </c>
      <c r="R11">
        <v>11401769</v>
      </c>
      <c r="S11">
        <v>2295317.5</v>
      </c>
      <c r="U11" s="16"/>
      <c r="V11">
        <v>36090464</v>
      </c>
      <c r="W11">
        <v>9095246</v>
      </c>
      <c r="X11">
        <v>9260000</v>
      </c>
      <c r="Y11">
        <v>1880124.875</v>
      </c>
      <c r="AB11" s="16" t="s">
        <v>97</v>
      </c>
      <c r="AC11">
        <v>58879508</v>
      </c>
      <c r="AD11">
        <v>23797814</v>
      </c>
      <c r="AE11">
        <v>72074408</v>
      </c>
      <c r="AF11">
        <v>19541168</v>
      </c>
      <c r="AH11" s="16"/>
      <c r="AI11">
        <v>65862320</v>
      </c>
      <c r="AJ11">
        <v>22289628</v>
      </c>
      <c r="AK11">
        <v>60962588</v>
      </c>
      <c r="AL11">
        <v>14945424</v>
      </c>
    </row>
    <row r="12" spans="1:38">
      <c r="B12" s="16" t="s">
        <v>98</v>
      </c>
      <c r="C12">
        <v>10873872</v>
      </c>
      <c r="D12">
        <v>5083639</v>
      </c>
      <c r="E12">
        <v>4316815</v>
      </c>
      <c r="F12">
        <v>863363</v>
      </c>
      <c r="H12" s="16"/>
      <c r="I12">
        <v>12942641</v>
      </c>
      <c r="J12">
        <v>3503265</v>
      </c>
      <c r="K12">
        <v>3718535</v>
      </c>
      <c r="L12">
        <v>743707</v>
      </c>
      <c r="O12" s="16" t="s">
        <v>98</v>
      </c>
      <c r="P12">
        <v>27499988</v>
      </c>
      <c r="Q12">
        <v>12047108</v>
      </c>
      <c r="R12">
        <v>9806299</v>
      </c>
      <c r="S12">
        <v>1956103</v>
      </c>
      <c r="U12" s="16"/>
      <c r="V12">
        <v>30975632</v>
      </c>
      <c r="W12">
        <v>7899466</v>
      </c>
      <c r="X12">
        <v>8098367.5</v>
      </c>
      <c r="Y12">
        <v>1624417.375</v>
      </c>
      <c r="AB12" s="16" t="s">
        <v>98</v>
      </c>
      <c r="AC12">
        <v>55333060</v>
      </c>
      <c r="AD12">
        <v>21510244</v>
      </c>
      <c r="AE12">
        <v>61046212</v>
      </c>
      <c r="AF12">
        <v>16047419</v>
      </c>
      <c r="AH12" s="16"/>
      <c r="AI12">
        <v>64000304</v>
      </c>
      <c r="AJ12">
        <v>19746838</v>
      </c>
      <c r="AK12">
        <v>49426972</v>
      </c>
      <c r="AL12">
        <v>11757310</v>
      </c>
    </row>
    <row r="13" spans="1:38">
      <c r="B13" s="16" t="s">
        <v>99</v>
      </c>
      <c r="C13">
        <v>8193361</v>
      </c>
      <c r="D13">
        <v>3830476</v>
      </c>
      <c r="E13">
        <v>3252681</v>
      </c>
      <c r="F13">
        <v>650536</v>
      </c>
      <c r="H13" s="16"/>
      <c r="I13">
        <v>9752161</v>
      </c>
      <c r="J13">
        <v>2639679</v>
      </c>
      <c r="K13">
        <v>2801883</v>
      </c>
      <c r="L13">
        <v>560377</v>
      </c>
      <c r="O13" s="16" t="s">
        <v>99</v>
      </c>
      <c r="P13">
        <v>23568468</v>
      </c>
      <c r="Q13">
        <v>10334780</v>
      </c>
      <c r="R13">
        <v>8457059</v>
      </c>
      <c r="S13">
        <v>1673715.25</v>
      </c>
      <c r="U13" s="16"/>
      <c r="V13">
        <v>26544610</v>
      </c>
      <c r="W13">
        <v>6845005</v>
      </c>
      <c r="X13">
        <v>7058157</v>
      </c>
      <c r="Y13">
        <v>1403548.625</v>
      </c>
      <c r="AB13" s="16" t="s">
        <v>99</v>
      </c>
      <c r="AC13">
        <v>51442060</v>
      </c>
      <c r="AD13">
        <v>19596948</v>
      </c>
      <c r="AE13">
        <v>51228168</v>
      </c>
      <c r="AF13">
        <v>13060844</v>
      </c>
      <c r="AH13" s="16"/>
      <c r="AI13">
        <v>61047560</v>
      </c>
      <c r="AJ13">
        <v>17611804</v>
      </c>
      <c r="AK13">
        <v>39562664</v>
      </c>
      <c r="AL13">
        <v>9152206</v>
      </c>
    </row>
    <row r="14" spans="1:38">
      <c r="B14" s="16" t="s">
        <v>100</v>
      </c>
      <c r="C14">
        <v>5929529</v>
      </c>
      <c r="D14">
        <v>2772112</v>
      </c>
      <c r="E14">
        <v>2353962</v>
      </c>
      <c r="F14">
        <v>470793</v>
      </c>
      <c r="H14" s="16"/>
      <c r="I14">
        <v>7057632</v>
      </c>
      <c r="J14">
        <v>1910333</v>
      </c>
      <c r="K14">
        <v>2027720</v>
      </c>
      <c r="L14">
        <v>405544</v>
      </c>
      <c r="O14" s="16" t="s">
        <v>100</v>
      </c>
      <c r="P14">
        <v>20102836</v>
      </c>
      <c r="Q14">
        <v>8858136</v>
      </c>
      <c r="R14">
        <v>7288615</v>
      </c>
      <c r="S14">
        <v>1434111.125</v>
      </c>
      <c r="U14" s="16"/>
      <c r="V14">
        <v>22714478</v>
      </c>
      <c r="W14">
        <v>5916575.5</v>
      </c>
      <c r="X14">
        <v>6128763</v>
      </c>
      <c r="Y14">
        <v>1211433.75</v>
      </c>
      <c r="AB14" s="16" t="s">
        <v>100</v>
      </c>
      <c r="AC14">
        <v>47403020</v>
      </c>
      <c r="AD14">
        <v>17972328</v>
      </c>
      <c r="AE14">
        <v>42637400</v>
      </c>
      <c r="AF14">
        <v>10548816</v>
      </c>
      <c r="AH14" s="16"/>
      <c r="AI14">
        <v>57322976</v>
      </c>
      <c r="AJ14">
        <v>15774290</v>
      </c>
      <c r="AK14">
        <v>31386488</v>
      </c>
      <c r="AL14">
        <v>7086003</v>
      </c>
    </row>
    <row r="15" spans="1:38">
      <c r="B15" s="16" t="s">
        <v>101</v>
      </c>
      <c r="C15">
        <v>3909321</v>
      </c>
      <c r="D15">
        <v>1827645</v>
      </c>
      <c r="E15">
        <v>1551960</v>
      </c>
      <c r="F15">
        <v>310392</v>
      </c>
      <c r="H15" s="16"/>
      <c r="I15">
        <v>4653076</v>
      </c>
      <c r="J15">
        <v>1259477</v>
      </c>
      <c r="K15">
        <v>1336870</v>
      </c>
      <c r="L15">
        <v>267374</v>
      </c>
      <c r="O15" s="16" t="s">
        <v>101</v>
      </c>
      <c r="P15">
        <v>17087180</v>
      </c>
      <c r="Q15">
        <v>7583858</v>
      </c>
      <c r="R15">
        <v>6267800</v>
      </c>
      <c r="S15">
        <v>1228448.125</v>
      </c>
      <c r="U15" s="16"/>
      <c r="V15">
        <v>19412690</v>
      </c>
      <c r="W15">
        <v>5100787</v>
      </c>
      <c r="X15">
        <v>5301263</v>
      </c>
      <c r="Y15">
        <v>1043496.375</v>
      </c>
      <c r="AB15" s="16" t="s">
        <v>101</v>
      </c>
      <c r="AC15">
        <v>43365184</v>
      </c>
      <c r="AD15">
        <v>16556134</v>
      </c>
      <c r="AE15">
        <v>35230620</v>
      </c>
      <c r="AF15">
        <v>8464652</v>
      </c>
      <c r="AH15" s="16"/>
      <c r="AI15">
        <v>53083792</v>
      </c>
      <c r="AJ15">
        <v>14138182</v>
      </c>
      <c r="AK15">
        <v>24788140</v>
      </c>
      <c r="AL15">
        <v>5485378</v>
      </c>
    </row>
    <row r="16" spans="1:38">
      <c r="B16" s="16" t="s">
        <v>102</v>
      </c>
      <c r="C16">
        <v>2069127</v>
      </c>
      <c r="D16">
        <v>967337</v>
      </c>
      <c r="E16">
        <v>821423</v>
      </c>
      <c r="F16">
        <v>164285</v>
      </c>
      <c r="H16" s="16"/>
      <c r="I16">
        <v>2462782</v>
      </c>
      <c r="J16">
        <v>666617</v>
      </c>
      <c r="K16">
        <v>707579</v>
      </c>
      <c r="L16">
        <v>141516</v>
      </c>
      <c r="O16" s="16" t="s">
        <v>102</v>
      </c>
      <c r="P16">
        <v>11761258</v>
      </c>
      <c r="Q16">
        <v>5254088</v>
      </c>
      <c r="R16">
        <v>4354279.5</v>
      </c>
      <c r="S16">
        <v>851590.9375</v>
      </c>
      <c r="U16" s="16"/>
      <c r="V16">
        <v>13432861</v>
      </c>
      <c r="W16">
        <v>3550783.5</v>
      </c>
      <c r="X16">
        <v>3697370</v>
      </c>
      <c r="Y16">
        <v>725963.8125</v>
      </c>
      <c r="AB16" s="16" t="s">
        <v>102</v>
      </c>
      <c r="AC16">
        <v>33006840</v>
      </c>
      <c r="AD16">
        <v>12750395</v>
      </c>
      <c r="AE16">
        <v>24609590</v>
      </c>
      <c r="AF16">
        <v>5771498.5</v>
      </c>
      <c r="AH16" s="16"/>
      <c r="AI16">
        <v>40637252</v>
      </c>
      <c r="AJ16">
        <v>10610162</v>
      </c>
      <c r="AK16">
        <v>16737754</v>
      </c>
      <c r="AL16">
        <v>3653761.5</v>
      </c>
    </row>
    <row r="17" spans="1:38">
      <c r="B17" s="16" t="s">
        <v>103</v>
      </c>
      <c r="C17">
        <v>941365</v>
      </c>
      <c r="D17">
        <v>440096</v>
      </c>
      <c r="E17">
        <v>373712</v>
      </c>
      <c r="F17">
        <v>74742</v>
      </c>
      <c r="H17" s="16"/>
      <c r="I17">
        <v>1120459</v>
      </c>
      <c r="J17">
        <v>303281</v>
      </c>
      <c r="K17">
        <v>321918</v>
      </c>
      <c r="L17">
        <v>64384</v>
      </c>
      <c r="O17" s="16" t="s">
        <v>103</v>
      </c>
      <c r="P17">
        <v>7897084</v>
      </c>
      <c r="Q17">
        <v>3550400</v>
      </c>
      <c r="R17">
        <v>2948265.25</v>
      </c>
      <c r="S17">
        <v>575863.8125</v>
      </c>
      <c r="U17" s="16"/>
      <c r="V17">
        <v>9069838</v>
      </c>
      <c r="W17">
        <v>2409045.75</v>
      </c>
      <c r="X17">
        <v>2511612.25</v>
      </c>
      <c r="Y17">
        <v>492269.0625</v>
      </c>
      <c r="AB17" s="16" t="s">
        <v>103</v>
      </c>
      <c r="AC17">
        <v>24544680</v>
      </c>
      <c r="AD17">
        <v>9627695</v>
      </c>
      <c r="AE17">
        <v>16824152</v>
      </c>
      <c r="AF17">
        <v>3856800.75</v>
      </c>
      <c r="AH17" s="16"/>
      <c r="AI17">
        <v>30273150</v>
      </c>
      <c r="AJ17">
        <v>7792260</v>
      </c>
      <c r="AK17">
        <v>11149287</v>
      </c>
      <c r="AL17">
        <v>2409593.5</v>
      </c>
    </row>
    <row r="18" spans="1:38">
      <c r="B18" s="16" t="s">
        <v>104</v>
      </c>
      <c r="C18">
        <v>362756</v>
      </c>
      <c r="D18">
        <v>169592</v>
      </c>
      <c r="E18">
        <v>144011</v>
      </c>
      <c r="F18">
        <v>28802</v>
      </c>
      <c r="H18" s="16"/>
      <c r="I18">
        <v>431770</v>
      </c>
      <c r="J18">
        <v>116870</v>
      </c>
      <c r="K18">
        <v>124052</v>
      </c>
      <c r="L18">
        <v>24811</v>
      </c>
      <c r="O18" s="16" t="s">
        <v>104</v>
      </c>
      <c r="P18">
        <v>5184687</v>
      </c>
      <c r="Q18">
        <v>2344659.5</v>
      </c>
      <c r="R18">
        <v>1949890.5</v>
      </c>
      <c r="S18">
        <v>380633.75</v>
      </c>
      <c r="U18" s="16"/>
      <c r="V18">
        <v>5987296</v>
      </c>
      <c r="W18">
        <v>1596259</v>
      </c>
      <c r="X18">
        <v>1665514.75</v>
      </c>
      <c r="Y18">
        <v>326066.75</v>
      </c>
      <c r="AB18" s="16" t="s">
        <v>104</v>
      </c>
      <c r="AC18">
        <v>17852032</v>
      </c>
      <c r="AD18">
        <v>7121918</v>
      </c>
      <c r="AE18">
        <v>11274592</v>
      </c>
      <c r="AF18">
        <v>2530426.5</v>
      </c>
      <c r="AH18" s="16"/>
      <c r="AI18">
        <v>21976946</v>
      </c>
      <c r="AJ18">
        <v>5598666</v>
      </c>
      <c r="AK18">
        <v>7349402.5</v>
      </c>
      <c r="AL18">
        <v>1577030.25</v>
      </c>
    </row>
    <row r="19" spans="1:38">
      <c r="B19" s="16" t="s">
        <v>105</v>
      </c>
      <c r="C19">
        <v>128154</v>
      </c>
      <c r="D19">
        <v>59913</v>
      </c>
      <c r="E19">
        <v>50876</v>
      </c>
      <c r="F19">
        <v>10175</v>
      </c>
      <c r="H19" s="16"/>
      <c r="I19">
        <v>152535</v>
      </c>
      <c r="J19">
        <v>41288</v>
      </c>
      <c r="K19">
        <v>43825</v>
      </c>
      <c r="L19">
        <v>8765</v>
      </c>
      <c r="O19" s="16" t="s">
        <v>105</v>
      </c>
      <c r="P19">
        <v>3326626</v>
      </c>
      <c r="Q19">
        <v>1512198.5</v>
      </c>
      <c r="R19">
        <v>1259054.375</v>
      </c>
      <c r="S19">
        <v>245782.5</v>
      </c>
      <c r="U19" s="16"/>
      <c r="V19">
        <v>3861298.5</v>
      </c>
      <c r="W19">
        <v>1032373.75</v>
      </c>
      <c r="X19">
        <v>1077729.125</v>
      </c>
      <c r="Y19">
        <v>210889.0625</v>
      </c>
      <c r="AB19" s="16" t="s">
        <v>105</v>
      </c>
      <c r="AC19">
        <v>12702928</v>
      </c>
      <c r="AD19">
        <v>5154790.5</v>
      </c>
      <c r="AE19">
        <v>7414766.5</v>
      </c>
      <c r="AF19">
        <v>1632227.125</v>
      </c>
      <c r="AH19" s="16"/>
      <c r="AI19">
        <v>15564474</v>
      </c>
      <c r="AJ19">
        <v>3935816</v>
      </c>
      <c r="AK19">
        <v>4805332.5</v>
      </c>
      <c r="AL19">
        <v>1025816</v>
      </c>
    </row>
    <row r="20" spans="1:38">
      <c r="B20" s="16" t="s">
        <v>106</v>
      </c>
      <c r="C20">
        <v>34683</v>
      </c>
      <c r="D20">
        <v>16215</v>
      </c>
      <c r="E20">
        <v>13769</v>
      </c>
      <c r="F20">
        <v>2753</v>
      </c>
      <c r="H20" s="16"/>
      <c r="I20">
        <v>41282</v>
      </c>
      <c r="J20">
        <v>11174</v>
      </c>
      <c r="K20">
        <v>11861</v>
      </c>
      <c r="L20">
        <v>2372</v>
      </c>
      <c r="O20" s="16" t="s">
        <v>106</v>
      </c>
      <c r="P20">
        <v>2099200.5</v>
      </c>
      <c r="Q20">
        <v>958524.625</v>
      </c>
      <c r="R20">
        <v>798901.875</v>
      </c>
      <c r="S20">
        <v>156047.9375</v>
      </c>
      <c r="U20" s="16"/>
      <c r="V20">
        <v>2447878</v>
      </c>
      <c r="W20">
        <v>655862.875</v>
      </c>
      <c r="X20">
        <v>684997.875</v>
      </c>
      <c r="Y20">
        <v>134060.328125</v>
      </c>
      <c r="AB20" s="16" t="s">
        <v>106</v>
      </c>
      <c r="AC20">
        <v>8867255</v>
      </c>
      <c r="AD20">
        <v>3656618.25</v>
      </c>
      <c r="AE20">
        <v>4803281</v>
      </c>
      <c r="AF20">
        <v>1039114.4375</v>
      </c>
      <c r="AH20" s="16"/>
      <c r="AI20">
        <v>10790970</v>
      </c>
      <c r="AJ20">
        <v>2714885</v>
      </c>
      <c r="AK20">
        <v>3127776</v>
      </c>
      <c r="AL20">
        <v>664910.5625</v>
      </c>
    </row>
    <row r="21" spans="1:38">
      <c r="B21" s="16" t="s">
        <v>107</v>
      </c>
      <c r="C21">
        <v>9386</v>
      </c>
      <c r="D21">
        <v>4389</v>
      </c>
      <c r="E21">
        <v>3726</v>
      </c>
      <c r="F21">
        <v>745</v>
      </c>
      <c r="H21" s="16"/>
      <c r="I21">
        <v>11172</v>
      </c>
      <c r="J21">
        <v>3024</v>
      </c>
      <c r="K21">
        <v>3210</v>
      </c>
      <c r="L21">
        <v>642</v>
      </c>
      <c r="O21" s="16" t="s">
        <v>107</v>
      </c>
      <c r="P21">
        <v>1291759.25</v>
      </c>
      <c r="Q21">
        <v>592098.875</v>
      </c>
      <c r="R21">
        <v>493984.25</v>
      </c>
      <c r="S21">
        <v>96602.1171875</v>
      </c>
      <c r="U21" s="16"/>
      <c r="V21">
        <v>1512374</v>
      </c>
      <c r="W21">
        <v>405861.90625</v>
      </c>
      <c r="X21">
        <v>424103.40625</v>
      </c>
      <c r="Y21">
        <v>83062.3515625</v>
      </c>
      <c r="AB21" s="16" t="s">
        <v>107</v>
      </c>
      <c r="AC21">
        <v>6052436</v>
      </c>
      <c r="AD21">
        <v>2532047.5</v>
      </c>
      <c r="AE21">
        <v>3058711</v>
      </c>
      <c r="AF21">
        <v>651647.25</v>
      </c>
      <c r="AH21" s="16"/>
      <c r="AI21">
        <v>7305479</v>
      </c>
      <c r="AJ21">
        <v>1832258.5</v>
      </c>
      <c r="AK21">
        <v>2020001</v>
      </c>
      <c r="AL21">
        <v>427661.4375</v>
      </c>
    </row>
    <row r="22" spans="1:38">
      <c r="B22" s="16" t="s">
        <v>108</v>
      </c>
      <c r="C22">
        <v>2135</v>
      </c>
      <c r="D22">
        <v>998</v>
      </c>
      <c r="E22">
        <v>848</v>
      </c>
      <c r="F22">
        <v>170</v>
      </c>
      <c r="H22" s="16"/>
      <c r="I22">
        <v>2540</v>
      </c>
      <c r="J22">
        <v>688</v>
      </c>
      <c r="K22">
        <v>730</v>
      </c>
      <c r="L22">
        <v>146</v>
      </c>
      <c r="O22" s="16" t="s">
        <v>108</v>
      </c>
      <c r="P22">
        <v>779222.5</v>
      </c>
      <c r="Q22">
        <v>358318.0625</v>
      </c>
      <c r="R22">
        <v>299315.6875</v>
      </c>
      <c r="S22">
        <v>58660.28125</v>
      </c>
      <c r="U22" s="16"/>
      <c r="V22">
        <v>915429.5</v>
      </c>
      <c r="W22">
        <v>245934.71875</v>
      </c>
      <c r="X22">
        <v>257152.40625</v>
      </c>
      <c r="Y22">
        <v>50413.03515625</v>
      </c>
      <c r="AB22" s="16" t="s">
        <v>108</v>
      </c>
      <c r="AC22">
        <v>4048325.25</v>
      </c>
      <c r="AD22">
        <v>1714620.75</v>
      </c>
      <c r="AE22">
        <v>1920946</v>
      </c>
      <c r="AF22">
        <v>403934.53125</v>
      </c>
      <c r="AH22" s="16"/>
      <c r="AI22">
        <v>4843401.5</v>
      </c>
      <c r="AJ22">
        <v>1213020.5</v>
      </c>
      <c r="AK22">
        <v>1295802.75</v>
      </c>
      <c r="AL22">
        <v>273045.71875</v>
      </c>
    </row>
    <row r="23" spans="1:38">
      <c r="B23" s="16" t="s">
        <v>109</v>
      </c>
      <c r="C23">
        <v>434</v>
      </c>
      <c r="D23">
        <v>203</v>
      </c>
      <c r="E23">
        <v>172</v>
      </c>
      <c r="F23">
        <v>34</v>
      </c>
      <c r="H23" s="16"/>
      <c r="I23">
        <v>517</v>
      </c>
      <c r="J23">
        <v>140</v>
      </c>
      <c r="K23">
        <v>149</v>
      </c>
      <c r="L23">
        <v>30</v>
      </c>
      <c r="O23" s="16" t="s">
        <v>109</v>
      </c>
      <c r="P23">
        <v>1077474.25</v>
      </c>
      <c r="Q23">
        <v>497928.5625</v>
      </c>
      <c r="R23">
        <v>417408.21875</v>
      </c>
      <c r="S23">
        <v>82005.4765625</v>
      </c>
      <c r="U23" s="16"/>
      <c r="V23">
        <v>1272490.75</v>
      </c>
      <c r="W23">
        <v>342563.4375</v>
      </c>
      <c r="X23">
        <v>359319.5</v>
      </c>
      <c r="Y23">
        <v>70867.75</v>
      </c>
      <c r="AB23" s="16" t="s">
        <v>109</v>
      </c>
      <c r="AC23">
        <v>7408260.5</v>
      </c>
      <c r="AD23">
        <v>3203607.5</v>
      </c>
      <c r="AE23">
        <v>3125285.25</v>
      </c>
      <c r="AF23">
        <v>640882.9375</v>
      </c>
      <c r="AH23" s="16"/>
      <c r="AI23">
        <v>8680879</v>
      </c>
      <c r="AJ23">
        <v>2186182.5</v>
      </c>
      <c r="AK23">
        <v>2261430</v>
      </c>
      <c r="AL23">
        <v>469095.03125</v>
      </c>
    </row>
    <row r="25" spans="1:38" ht="19.7" thickBot="1">
      <c r="A25" s="17" t="s">
        <v>419</v>
      </c>
      <c r="B25" s="18" t="s">
        <v>110</v>
      </c>
      <c r="C25" s="9" t="s">
        <v>118</v>
      </c>
      <c r="D25" s="19" t="s">
        <v>119</v>
      </c>
      <c r="E25" s="19" t="s">
        <v>113</v>
      </c>
      <c r="F25" s="19" t="s">
        <v>120</v>
      </c>
      <c r="H25" s="18" t="s">
        <v>111</v>
      </c>
      <c r="I25" s="9" t="s">
        <v>118</v>
      </c>
      <c r="J25" s="19" t="s">
        <v>119</v>
      </c>
      <c r="K25" s="19" t="s">
        <v>113</v>
      </c>
      <c r="L25" s="19" t="s">
        <v>120</v>
      </c>
      <c r="N25" s="17" t="s">
        <v>123</v>
      </c>
      <c r="O25" s="18" t="s">
        <v>110</v>
      </c>
      <c r="P25" s="19" t="s">
        <v>118</v>
      </c>
      <c r="Q25" s="19" t="s">
        <v>119</v>
      </c>
      <c r="R25" s="19" t="s">
        <v>113</v>
      </c>
      <c r="S25" s="19" t="s">
        <v>120</v>
      </c>
      <c r="U25" s="18" t="s">
        <v>111</v>
      </c>
      <c r="V25" s="19" t="s">
        <v>118</v>
      </c>
      <c r="W25" s="19" t="s">
        <v>119</v>
      </c>
      <c r="X25" s="19" t="s">
        <v>113</v>
      </c>
      <c r="Y25" s="19" t="s">
        <v>120</v>
      </c>
      <c r="AA25" s="17" t="s">
        <v>123</v>
      </c>
      <c r="AB25" s="18" t="s">
        <v>110</v>
      </c>
      <c r="AC25" s="19" t="s">
        <v>118</v>
      </c>
      <c r="AD25" s="19" t="s">
        <v>119</v>
      </c>
      <c r="AE25" s="19" t="s">
        <v>113</v>
      </c>
      <c r="AF25" s="19" t="s">
        <v>120</v>
      </c>
      <c r="AH25" s="18" t="s">
        <v>111</v>
      </c>
      <c r="AI25" s="19" t="s">
        <v>118</v>
      </c>
      <c r="AJ25" s="19" t="s">
        <v>119</v>
      </c>
      <c r="AK25" s="19" t="s">
        <v>113</v>
      </c>
      <c r="AL25" s="19" t="s">
        <v>120</v>
      </c>
    </row>
    <row r="26" spans="1:38" ht="14.95" thickBot="1">
      <c r="B26" t="s">
        <v>121</v>
      </c>
      <c r="C26" s="22">
        <v>25896220</v>
      </c>
      <c r="D26">
        <v>1</v>
      </c>
      <c r="E26">
        <v>1</v>
      </c>
      <c r="F26">
        <v>1</v>
      </c>
      <c r="I26" s="22">
        <v>25615000</v>
      </c>
      <c r="J26">
        <v>1</v>
      </c>
      <c r="K26">
        <v>1</v>
      </c>
      <c r="L26">
        <v>1</v>
      </c>
      <c r="O26" s="16" t="s">
        <v>121</v>
      </c>
      <c r="P26">
        <v>52318904</v>
      </c>
      <c r="Q26">
        <v>0</v>
      </c>
      <c r="R26">
        <v>0</v>
      </c>
      <c r="S26">
        <v>0</v>
      </c>
      <c r="U26" s="16"/>
      <c r="V26">
        <v>49281904</v>
      </c>
      <c r="W26">
        <v>0</v>
      </c>
      <c r="X26">
        <v>0</v>
      </c>
      <c r="Y26">
        <v>0</v>
      </c>
      <c r="AB26" s="16" t="s">
        <v>121</v>
      </c>
      <c r="AC26">
        <v>81164192</v>
      </c>
      <c r="AD26">
        <v>0</v>
      </c>
      <c r="AE26">
        <v>0</v>
      </c>
      <c r="AF26">
        <v>0</v>
      </c>
      <c r="AH26" s="16"/>
      <c r="AI26">
        <v>76523000</v>
      </c>
      <c r="AJ26">
        <v>0</v>
      </c>
      <c r="AK26">
        <v>0</v>
      </c>
      <c r="AL26">
        <v>0</v>
      </c>
    </row>
    <row r="27" spans="1:38">
      <c r="B27" s="16" t="s">
        <v>122</v>
      </c>
      <c r="C27">
        <v>22558010</v>
      </c>
      <c r="D27">
        <v>1</v>
      </c>
      <c r="E27">
        <v>1</v>
      </c>
      <c r="F27">
        <v>1</v>
      </c>
      <c r="H27" s="16"/>
      <c r="I27">
        <v>22313041</v>
      </c>
      <c r="J27">
        <v>1</v>
      </c>
      <c r="K27">
        <v>1</v>
      </c>
      <c r="L27">
        <v>1</v>
      </c>
      <c r="O27" s="16" t="s">
        <v>122</v>
      </c>
      <c r="P27">
        <v>45171084</v>
      </c>
      <c r="Q27">
        <v>0</v>
      </c>
      <c r="R27">
        <v>0</v>
      </c>
      <c r="S27">
        <v>0</v>
      </c>
      <c r="U27" s="16"/>
      <c r="V27">
        <v>42548684</v>
      </c>
      <c r="W27">
        <v>0</v>
      </c>
      <c r="X27">
        <v>0</v>
      </c>
      <c r="Y27">
        <v>0</v>
      </c>
      <c r="AB27" s="16" t="s">
        <v>122</v>
      </c>
      <c r="AC27">
        <v>77542208</v>
      </c>
      <c r="AD27">
        <v>0</v>
      </c>
      <c r="AE27">
        <v>0</v>
      </c>
      <c r="AF27">
        <v>0</v>
      </c>
      <c r="AH27" s="16"/>
      <c r="AI27">
        <v>73107832</v>
      </c>
      <c r="AJ27">
        <v>0</v>
      </c>
      <c r="AK27">
        <v>0</v>
      </c>
      <c r="AL27">
        <v>0</v>
      </c>
    </row>
    <row r="28" spans="1:38">
      <c r="B28" s="16" t="s">
        <v>91</v>
      </c>
      <c r="C28">
        <v>15217031</v>
      </c>
      <c r="D28">
        <v>4818591</v>
      </c>
      <c r="E28">
        <v>1</v>
      </c>
      <c r="F28">
        <v>1</v>
      </c>
      <c r="H28" s="16"/>
      <c r="I28">
        <v>16497434</v>
      </c>
      <c r="J28">
        <v>3320613</v>
      </c>
      <c r="K28">
        <v>1</v>
      </c>
      <c r="L28">
        <v>1</v>
      </c>
      <c r="O28" s="16" t="s">
        <v>91</v>
      </c>
      <c r="P28">
        <v>31649822</v>
      </c>
      <c r="Q28">
        <v>0</v>
      </c>
      <c r="R28">
        <v>0</v>
      </c>
      <c r="S28">
        <v>0</v>
      </c>
      <c r="U28" s="16"/>
      <c r="V28">
        <v>30557368</v>
      </c>
      <c r="W28">
        <v>6075527</v>
      </c>
      <c r="X28">
        <v>0</v>
      </c>
      <c r="Y28">
        <v>0</v>
      </c>
      <c r="AB28" s="16" t="s">
        <v>91</v>
      </c>
      <c r="AC28">
        <v>62723772</v>
      </c>
      <c r="AD28">
        <v>10577235</v>
      </c>
      <c r="AE28">
        <v>0</v>
      </c>
      <c r="AF28">
        <v>0</v>
      </c>
      <c r="AH28" s="16"/>
      <c r="AI28">
        <v>58215108</v>
      </c>
      <c r="AJ28">
        <v>10929773</v>
      </c>
      <c r="AK28">
        <v>0</v>
      </c>
      <c r="AL28">
        <v>0</v>
      </c>
    </row>
    <row r="29" spans="1:38">
      <c r="B29" s="16" t="s">
        <v>92</v>
      </c>
      <c r="C29">
        <v>10349758</v>
      </c>
      <c r="D29">
        <v>4279787</v>
      </c>
      <c r="E29">
        <v>3634218</v>
      </c>
      <c r="F29">
        <v>1</v>
      </c>
      <c r="H29" s="16"/>
      <c r="I29">
        <v>11925736</v>
      </c>
      <c r="J29">
        <v>2949310</v>
      </c>
      <c r="K29">
        <v>3130540</v>
      </c>
      <c r="L29">
        <v>1</v>
      </c>
      <c r="O29" s="16" t="s">
        <v>92</v>
      </c>
      <c r="P29">
        <v>18923116</v>
      </c>
      <c r="Q29">
        <v>7114156.5</v>
      </c>
      <c r="R29">
        <v>9453003</v>
      </c>
      <c r="S29">
        <v>0</v>
      </c>
      <c r="U29" s="16"/>
      <c r="V29">
        <v>22613320</v>
      </c>
      <c r="W29">
        <v>5265702.5</v>
      </c>
      <c r="X29">
        <v>5374499.5</v>
      </c>
      <c r="Y29">
        <v>0</v>
      </c>
      <c r="AB29" s="16" t="s">
        <v>92</v>
      </c>
      <c r="AC29">
        <v>26455004</v>
      </c>
      <c r="AD29">
        <v>9904904</v>
      </c>
      <c r="AE29">
        <v>33852012</v>
      </c>
      <c r="AF29">
        <v>0</v>
      </c>
      <c r="AH29" s="16"/>
      <c r="AI29">
        <v>22841446</v>
      </c>
      <c r="AJ29">
        <v>10179428</v>
      </c>
      <c r="AK29">
        <v>32967398</v>
      </c>
      <c r="AL29">
        <v>0</v>
      </c>
    </row>
    <row r="30" spans="1:38">
      <c r="B30" s="16" t="s">
        <v>93</v>
      </c>
      <c r="C30">
        <v>7974363</v>
      </c>
      <c r="D30">
        <v>3728091</v>
      </c>
      <c r="E30">
        <v>3165741</v>
      </c>
      <c r="F30">
        <v>633148</v>
      </c>
      <c r="H30" s="16"/>
      <c r="I30">
        <v>9491495</v>
      </c>
      <c r="J30">
        <v>2569123</v>
      </c>
      <c r="K30">
        <v>2726991</v>
      </c>
      <c r="L30">
        <v>545398</v>
      </c>
      <c r="O30" s="16" t="s">
        <v>93</v>
      </c>
      <c r="P30">
        <v>15866008</v>
      </c>
      <c r="Q30">
        <v>6905866.5</v>
      </c>
      <c r="R30">
        <v>7160429.5</v>
      </c>
      <c r="S30">
        <v>1450439</v>
      </c>
      <c r="U30" s="16"/>
      <c r="V30">
        <v>19337650</v>
      </c>
      <c r="W30">
        <v>4683119.5</v>
      </c>
      <c r="X30">
        <v>4571380</v>
      </c>
      <c r="Y30">
        <v>1000580.0625</v>
      </c>
      <c r="AB30" s="16" t="s">
        <v>93</v>
      </c>
      <c r="AC30">
        <v>16273170</v>
      </c>
      <c r="AD30">
        <v>9144288</v>
      </c>
      <c r="AE30">
        <v>29965954</v>
      </c>
      <c r="AF30">
        <v>9083261</v>
      </c>
      <c r="AH30" s="16"/>
      <c r="AI30">
        <v>14684408</v>
      </c>
      <c r="AJ30">
        <v>9273250</v>
      </c>
      <c r="AK30">
        <v>28616096</v>
      </c>
      <c r="AL30">
        <v>7906553</v>
      </c>
    </row>
    <row r="31" spans="1:38">
      <c r="B31" s="16" t="s">
        <v>94</v>
      </c>
      <c r="C31">
        <v>6793579</v>
      </c>
      <c r="D31">
        <v>3176064</v>
      </c>
      <c r="E31">
        <v>2696982</v>
      </c>
      <c r="F31">
        <v>539397</v>
      </c>
      <c r="H31" s="16"/>
      <c r="I31">
        <v>8086067</v>
      </c>
      <c r="J31">
        <v>2188706</v>
      </c>
      <c r="K31">
        <v>2323198</v>
      </c>
      <c r="L31">
        <v>464640</v>
      </c>
      <c r="O31" s="16" t="s">
        <v>94</v>
      </c>
      <c r="P31">
        <v>14645094</v>
      </c>
      <c r="Q31">
        <v>6513344.5</v>
      </c>
      <c r="R31">
        <v>5924866.5</v>
      </c>
      <c r="S31">
        <v>1205028.125</v>
      </c>
      <c r="U31" s="16"/>
      <c r="V31">
        <v>17350764</v>
      </c>
      <c r="W31">
        <v>4225734</v>
      </c>
      <c r="X31">
        <v>4190492</v>
      </c>
      <c r="Y31">
        <v>897916.0625</v>
      </c>
      <c r="AB31" s="16" t="s">
        <v>94</v>
      </c>
      <c r="AC31">
        <v>16558272</v>
      </c>
      <c r="AD31">
        <v>8371300.5</v>
      </c>
      <c r="AE31">
        <v>27128422</v>
      </c>
      <c r="AF31">
        <v>7953877.5</v>
      </c>
      <c r="AH31" s="16"/>
      <c r="AI31">
        <v>16051242</v>
      </c>
      <c r="AJ31">
        <v>8336109</v>
      </c>
      <c r="AK31">
        <v>25251946</v>
      </c>
      <c r="AL31">
        <v>6735870</v>
      </c>
    </row>
    <row r="32" spans="1:38">
      <c r="B32" s="16" t="s">
        <v>95</v>
      </c>
      <c r="C32">
        <v>5787638</v>
      </c>
      <c r="D32">
        <v>2705776</v>
      </c>
      <c r="E32">
        <v>2297633</v>
      </c>
      <c r="F32">
        <v>459527</v>
      </c>
      <c r="H32" s="16"/>
      <c r="I32">
        <v>6888743</v>
      </c>
      <c r="J32">
        <v>1864619</v>
      </c>
      <c r="K32">
        <v>1979197</v>
      </c>
      <c r="L32">
        <v>395839</v>
      </c>
      <c r="O32" s="16" t="s">
        <v>95</v>
      </c>
      <c r="P32">
        <v>13441490</v>
      </c>
      <c r="Q32">
        <v>5990541</v>
      </c>
      <c r="R32">
        <v>5056241.5</v>
      </c>
      <c r="S32">
        <v>1030142.75</v>
      </c>
      <c r="U32" s="16"/>
      <c r="V32">
        <v>15569832</v>
      </c>
      <c r="W32">
        <v>3837186</v>
      </c>
      <c r="X32">
        <v>3848304.75</v>
      </c>
      <c r="Y32">
        <v>806817.9375</v>
      </c>
      <c r="AB32" s="16" t="s">
        <v>95</v>
      </c>
      <c r="AC32">
        <v>16657153</v>
      </c>
      <c r="AD32">
        <v>7647563.5</v>
      </c>
      <c r="AE32">
        <v>24291316</v>
      </c>
      <c r="AF32">
        <v>6894677.5</v>
      </c>
      <c r="AH32" s="16"/>
      <c r="AI32">
        <v>17170836</v>
      </c>
      <c r="AJ32">
        <v>7455400</v>
      </c>
      <c r="AK32">
        <v>21923088</v>
      </c>
      <c r="AL32">
        <v>5654265.5</v>
      </c>
    </row>
    <row r="33" spans="1:38">
      <c r="B33" s="16" t="s">
        <v>96</v>
      </c>
      <c r="C33">
        <v>4807200</v>
      </c>
      <c r="D33">
        <v>2247412</v>
      </c>
      <c r="E33">
        <v>1908409</v>
      </c>
      <c r="F33">
        <v>381682</v>
      </c>
      <c r="H33" s="16"/>
      <c r="I33">
        <v>5721777</v>
      </c>
      <c r="J33">
        <v>1548749</v>
      </c>
      <c r="K33">
        <v>1643917</v>
      </c>
      <c r="L33">
        <v>328783</v>
      </c>
      <c r="O33" s="16" t="s">
        <v>96</v>
      </c>
      <c r="P33">
        <v>12261565</v>
      </c>
      <c r="Q33">
        <v>5427001.5</v>
      </c>
      <c r="R33">
        <v>4439136.5</v>
      </c>
      <c r="S33">
        <v>900035.3125</v>
      </c>
      <c r="U33" s="16"/>
      <c r="V33">
        <v>13983735</v>
      </c>
      <c r="W33">
        <v>3491747.25</v>
      </c>
      <c r="X33">
        <v>3534386.75</v>
      </c>
      <c r="Y33">
        <v>726680.6875</v>
      </c>
      <c r="AB33" s="16" t="s">
        <v>96</v>
      </c>
      <c r="AC33">
        <v>16528350</v>
      </c>
      <c r="AD33">
        <v>7014150</v>
      </c>
      <c r="AE33">
        <v>21530344</v>
      </c>
      <c r="AF33">
        <v>5918920</v>
      </c>
      <c r="AH33" s="16"/>
      <c r="AI33">
        <v>17924882</v>
      </c>
      <c r="AJ33">
        <v>6688825.5</v>
      </c>
      <c r="AK33">
        <v>18747760</v>
      </c>
      <c r="AL33">
        <v>4680160.5</v>
      </c>
    </row>
    <row r="34" spans="1:38">
      <c r="B34" s="16" t="s">
        <v>97</v>
      </c>
      <c r="C34">
        <v>3879705</v>
      </c>
      <c r="D34">
        <v>1813799</v>
      </c>
      <c r="E34">
        <v>1540203</v>
      </c>
      <c r="F34">
        <v>308041</v>
      </c>
      <c r="H34" s="16"/>
      <c r="I34">
        <v>4617825</v>
      </c>
      <c r="J34">
        <v>1249935</v>
      </c>
      <c r="K34">
        <v>1326742</v>
      </c>
      <c r="L34">
        <v>265348</v>
      </c>
      <c r="O34" s="16" t="s">
        <v>97</v>
      </c>
      <c r="P34">
        <v>11122698</v>
      </c>
      <c r="Q34">
        <v>4888589.5</v>
      </c>
      <c r="R34">
        <v>3972063.25</v>
      </c>
      <c r="S34">
        <v>798079.875</v>
      </c>
      <c r="U34" s="16"/>
      <c r="V34">
        <v>12572466</v>
      </c>
      <c r="W34">
        <v>3179885.75</v>
      </c>
      <c r="X34">
        <v>3244714.5</v>
      </c>
      <c r="Y34">
        <v>656708.625</v>
      </c>
      <c r="AB34" s="16" t="s">
        <v>97</v>
      </c>
      <c r="AC34">
        <v>16177564</v>
      </c>
      <c r="AD34">
        <v>6484979.5</v>
      </c>
      <c r="AE34">
        <v>18897210</v>
      </c>
      <c r="AF34">
        <v>5033856.5</v>
      </c>
      <c r="AH34" s="16"/>
      <c r="AI34">
        <v>18279842</v>
      </c>
      <c r="AJ34">
        <v>6052779</v>
      </c>
      <c r="AK34">
        <v>15803621</v>
      </c>
      <c r="AL34">
        <v>3823364.5</v>
      </c>
    </row>
    <row r="35" spans="1:38">
      <c r="B35" s="16" t="s">
        <v>98</v>
      </c>
      <c r="C35">
        <v>3031335</v>
      </c>
      <c r="D35">
        <v>1417178</v>
      </c>
      <c r="E35">
        <v>1203409</v>
      </c>
      <c r="F35">
        <v>240682</v>
      </c>
      <c r="H35" s="16"/>
      <c r="I35">
        <v>3608051</v>
      </c>
      <c r="J35">
        <v>976614</v>
      </c>
      <c r="K35">
        <v>1036625</v>
      </c>
      <c r="L35">
        <v>207325</v>
      </c>
      <c r="O35" s="16" t="s">
        <v>98</v>
      </c>
      <c r="P35">
        <v>9559121</v>
      </c>
      <c r="Q35">
        <v>4190214.75</v>
      </c>
      <c r="R35">
        <v>3415701.25</v>
      </c>
      <c r="S35">
        <v>680122</v>
      </c>
      <c r="U35" s="16"/>
      <c r="V35">
        <v>10770076</v>
      </c>
      <c r="W35">
        <v>2755908.75</v>
      </c>
      <c r="X35">
        <v>2830863.5</v>
      </c>
      <c r="Y35">
        <v>566569.625</v>
      </c>
      <c r="AB35" s="16" t="s">
        <v>98</v>
      </c>
      <c r="AC35">
        <v>15115413</v>
      </c>
      <c r="AD35">
        <v>5851639</v>
      </c>
      <c r="AE35">
        <v>15923475</v>
      </c>
      <c r="AF35">
        <v>4114003.25</v>
      </c>
      <c r="AH35" s="16"/>
      <c r="AI35">
        <v>17595760</v>
      </c>
      <c r="AJ35">
        <v>5339824</v>
      </c>
      <c r="AK35">
        <v>12729283</v>
      </c>
      <c r="AL35">
        <v>2989998.5</v>
      </c>
    </row>
    <row r="36" spans="1:38">
      <c r="B36" s="16" t="s">
        <v>99</v>
      </c>
      <c r="C36">
        <v>2284083</v>
      </c>
      <c r="D36">
        <v>1067831</v>
      </c>
      <c r="E36">
        <v>906758</v>
      </c>
      <c r="F36">
        <v>181352</v>
      </c>
      <c r="H36" s="16"/>
      <c r="I36">
        <v>2718633</v>
      </c>
      <c r="J36">
        <v>735869</v>
      </c>
      <c r="K36">
        <v>781087</v>
      </c>
      <c r="L36">
        <v>156217</v>
      </c>
      <c r="O36" s="16" t="s">
        <v>99</v>
      </c>
      <c r="P36">
        <v>8160800.5</v>
      </c>
      <c r="Q36">
        <v>3584575.5</v>
      </c>
      <c r="R36">
        <v>2938902.75</v>
      </c>
      <c r="S36">
        <v>580889.4375</v>
      </c>
      <c r="U36" s="16"/>
      <c r="V36">
        <v>9202754</v>
      </c>
      <c r="W36">
        <v>2380466.25</v>
      </c>
      <c r="X36">
        <v>2458743</v>
      </c>
      <c r="Y36">
        <v>488243.65625</v>
      </c>
      <c r="AB36" s="16" t="s">
        <v>99</v>
      </c>
      <c r="AC36">
        <v>13994341</v>
      </c>
      <c r="AD36">
        <v>5328803</v>
      </c>
      <c r="AE36">
        <v>13324850</v>
      </c>
      <c r="AF36">
        <v>3342091.5</v>
      </c>
      <c r="AH36" s="16"/>
      <c r="AI36">
        <v>16693345</v>
      </c>
      <c r="AJ36">
        <v>4760068.5</v>
      </c>
      <c r="AK36">
        <v>10181973</v>
      </c>
      <c r="AL36">
        <v>2330311</v>
      </c>
    </row>
    <row r="37" spans="1:38">
      <c r="B37" s="16" t="s">
        <v>100</v>
      </c>
      <c r="C37">
        <v>1652989</v>
      </c>
      <c r="D37">
        <v>772788</v>
      </c>
      <c r="E37">
        <v>656220</v>
      </c>
      <c r="F37">
        <v>131244</v>
      </c>
      <c r="H37" s="16"/>
      <c r="I37">
        <v>1967473</v>
      </c>
      <c r="J37">
        <v>532548</v>
      </c>
      <c r="K37">
        <v>565272</v>
      </c>
      <c r="L37">
        <v>113054</v>
      </c>
      <c r="O37" s="16" t="s">
        <v>100</v>
      </c>
      <c r="P37">
        <v>6925989.5</v>
      </c>
      <c r="Q37">
        <v>3059361.5</v>
      </c>
      <c r="R37">
        <v>2521788.25</v>
      </c>
      <c r="S37">
        <v>495843.75</v>
      </c>
      <c r="U37" s="16"/>
      <c r="V37">
        <v>7840811.5</v>
      </c>
      <c r="W37">
        <v>2047989.5</v>
      </c>
      <c r="X37">
        <v>2124416.25</v>
      </c>
      <c r="Y37">
        <v>419587.375</v>
      </c>
      <c r="AB37" s="16" t="s">
        <v>100</v>
      </c>
      <c r="AC37">
        <v>12836161</v>
      </c>
      <c r="AD37">
        <v>4878750</v>
      </c>
      <c r="AE37">
        <v>11056959</v>
      </c>
      <c r="AF37">
        <v>2694165.5</v>
      </c>
      <c r="AH37" s="16"/>
      <c r="AI37">
        <v>15582456</v>
      </c>
      <c r="AJ37">
        <v>4254736</v>
      </c>
      <c r="AK37">
        <v>8076913</v>
      </c>
      <c r="AL37">
        <v>1807676.75</v>
      </c>
    </row>
    <row r="38" spans="1:38">
      <c r="B38" s="16" t="s">
        <v>101</v>
      </c>
      <c r="C38">
        <v>1089811</v>
      </c>
      <c r="D38">
        <v>509497</v>
      </c>
      <c r="E38">
        <v>432644</v>
      </c>
      <c r="F38">
        <v>86529</v>
      </c>
      <c r="H38" s="16"/>
      <c r="I38">
        <v>1297149</v>
      </c>
      <c r="J38">
        <v>351107</v>
      </c>
      <c r="K38">
        <v>372682</v>
      </c>
      <c r="L38">
        <v>74536</v>
      </c>
      <c r="O38" s="16" t="s">
        <v>101</v>
      </c>
      <c r="P38">
        <v>5835412</v>
      </c>
      <c r="Q38">
        <v>2597228.25</v>
      </c>
      <c r="R38">
        <v>2149759.25</v>
      </c>
      <c r="S38">
        <v>421259.15625</v>
      </c>
      <c r="U38" s="16"/>
      <c r="V38">
        <v>6644940</v>
      </c>
      <c r="W38">
        <v>1750116.25</v>
      </c>
      <c r="X38">
        <v>1820970.875</v>
      </c>
      <c r="Y38">
        <v>358315.40625</v>
      </c>
      <c r="AB38" s="16" t="s">
        <v>101</v>
      </c>
      <c r="AC38">
        <v>11668986</v>
      </c>
      <c r="AD38">
        <v>4475486</v>
      </c>
      <c r="AE38">
        <v>9096456</v>
      </c>
      <c r="AF38">
        <v>2155208.75</v>
      </c>
      <c r="AH38" s="16"/>
      <c r="AI38">
        <v>14321152</v>
      </c>
      <c r="AJ38">
        <v>3795579.75</v>
      </c>
      <c r="AK38">
        <v>6374513.5</v>
      </c>
      <c r="AL38">
        <v>1401150.25</v>
      </c>
    </row>
    <row r="39" spans="1:38">
      <c r="B39" s="16" t="s">
        <v>102</v>
      </c>
      <c r="C39">
        <v>576816</v>
      </c>
      <c r="D39">
        <v>269667</v>
      </c>
      <c r="E39">
        <v>228990</v>
      </c>
      <c r="F39">
        <v>45798</v>
      </c>
      <c r="H39" s="16"/>
      <c r="I39">
        <v>686556</v>
      </c>
      <c r="J39">
        <v>185834</v>
      </c>
      <c r="K39">
        <v>197254</v>
      </c>
      <c r="L39">
        <v>39451</v>
      </c>
      <c r="O39" s="16" t="s">
        <v>102</v>
      </c>
      <c r="P39">
        <v>3970118</v>
      </c>
      <c r="Q39">
        <v>1778780.75</v>
      </c>
      <c r="R39">
        <v>1476091.5</v>
      </c>
      <c r="S39">
        <v>288732.5625</v>
      </c>
      <c r="U39" s="16"/>
      <c r="V39">
        <v>4545887</v>
      </c>
      <c r="W39">
        <v>1204106.625</v>
      </c>
      <c r="X39">
        <v>1255031.5</v>
      </c>
      <c r="Y39">
        <v>246409.828125</v>
      </c>
      <c r="AB39" s="16" t="s">
        <v>102</v>
      </c>
      <c r="AC39">
        <v>8815672</v>
      </c>
      <c r="AD39">
        <v>3425711.25</v>
      </c>
      <c r="AE39">
        <v>6316702</v>
      </c>
      <c r="AF39">
        <v>1462432.125</v>
      </c>
      <c r="AH39" s="16"/>
      <c r="AI39">
        <v>10870615</v>
      </c>
      <c r="AJ39">
        <v>2829696.75</v>
      </c>
      <c r="AK39">
        <v>4295010.5</v>
      </c>
      <c r="AL39">
        <v>932663.375</v>
      </c>
    </row>
    <row r="40" spans="1:38">
      <c r="B40" s="16" t="s">
        <v>103</v>
      </c>
      <c r="C40">
        <v>262426</v>
      </c>
      <c r="D40">
        <v>122687</v>
      </c>
      <c r="E40">
        <v>104180</v>
      </c>
      <c r="F40">
        <v>20836</v>
      </c>
      <c r="H40" s="16"/>
      <c r="I40">
        <v>312353</v>
      </c>
      <c r="J40">
        <v>84547</v>
      </c>
      <c r="K40">
        <v>89742</v>
      </c>
      <c r="L40">
        <v>17948</v>
      </c>
      <c r="O40" s="16" t="s">
        <v>103</v>
      </c>
      <c r="P40">
        <v>2611359.25</v>
      </c>
      <c r="Q40">
        <v>1177396.875</v>
      </c>
      <c r="R40">
        <v>978856.25</v>
      </c>
      <c r="S40">
        <v>191281.421875</v>
      </c>
      <c r="U40" s="16"/>
      <c r="V40">
        <v>3006911.5</v>
      </c>
      <c r="W40">
        <v>800052.9375</v>
      </c>
      <c r="X40">
        <v>834815.4375</v>
      </c>
      <c r="Y40">
        <v>163655.703125</v>
      </c>
      <c r="AB40" s="16" t="s">
        <v>103</v>
      </c>
      <c r="AC40">
        <v>6474230.5</v>
      </c>
      <c r="AD40">
        <v>2556483.25</v>
      </c>
      <c r="AE40">
        <v>4272643</v>
      </c>
      <c r="AF40">
        <v>967948.75</v>
      </c>
      <c r="AH40" s="16"/>
      <c r="AI40">
        <v>7984190.5</v>
      </c>
      <c r="AJ40">
        <v>2051508.75</v>
      </c>
      <c r="AK40">
        <v>2839222.75</v>
      </c>
      <c r="AL40">
        <v>610929.625</v>
      </c>
    </row>
    <row r="41" spans="1:38">
      <c r="B41" s="16" t="s">
        <v>104</v>
      </c>
      <c r="C41">
        <v>101126</v>
      </c>
      <c r="D41">
        <v>47277</v>
      </c>
      <c r="E41">
        <v>40146</v>
      </c>
      <c r="F41">
        <v>8029</v>
      </c>
      <c r="H41" s="16"/>
      <c r="I41">
        <v>120366</v>
      </c>
      <c r="J41">
        <v>32580</v>
      </c>
      <c r="K41">
        <v>34582</v>
      </c>
      <c r="L41">
        <v>6916</v>
      </c>
      <c r="O41" s="16" t="s">
        <v>104</v>
      </c>
      <c r="P41">
        <v>1653591.5</v>
      </c>
      <c r="Q41">
        <v>749793.375</v>
      </c>
      <c r="R41">
        <v>624227.25</v>
      </c>
      <c r="S41">
        <v>121941.796875</v>
      </c>
      <c r="U41" s="16"/>
      <c r="V41">
        <v>1914340.75</v>
      </c>
      <c r="W41">
        <v>511100.5625</v>
      </c>
      <c r="X41">
        <v>533686.4375</v>
      </c>
      <c r="Y41">
        <v>104529.359375</v>
      </c>
      <c r="AB41" s="16" t="s">
        <v>104</v>
      </c>
      <c r="AC41">
        <v>4618961</v>
      </c>
      <c r="AD41">
        <v>1855626.75</v>
      </c>
      <c r="AE41">
        <v>2815364.75</v>
      </c>
      <c r="AF41">
        <v>625232.0625</v>
      </c>
      <c r="AH41" s="16"/>
      <c r="AI41">
        <v>5681345.5</v>
      </c>
      <c r="AJ41">
        <v>1446394.75</v>
      </c>
      <c r="AK41">
        <v>1847329.625</v>
      </c>
      <c r="AL41">
        <v>395005.28125</v>
      </c>
    </row>
    <row r="42" spans="1:38">
      <c r="B42" s="16" t="s">
        <v>105</v>
      </c>
      <c r="C42">
        <v>35726</v>
      </c>
      <c r="D42">
        <v>16702</v>
      </c>
      <c r="E42">
        <v>14183</v>
      </c>
      <c r="F42">
        <v>2837</v>
      </c>
      <c r="H42" s="16"/>
      <c r="I42">
        <v>42523</v>
      </c>
      <c r="J42">
        <v>11510</v>
      </c>
      <c r="K42">
        <v>12217</v>
      </c>
      <c r="L42">
        <v>2443</v>
      </c>
      <c r="O42" s="16" t="s">
        <v>105</v>
      </c>
      <c r="P42">
        <v>1011858.375</v>
      </c>
      <c r="Q42">
        <v>461070.96875</v>
      </c>
      <c r="R42">
        <v>384291.15625</v>
      </c>
      <c r="S42">
        <v>75097.0625</v>
      </c>
      <c r="U42" s="16"/>
      <c r="V42">
        <v>1177199.625</v>
      </c>
      <c r="W42">
        <v>315102.75</v>
      </c>
      <c r="X42">
        <v>329192.25</v>
      </c>
      <c r="Y42">
        <v>64458.69140625</v>
      </c>
      <c r="AB42" s="16" t="s">
        <v>105</v>
      </c>
      <c r="AC42">
        <v>3206818.5</v>
      </c>
      <c r="AD42">
        <v>1310397</v>
      </c>
      <c r="AE42">
        <v>1811648.375</v>
      </c>
      <c r="AF42">
        <v>395145.75</v>
      </c>
      <c r="AH42" s="16"/>
      <c r="AI42">
        <v>3923775.75</v>
      </c>
      <c r="AJ42">
        <v>992462.0625</v>
      </c>
      <c r="AK42">
        <v>1185898.875</v>
      </c>
      <c r="AL42">
        <v>252400.109375</v>
      </c>
    </row>
    <row r="43" spans="1:38">
      <c r="B43" s="16" t="s">
        <v>106</v>
      </c>
      <c r="C43">
        <v>9669</v>
      </c>
      <c r="D43">
        <v>4520</v>
      </c>
      <c r="E43">
        <v>3838</v>
      </c>
      <c r="F43">
        <v>768</v>
      </c>
      <c r="H43" s="16"/>
      <c r="I43">
        <v>11508</v>
      </c>
      <c r="J43">
        <v>3115</v>
      </c>
      <c r="K43">
        <v>3306</v>
      </c>
      <c r="L43">
        <v>661</v>
      </c>
      <c r="O43" s="16" t="s">
        <v>106</v>
      </c>
      <c r="P43">
        <v>586387.125</v>
      </c>
      <c r="Q43">
        <v>268309.59375</v>
      </c>
      <c r="R43">
        <v>223855.828125</v>
      </c>
      <c r="S43">
        <v>43791.2109375</v>
      </c>
      <c r="U43" s="16"/>
      <c r="V43">
        <v>685168.125</v>
      </c>
      <c r="W43">
        <v>183750.421875</v>
      </c>
      <c r="X43">
        <v>192050.84375</v>
      </c>
      <c r="Y43">
        <v>37618.46875</v>
      </c>
      <c r="AB43" s="16" t="s">
        <v>106</v>
      </c>
      <c r="AC43">
        <v>2147141</v>
      </c>
      <c r="AD43">
        <v>891289.6875</v>
      </c>
      <c r="AE43">
        <v>1129308.25</v>
      </c>
      <c r="AF43">
        <v>242411.5625</v>
      </c>
      <c r="AH43" s="16"/>
      <c r="AI43">
        <v>2608503.5</v>
      </c>
      <c r="AJ43">
        <v>656930.6875</v>
      </c>
      <c r="AK43">
        <v>744801.875</v>
      </c>
      <c r="AL43">
        <v>157894.671875</v>
      </c>
    </row>
    <row r="44" spans="1:38">
      <c r="B44" s="16" t="s">
        <v>107</v>
      </c>
      <c r="C44">
        <v>2617</v>
      </c>
      <c r="D44">
        <v>1223</v>
      </c>
      <c r="E44">
        <v>1039</v>
      </c>
      <c r="F44">
        <v>208</v>
      </c>
      <c r="H44" s="16"/>
      <c r="I44">
        <v>3115</v>
      </c>
      <c r="J44">
        <v>843</v>
      </c>
      <c r="K44">
        <v>895</v>
      </c>
      <c r="L44">
        <v>179</v>
      </c>
      <c r="O44" s="16" t="s">
        <v>107</v>
      </c>
      <c r="P44">
        <v>331428.6875</v>
      </c>
      <c r="Q44">
        <v>152163.90625</v>
      </c>
      <c r="R44">
        <v>127117.75</v>
      </c>
      <c r="S44">
        <v>24904.109375</v>
      </c>
      <c r="U44" s="16"/>
      <c r="V44">
        <v>388722.6875</v>
      </c>
      <c r="W44">
        <v>104389.59375</v>
      </c>
      <c r="X44">
        <v>109181.9765625</v>
      </c>
      <c r="Y44">
        <v>21408.751953125</v>
      </c>
      <c r="AB44" s="16" t="s">
        <v>107</v>
      </c>
      <c r="AC44">
        <v>1406720.75</v>
      </c>
      <c r="AD44">
        <v>592054.875</v>
      </c>
      <c r="AE44">
        <v>692733.375</v>
      </c>
      <c r="AF44">
        <v>146628.109375</v>
      </c>
      <c r="AH44" s="16"/>
      <c r="AI44">
        <v>1694936.75</v>
      </c>
      <c r="AJ44">
        <v>425788</v>
      </c>
      <c r="AK44">
        <v>464218.3125</v>
      </c>
      <c r="AL44">
        <v>98019.828125</v>
      </c>
    </row>
    <row r="45" spans="1:38">
      <c r="B45" s="16" t="s">
        <v>108</v>
      </c>
      <c r="C45">
        <v>595</v>
      </c>
      <c r="D45">
        <v>278</v>
      </c>
      <c r="E45">
        <v>236</v>
      </c>
      <c r="F45">
        <v>47</v>
      </c>
      <c r="H45" s="16"/>
      <c r="I45">
        <v>708</v>
      </c>
      <c r="J45">
        <v>192</v>
      </c>
      <c r="K45">
        <v>204</v>
      </c>
      <c r="L45">
        <v>41</v>
      </c>
      <c r="O45" s="16" t="s">
        <v>108</v>
      </c>
      <c r="P45">
        <v>179373.71875</v>
      </c>
      <c r="Q45">
        <v>82599.5078125</v>
      </c>
      <c r="R45">
        <v>69056.984375</v>
      </c>
      <c r="S45">
        <v>13525.044921875</v>
      </c>
      <c r="U45" s="16"/>
      <c r="V45">
        <v>211041.03125</v>
      </c>
      <c r="W45">
        <v>56765.91015625</v>
      </c>
      <c r="X45">
        <v>59436.0078125</v>
      </c>
      <c r="Y45">
        <v>11688.9267578125</v>
      </c>
      <c r="AB45" s="16" t="s">
        <v>108</v>
      </c>
      <c r="AC45">
        <v>894871.6875</v>
      </c>
      <c r="AD45">
        <v>381071.75</v>
      </c>
      <c r="AE45">
        <v>415212.96875</v>
      </c>
      <c r="AF45">
        <v>86747.7734375</v>
      </c>
      <c r="AH45" s="16"/>
      <c r="AI45">
        <v>1068823.5</v>
      </c>
      <c r="AJ45">
        <v>268340.375</v>
      </c>
      <c r="AK45">
        <v>284658.09375</v>
      </c>
      <c r="AL45">
        <v>59866.19921875</v>
      </c>
    </row>
    <row r="46" spans="1:38">
      <c r="B46" s="16" t="s">
        <v>109</v>
      </c>
      <c r="C46">
        <v>121</v>
      </c>
      <c r="D46">
        <v>57</v>
      </c>
      <c r="E46">
        <v>48</v>
      </c>
      <c r="F46">
        <v>10</v>
      </c>
      <c r="H46" s="16"/>
      <c r="I46">
        <v>144</v>
      </c>
      <c r="J46">
        <v>39</v>
      </c>
      <c r="K46">
        <v>41</v>
      </c>
      <c r="L46">
        <v>8</v>
      </c>
      <c r="O46" s="16" t="s">
        <v>109</v>
      </c>
      <c r="P46">
        <v>201581.796875</v>
      </c>
      <c r="Q46">
        <v>93461.828125</v>
      </c>
      <c r="R46">
        <v>78270.84375</v>
      </c>
      <c r="S46">
        <v>15604.4931640625</v>
      </c>
      <c r="U46" s="16"/>
      <c r="V46">
        <v>238266.453125</v>
      </c>
      <c r="W46">
        <v>64182.06640625</v>
      </c>
      <c r="X46">
        <v>67180.7265625</v>
      </c>
      <c r="Y46">
        <v>13165.04296875</v>
      </c>
      <c r="AB46" s="16" t="s">
        <v>109</v>
      </c>
      <c r="AC46">
        <v>1489312.5</v>
      </c>
      <c r="AD46">
        <v>647249.375</v>
      </c>
      <c r="AE46">
        <v>620114.5</v>
      </c>
      <c r="AF46">
        <v>127369.3203125</v>
      </c>
      <c r="AH46" s="16"/>
      <c r="AI46">
        <v>1743996.25</v>
      </c>
      <c r="AJ46">
        <v>440595.75</v>
      </c>
      <c r="AK46">
        <v>454522.09375</v>
      </c>
      <c r="AL46">
        <v>93754.1640625</v>
      </c>
    </row>
    <row r="48" spans="1:38" ht="19.7" thickBot="1">
      <c r="A48" s="17" t="s">
        <v>420</v>
      </c>
      <c r="B48" s="18" t="s">
        <v>110</v>
      </c>
      <c r="C48" s="9" t="s">
        <v>118</v>
      </c>
      <c r="D48" s="19" t="s">
        <v>119</v>
      </c>
      <c r="E48" s="19" t="s">
        <v>113</v>
      </c>
      <c r="F48" s="19" t="s">
        <v>120</v>
      </c>
      <c r="G48" s="9"/>
      <c r="H48" s="18" t="s">
        <v>111</v>
      </c>
      <c r="I48" s="9" t="s">
        <v>118</v>
      </c>
      <c r="J48" s="19" t="s">
        <v>119</v>
      </c>
      <c r="K48" s="19" t="s">
        <v>113</v>
      </c>
      <c r="L48" s="19" t="s">
        <v>120</v>
      </c>
      <c r="N48" s="17" t="s">
        <v>117</v>
      </c>
      <c r="O48" s="18" t="s">
        <v>110</v>
      </c>
      <c r="P48" s="19" t="s">
        <v>118</v>
      </c>
      <c r="Q48" s="19" t="s">
        <v>119</v>
      </c>
      <c r="R48" s="19" t="s">
        <v>113</v>
      </c>
      <c r="S48" s="19" t="s">
        <v>120</v>
      </c>
      <c r="T48" s="9"/>
      <c r="U48" s="18" t="s">
        <v>111</v>
      </c>
      <c r="V48" s="19" t="s">
        <v>118</v>
      </c>
      <c r="W48" s="19" t="s">
        <v>119</v>
      </c>
      <c r="X48" s="19" t="s">
        <v>113</v>
      </c>
      <c r="Y48" s="19" t="s">
        <v>120</v>
      </c>
      <c r="AA48" s="17" t="s">
        <v>117</v>
      </c>
      <c r="AB48" s="18" t="s">
        <v>110</v>
      </c>
      <c r="AC48" s="19" t="s">
        <v>118</v>
      </c>
      <c r="AD48" s="19" t="s">
        <v>119</v>
      </c>
      <c r="AE48" s="19" t="s">
        <v>113</v>
      </c>
      <c r="AF48" s="19" t="s">
        <v>120</v>
      </c>
      <c r="AG48" s="9"/>
      <c r="AH48" s="18" t="s">
        <v>111</v>
      </c>
      <c r="AI48" s="19" t="s">
        <v>118</v>
      </c>
      <c r="AJ48" s="19" t="s">
        <v>119</v>
      </c>
      <c r="AK48" s="19" t="s">
        <v>113</v>
      </c>
      <c r="AL48" s="19" t="s">
        <v>120</v>
      </c>
    </row>
    <row r="49" spans="2:38" ht="14.95" thickBot="1">
      <c r="B49" t="s">
        <v>121</v>
      </c>
      <c r="C49" s="22">
        <f>INT(C3/5)</f>
        <v>18578756</v>
      </c>
      <c r="D49">
        <v>1</v>
      </c>
      <c r="E49">
        <v>1</v>
      </c>
      <c r="F49">
        <v>1</v>
      </c>
      <c r="I49" s="22">
        <f>INT(I3/5)</f>
        <v>18377000</v>
      </c>
      <c r="J49">
        <v>1</v>
      </c>
      <c r="K49">
        <v>1</v>
      </c>
      <c r="L49">
        <v>1</v>
      </c>
      <c r="O49" s="16" t="s">
        <v>121</v>
      </c>
      <c r="P49">
        <v>149440800</v>
      </c>
      <c r="Q49">
        <v>0</v>
      </c>
      <c r="R49">
        <v>0</v>
      </c>
      <c r="S49">
        <v>0</v>
      </c>
      <c r="U49" s="16"/>
      <c r="V49">
        <v>140724848</v>
      </c>
      <c r="W49">
        <v>0</v>
      </c>
      <c r="X49">
        <v>0</v>
      </c>
      <c r="Y49">
        <v>0</v>
      </c>
      <c r="AB49" s="16" t="s">
        <v>121</v>
      </c>
      <c r="AC49">
        <v>295991712</v>
      </c>
      <c r="AD49">
        <v>0</v>
      </c>
      <c r="AE49">
        <v>0</v>
      </c>
      <c r="AF49">
        <v>0</v>
      </c>
      <c r="AH49" s="16"/>
      <c r="AI49">
        <v>278662624</v>
      </c>
      <c r="AJ49">
        <v>0</v>
      </c>
      <c r="AK49">
        <v>0</v>
      </c>
      <c r="AL49">
        <v>0</v>
      </c>
    </row>
    <row r="50" spans="2:38">
      <c r="B50" t="s">
        <v>122</v>
      </c>
      <c r="C50">
        <f>INT(C4/5)</f>
        <v>16183820</v>
      </c>
      <c r="D50">
        <v>1</v>
      </c>
      <c r="E50">
        <v>1</v>
      </c>
      <c r="F50">
        <v>1</v>
      </c>
      <c r="H50" s="16"/>
      <c r="I50">
        <f>INT(I4/5)</f>
        <v>16008071</v>
      </c>
      <c r="J50">
        <v>1</v>
      </c>
      <c r="K50">
        <v>1</v>
      </c>
      <c r="L50">
        <v>1</v>
      </c>
      <c r="O50" s="16" t="s">
        <v>122</v>
      </c>
      <c r="P50">
        <v>129138400</v>
      </c>
      <c r="Q50">
        <v>0</v>
      </c>
      <c r="R50">
        <v>0</v>
      </c>
      <c r="S50">
        <v>0</v>
      </c>
      <c r="U50" s="16"/>
      <c r="V50">
        <v>121606912</v>
      </c>
      <c r="W50">
        <v>0</v>
      </c>
      <c r="X50">
        <v>0</v>
      </c>
      <c r="Y50">
        <v>0</v>
      </c>
      <c r="AB50" s="16" t="s">
        <v>122</v>
      </c>
      <c r="AC50">
        <v>283645376</v>
      </c>
      <c r="AD50">
        <v>0</v>
      </c>
      <c r="AE50">
        <v>0</v>
      </c>
      <c r="AF50">
        <v>0</v>
      </c>
      <c r="AH50" s="16"/>
      <c r="AI50">
        <v>267039648</v>
      </c>
      <c r="AJ50">
        <v>0</v>
      </c>
      <c r="AK50">
        <v>0</v>
      </c>
      <c r="AL50">
        <v>0</v>
      </c>
    </row>
    <row r="51" spans="2:38">
      <c r="B51" t="s">
        <v>91</v>
      </c>
      <c r="C51">
        <f t="shared" ref="C51:D69" si="0">INT(C5/5)</f>
        <v>10917173</v>
      </c>
      <c r="D51">
        <f t="shared" si="0"/>
        <v>3457007</v>
      </c>
      <c r="E51">
        <v>1</v>
      </c>
      <c r="F51">
        <v>1</v>
      </c>
      <c r="H51" s="16"/>
      <c r="I51">
        <f t="shared" ref="I51:J51" si="1">INT(I5/5)</f>
        <v>11835774</v>
      </c>
      <c r="J51">
        <f t="shared" si="1"/>
        <v>2382311</v>
      </c>
      <c r="K51">
        <v>1</v>
      </c>
      <c r="L51">
        <v>1</v>
      </c>
      <c r="O51" s="16" t="s">
        <v>91</v>
      </c>
      <c r="P51">
        <v>91066344</v>
      </c>
      <c r="Q51">
        <v>20250908</v>
      </c>
      <c r="R51">
        <v>0</v>
      </c>
      <c r="S51">
        <v>0</v>
      </c>
      <c r="U51" s="16"/>
      <c r="V51">
        <v>87161128</v>
      </c>
      <c r="W51">
        <v>17628120</v>
      </c>
      <c r="X51">
        <v>0</v>
      </c>
      <c r="Y51">
        <v>0</v>
      </c>
      <c r="AB51" s="16" t="s">
        <v>91</v>
      </c>
      <c r="AC51">
        <v>230547904</v>
      </c>
      <c r="AD51">
        <v>38777916</v>
      </c>
      <c r="AE51">
        <v>0</v>
      </c>
      <c r="AF51">
        <v>0</v>
      </c>
      <c r="AH51" s="16"/>
      <c r="AI51">
        <v>213285568</v>
      </c>
      <c r="AJ51">
        <v>40237572</v>
      </c>
      <c r="AK51">
        <v>0</v>
      </c>
      <c r="AL51">
        <v>0</v>
      </c>
    </row>
    <row r="52" spans="2:38">
      <c r="B52" t="s">
        <v>92</v>
      </c>
      <c r="C52">
        <f t="shared" si="0"/>
        <v>7425238</v>
      </c>
      <c r="D52">
        <f t="shared" si="0"/>
        <v>3070452</v>
      </c>
      <c r="E52">
        <f t="shared" ref="E52" si="2">INT(E6/5)</f>
        <v>2607301</v>
      </c>
      <c r="F52">
        <v>1</v>
      </c>
      <c r="H52" s="16"/>
      <c r="I52">
        <f t="shared" ref="I52:K52" si="3">INT(I6/5)</f>
        <v>8555895</v>
      </c>
      <c r="J52">
        <f t="shared" si="3"/>
        <v>2115926</v>
      </c>
      <c r="K52">
        <f t="shared" si="3"/>
        <v>2245946</v>
      </c>
      <c r="L52">
        <v>1</v>
      </c>
      <c r="O52" s="16" t="s">
        <v>92</v>
      </c>
      <c r="P52">
        <v>53865796</v>
      </c>
      <c r="Q52">
        <v>19969688</v>
      </c>
      <c r="R52">
        <v>25459024</v>
      </c>
      <c r="S52">
        <v>0</v>
      </c>
      <c r="U52" s="16"/>
      <c r="V52">
        <v>64555880</v>
      </c>
      <c r="W52">
        <v>15154262</v>
      </c>
      <c r="X52">
        <v>13971740</v>
      </c>
      <c r="Y52">
        <v>0</v>
      </c>
      <c r="AB52" s="16" t="s">
        <v>92</v>
      </c>
      <c r="AC52">
        <v>96144448</v>
      </c>
      <c r="AD52">
        <v>36275132</v>
      </c>
      <c r="AE52">
        <v>121582896</v>
      </c>
      <c r="AF52">
        <v>0</v>
      </c>
      <c r="AH52" s="16"/>
      <c r="AI52">
        <v>82203496</v>
      </c>
      <c r="AJ52">
        <v>37350120</v>
      </c>
      <c r="AK52">
        <v>119786232</v>
      </c>
      <c r="AL52">
        <v>0</v>
      </c>
    </row>
    <row r="53" spans="2:38">
      <c r="B53" t="s">
        <v>93</v>
      </c>
      <c r="C53">
        <f t="shared" si="0"/>
        <v>5721057</v>
      </c>
      <c r="D53">
        <f t="shared" si="0"/>
        <v>2674649</v>
      </c>
      <c r="E53">
        <f t="shared" ref="E53:F53" si="4">INT(E7/5)</f>
        <v>2271201</v>
      </c>
      <c r="F53">
        <f t="shared" si="4"/>
        <v>454240</v>
      </c>
      <c r="H53" s="16"/>
      <c r="I53">
        <f t="shared" ref="I53:L53" si="5">INT(I7/5)</f>
        <v>6809494</v>
      </c>
      <c r="J53">
        <f t="shared" si="5"/>
        <v>1843168</v>
      </c>
      <c r="K53">
        <f t="shared" si="5"/>
        <v>1956428</v>
      </c>
      <c r="L53">
        <f t="shared" si="5"/>
        <v>391285</v>
      </c>
      <c r="O53" s="16" t="s">
        <v>93</v>
      </c>
      <c r="P53">
        <v>45065660</v>
      </c>
      <c r="Q53">
        <v>19447810</v>
      </c>
      <c r="R53">
        <v>21052970</v>
      </c>
      <c r="S53">
        <v>4270364</v>
      </c>
      <c r="U53" s="16"/>
      <c r="V53">
        <v>55301880</v>
      </c>
      <c r="W53">
        <v>13402236</v>
      </c>
      <c r="X53">
        <v>13008326</v>
      </c>
      <c r="Y53">
        <v>2861867.5</v>
      </c>
      <c r="AB53" s="16" t="s">
        <v>93</v>
      </c>
      <c r="AC53">
        <v>58539008</v>
      </c>
      <c r="AD53">
        <v>33547076</v>
      </c>
      <c r="AE53">
        <v>112906736</v>
      </c>
      <c r="AF53">
        <v>34916424</v>
      </c>
      <c r="AH53" s="16"/>
      <c r="AI53">
        <v>52214656</v>
      </c>
      <c r="AJ53">
        <v>34118472</v>
      </c>
      <c r="AK53">
        <v>109129776</v>
      </c>
      <c r="AL53">
        <v>30702016</v>
      </c>
    </row>
    <row r="54" spans="2:38">
      <c r="B54" t="s">
        <v>94</v>
      </c>
      <c r="C54">
        <f t="shared" si="0"/>
        <v>4873925</v>
      </c>
      <c r="D54">
        <f t="shared" si="0"/>
        <v>2278607</v>
      </c>
      <c r="E54">
        <f t="shared" ref="E54:F54" si="6">INT(E8/5)</f>
        <v>1934898</v>
      </c>
      <c r="F54">
        <f t="shared" si="6"/>
        <v>386979</v>
      </c>
      <c r="H54" s="16"/>
      <c r="I54">
        <f t="shared" ref="I54:L54" si="7">INT(I8/5)</f>
        <v>5801197</v>
      </c>
      <c r="J54">
        <f t="shared" si="7"/>
        <v>1570246</v>
      </c>
      <c r="K54">
        <f t="shared" si="7"/>
        <v>1666735</v>
      </c>
      <c r="L54">
        <f t="shared" si="7"/>
        <v>333347</v>
      </c>
      <c r="O54" s="16" t="s">
        <v>94</v>
      </c>
      <c r="P54">
        <v>41671392</v>
      </c>
      <c r="Q54">
        <v>18452760</v>
      </c>
      <c r="R54">
        <v>17281924</v>
      </c>
      <c r="S54">
        <v>3513283</v>
      </c>
      <c r="U54" s="16"/>
      <c r="V54">
        <v>49664692</v>
      </c>
      <c r="W54">
        <v>12063073</v>
      </c>
      <c r="X54">
        <v>11913942</v>
      </c>
      <c r="Y54">
        <v>2566716.5</v>
      </c>
      <c r="AB54" s="16" t="s">
        <v>94</v>
      </c>
      <c r="AC54">
        <v>59662840</v>
      </c>
      <c r="AD54">
        <v>30748884</v>
      </c>
      <c r="AE54">
        <v>102560920</v>
      </c>
      <c r="AF54">
        <v>30662130</v>
      </c>
      <c r="AH54" s="16"/>
      <c r="AI54">
        <v>57122336</v>
      </c>
      <c r="AJ54">
        <v>30732320</v>
      </c>
      <c r="AK54">
        <v>96665712</v>
      </c>
      <c r="AL54">
        <v>26227972</v>
      </c>
    </row>
    <row r="55" spans="2:38">
      <c r="B55" t="s">
        <v>95</v>
      </c>
      <c r="C55">
        <f t="shared" si="0"/>
        <v>4152232</v>
      </c>
      <c r="D55">
        <f t="shared" si="0"/>
        <v>1941208</v>
      </c>
      <c r="E55">
        <f t="shared" ref="E55:F55" si="8">INT(E9/5)</f>
        <v>1648393</v>
      </c>
      <c r="F55">
        <f t="shared" si="8"/>
        <v>329678</v>
      </c>
      <c r="H55" s="16"/>
      <c r="I55">
        <f t="shared" ref="I55:L55" si="9">INT(I9/5)</f>
        <v>4942199</v>
      </c>
      <c r="J55">
        <f t="shared" si="9"/>
        <v>1337736</v>
      </c>
      <c r="K55">
        <f t="shared" si="9"/>
        <v>1419937</v>
      </c>
      <c r="L55">
        <f t="shared" si="9"/>
        <v>283987</v>
      </c>
      <c r="O55" s="16" t="s">
        <v>95</v>
      </c>
      <c r="P55">
        <v>38325112</v>
      </c>
      <c r="Q55">
        <v>17065968</v>
      </c>
      <c r="R55">
        <v>14628912</v>
      </c>
      <c r="S55">
        <v>2981019.25</v>
      </c>
      <c r="U55" s="16"/>
      <c r="V55">
        <v>44587460</v>
      </c>
      <c r="W55">
        <v>10947267</v>
      </c>
      <c r="X55">
        <v>10945395</v>
      </c>
      <c r="Y55">
        <v>2306365.5</v>
      </c>
      <c r="AB55" s="16" t="s">
        <v>95</v>
      </c>
      <c r="AC55">
        <v>60179488</v>
      </c>
      <c r="AD55">
        <v>28096000</v>
      </c>
      <c r="AE55">
        <v>92117632</v>
      </c>
      <c r="AF55">
        <v>26646836</v>
      </c>
      <c r="AH55" s="16"/>
      <c r="AI55">
        <v>61288612</v>
      </c>
      <c r="AJ55">
        <v>27499492</v>
      </c>
      <c r="AK55">
        <v>84184696</v>
      </c>
      <c r="AL55">
        <v>22061224</v>
      </c>
    </row>
    <row r="56" spans="2:38">
      <c r="B56" t="s">
        <v>96</v>
      </c>
      <c r="C56">
        <f t="shared" si="0"/>
        <v>3448835</v>
      </c>
      <c r="D56">
        <f t="shared" si="0"/>
        <v>1612363</v>
      </c>
      <c r="E56">
        <f t="shared" ref="E56:F56" si="10">INT(E10/5)</f>
        <v>1369152</v>
      </c>
      <c r="F56">
        <f t="shared" si="10"/>
        <v>273830</v>
      </c>
      <c r="H56" s="16"/>
      <c r="I56">
        <f t="shared" ref="I56:L56" si="11">INT(I10/5)</f>
        <v>4104981</v>
      </c>
      <c r="J56">
        <f t="shared" si="11"/>
        <v>1111121</v>
      </c>
      <c r="K56">
        <f t="shared" si="11"/>
        <v>1179397</v>
      </c>
      <c r="L56">
        <f t="shared" si="11"/>
        <v>235879</v>
      </c>
      <c r="O56" s="16" t="s">
        <v>96</v>
      </c>
      <c r="P56">
        <v>35050940</v>
      </c>
      <c r="Q56">
        <v>15523386</v>
      </c>
      <c r="R56">
        <v>12771108</v>
      </c>
      <c r="S56">
        <v>2592930.25</v>
      </c>
      <c r="U56" s="16"/>
      <c r="V56">
        <v>40078444</v>
      </c>
      <c r="W56">
        <v>9969255</v>
      </c>
      <c r="X56">
        <v>10065240</v>
      </c>
      <c r="Y56">
        <v>2078182.75</v>
      </c>
      <c r="AB56" s="16" t="s">
        <v>96</v>
      </c>
      <c r="AC56">
        <v>59920504</v>
      </c>
      <c r="AD56">
        <v>25755890</v>
      </c>
      <c r="AE56">
        <v>81883944</v>
      </c>
      <c r="AF56">
        <v>22928336</v>
      </c>
      <c r="AH56" s="16"/>
      <c r="AI56">
        <v>64257744</v>
      </c>
      <c r="AJ56">
        <v>24656030</v>
      </c>
      <c r="AK56">
        <v>72173776</v>
      </c>
      <c r="AL56">
        <v>18284476</v>
      </c>
    </row>
    <row r="57" spans="2:38">
      <c r="B57" t="s">
        <v>97</v>
      </c>
      <c r="C57">
        <f t="shared" si="0"/>
        <v>2783421</v>
      </c>
      <c r="D57">
        <f t="shared" si="0"/>
        <v>1301276</v>
      </c>
      <c r="E57">
        <f t="shared" ref="E57:F57" si="12">INT(E11/5)</f>
        <v>1104989</v>
      </c>
      <c r="F57">
        <f t="shared" si="12"/>
        <v>220998</v>
      </c>
      <c r="H57" s="16"/>
      <c r="I57">
        <f t="shared" ref="I57:L57" si="13">INT(I11/5)</f>
        <v>3312971</v>
      </c>
      <c r="J57">
        <f t="shared" si="13"/>
        <v>896742</v>
      </c>
      <c r="K57">
        <f t="shared" si="13"/>
        <v>951846</v>
      </c>
      <c r="L57">
        <f t="shared" si="13"/>
        <v>190369</v>
      </c>
      <c r="O57" s="16" t="s">
        <v>97</v>
      </c>
      <c r="P57">
        <v>31896034</v>
      </c>
      <c r="Q57">
        <v>14024386</v>
      </c>
      <c r="R57">
        <v>11401769</v>
      </c>
      <c r="S57">
        <v>2295317.5</v>
      </c>
      <c r="U57" s="16"/>
      <c r="V57">
        <v>36090464</v>
      </c>
      <c r="W57">
        <v>9095246</v>
      </c>
      <c r="X57">
        <v>9260000</v>
      </c>
      <c r="Y57">
        <v>1880124.875</v>
      </c>
      <c r="AB57" s="16" t="s">
        <v>97</v>
      </c>
      <c r="AC57">
        <v>58879508</v>
      </c>
      <c r="AD57">
        <v>23797814</v>
      </c>
      <c r="AE57">
        <v>72074408</v>
      </c>
      <c r="AF57">
        <v>19541168</v>
      </c>
      <c r="AH57" s="16"/>
      <c r="AI57">
        <v>65862320</v>
      </c>
      <c r="AJ57">
        <v>22289628</v>
      </c>
      <c r="AK57">
        <v>60962588</v>
      </c>
      <c r="AL57">
        <v>14945424</v>
      </c>
    </row>
    <row r="58" spans="2:38">
      <c r="B58" t="s">
        <v>98</v>
      </c>
      <c r="C58">
        <f t="shared" si="0"/>
        <v>2174774</v>
      </c>
      <c r="D58">
        <f t="shared" si="0"/>
        <v>1016727</v>
      </c>
      <c r="E58">
        <f t="shared" ref="E58:F58" si="14">INT(E12/5)</f>
        <v>863363</v>
      </c>
      <c r="F58">
        <f t="shared" si="14"/>
        <v>172672</v>
      </c>
      <c r="H58" s="16"/>
      <c r="I58">
        <f t="shared" ref="I58:L58" si="15">INT(I12/5)</f>
        <v>2588528</v>
      </c>
      <c r="J58">
        <f t="shared" si="15"/>
        <v>700653</v>
      </c>
      <c r="K58">
        <f t="shared" si="15"/>
        <v>743707</v>
      </c>
      <c r="L58">
        <f t="shared" si="15"/>
        <v>148741</v>
      </c>
      <c r="O58" s="16" t="s">
        <v>98</v>
      </c>
      <c r="P58">
        <v>27499988</v>
      </c>
      <c r="Q58">
        <v>12047108</v>
      </c>
      <c r="R58">
        <v>9806299</v>
      </c>
      <c r="S58">
        <v>1956103</v>
      </c>
      <c r="U58" s="16"/>
      <c r="V58">
        <v>30975632</v>
      </c>
      <c r="W58">
        <v>7899466</v>
      </c>
      <c r="X58">
        <v>8098367.5</v>
      </c>
      <c r="Y58">
        <v>1624417.375</v>
      </c>
      <c r="AB58" s="16" t="s">
        <v>98</v>
      </c>
      <c r="AC58">
        <v>55333060</v>
      </c>
      <c r="AD58">
        <v>21510244</v>
      </c>
      <c r="AE58">
        <v>61046212</v>
      </c>
      <c r="AF58">
        <v>16047419</v>
      </c>
      <c r="AH58" s="16"/>
      <c r="AI58">
        <v>64000304</v>
      </c>
      <c r="AJ58">
        <v>19746838</v>
      </c>
      <c r="AK58">
        <v>49426972</v>
      </c>
      <c r="AL58">
        <v>11757310</v>
      </c>
    </row>
    <row r="59" spans="2:38">
      <c r="B59" t="s">
        <v>99</v>
      </c>
      <c r="C59">
        <f t="shared" si="0"/>
        <v>1638672</v>
      </c>
      <c r="D59">
        <f t="shared" si="0"/>
        <v>766095</v>
      </c>
      <c r="E59">
        <f t="shared" ref="E59:F59" si="16">INT(E13/5)</f>
        <v>650536</v>
      </c>
      <c r="F59">
        <f t="shared" si="16"/>
        <v>130107</v>
      </c>
      <c r="H59" s="16"/>
      <c r="I59">
        <f t="shared" ref="I59:L59" si="17">INT(I13/5)</f>
        <v>1950432</v>
      </c>
      <c r="J59">
        <f t="shared" si="17"/>
        <v>527935</v>
      </c>
      <c r="K59">
        <f t="shared" si="17"/>
        <v>560376</v>
      </c>
      <c r="L59">
        <f t="shared" si="17"/>
        <v>112075</v>
      </c>
      <c r="O59" s="16" t="s">
        <v>99</v>
      </c>
      <c r="P59">
        <v>23568468</v>
      </c>
      <c r="Q59">
        <v>10334780</v>
      </c>
      <c r="R59">
        <v>8457059</v>
      </c>
      <c r="S59">
        <v>1673715.25</v>
      </c>
      <c r="U59" s="16"/>
      <c r="V59">
        <v>26544610</v>
      </c>
      <c r="W59">
        <v>6845005</v>
      </c>
      <c r="X59">
        <v>7058157</v>
      </c>
      <c r="Y59">
        <v>1403548.625</v>
      </c>
      <c r="AB59" s="16" t="s">
        <v>99</v>
      </c>
      <c r="AC59">
        <v>51442060</v>
      </c>
      <c r="AD59">
        <v>19596948</v>
      </c>
      <c r="AE59">
        <v>51228168</v>
      </c>
      <c r="AF59">
        <v>13060844</v>
      </c>
      <c r="AH59" s="16"/>
      <c r="AI59">
        <v>61047560</v>
      </c>
      <c r="AJ59">
        <v>17611804</v>
      </c>
      <c r="AK59">
        <v>39562664</v>
      </c>
      <c r="AL59">
        <v>9152206</v>
      </c>
    </row>
    <row r="60" spans="2:38">
      <c r="B60" t="s">
        <v>100</v>
      </c>
      <c r="C60">
        <f t="shared" si="0"/>
        <v>1185905</v>
      </c>
      <c r="D60">
        <f t="shared" si="0"/>
        <v>554422</v>
      </c>
      <c r="E60">
        <f t="shared" ref="E60:F60" si="18">INT(E14/5)</f>
        <v>470792</v>
      </c>
      <c r="F60">
        <f t="shared" si="18"/>
        <v>94158</v>
      </c>
      <c r="H60" s="16"/>
      <c r="I60">
        <f t="shared" ref="I60:L60" si="19">INT(I14/5)</f>
        <v>1411526</v>
      </c>
      <c r="J60">
        <f t="shared" si="19"/>
        <v>382066</v>
      </c>
      <c r="K60">
        <f t="shared" si="19"/>
        <v>405544</v>
      </c>
      <c r="L60">
        <f t="shared" si="19"/>
        <v>81108</v>
      </c>
      <c r="O60" s="16" t="s">
        <v>100</v>
      </c>
      <c r="P60">
        <v>20102836</v>
      </c>
      <c r="Q60">
        <v>8858136</v>
      </c>
      <c r="R60">
        <v>7288615</v>
      </c>
      <c r="S60">
        <v>1434111.125</v>
      </c>
      <c r="U60" s="16"/>
      <c r="V60">
        <v>22714478</v>
      </c>
      <c r="W60">
        <v>5916575.5</v>
      </c>
      <c r="X60">
        <v>6128763</v>
      </c>
      <c r="Y60">
        <v>1211433.75</v>
      </c>
      <c r="AB60" s="16" t="s">
        <v>100</v>
      </c>
      <c r="AC60">
        <v>47403020</v>
      </c>
      <c r="AD60">
        <v>17972328</v>
      </c>
      <c r="AE60">
        <v>42637400</v>
      </c>
      <c r="AF60">
        <v>10548816</v>
      </c>
      <c r="AH60" s="16"/>
      <c r="AI60">
        <v>57322976</v>
      </c>
      <c r="AJ60">
        <v>15774290</v>
      </c>
      <c r="AK60">
        <v>31386488</v>
      </c>
      <c r="AL60">
        <v>7086003</v>
      </c>
    </row>
    <row r="61" spans="2:38">
      <c r="B61" t="s">
        <v>101</v>
      </c>
      <c r="C61">
        <f t="shared" si="0"/>
        <v>781864</v>
      </c>
      <c r="D61">
        <f t="shared" si="0"/>
        <v>365529</v>
      </c>
      <c r="E61">
        <f t="shared" ref="E61:F61" si="20">INT(E15/5)</f>
        <v>310392</v>
      </c>
      <c r="F61">
        <f t="shared" si="20"/>
        <v>62078</v>
      </c>
      <c r="H61" s="16"/>
      <c r="I61">
        <f t="shared" ref="I61:L61" si="21">INT(I15/5)</f>
        <v>930615</v>
      </c>
      <c r="J61">
        <f t="shared" si="21"/>
        <v>251895</v>
      </c>
      <c r="K61">
        <f t="shared" si="21"/>
        <v>267374</v>
      </c>
      <c r="L61">
        <f t="shared" si="21"/>
        <v>53474</v>
      </c>
      <c r="O61" s="16" t="s">
        <v>101</v>
      </c>
      <c r="P61">
        <v>17087180</v>
      </c>
      <c r="Q61">
        <v>7583858</v>
      </c>
      <c r="R61">
        <v>6267800</v>
      </c>
      <c r="S61">
        <v>1228448.125</v>
      </c>
      <c r="U61" s="16"/>
      <c r="V61">
        <v>19412690</v>
      </c>
      <c r="W61">
        <v>5100787</v>
      </c>
      <c r="X61">
        <v>5301263</v>
      </c>
      <c r="Y61">
        <v>1043496.375</v>
      </c>
      <c r="AB61" s="16" t="s">
        <v>101</v>
      </c>
      <c r="AC61">
        <v>43365184</v>
      </c>
      <c r="AD61">
        <v>16556134</v>
      </c>
      <c r="AE61">
        <v>35230620</v>
      </c>
      <c r="AF61">
        <v>8464652</v>
      </c>
      <c r="AH61" s="16"/>
      <c r="AI61">
        <v>53083792</v>
      </c>
      <c r="AJ61">
        <v>14138182</v>
      </c>
      <c r="AK61">
        <v>24788140</v>
      </c>
      <c r="AL61">
        <v>5485378</v>
      </c>
    </row>
    <row r="62" spans="2:38">
      <c r="B62" t="s">
        <v>102</v>
      </c>
      <c r="C62">
        <f t="shared" si="0"/>
        <v>413825</v>
      </c>
      <c r="D62">
        <f t="shared" si="0"/>
        <v>193467</v>
      </c>
      <c r="E62">
        <f t="shared" ref="E62:F62" si="22">INT(E16/5)</f>
        <v>164284</v>
      </c>
      <c r="F62">
        <f t="shared" si="22"/>
        <v>32857</v>
      </c>
      <c r="H62" s="16"/>
      <c r="I62">
        <f t="shared" ref="I62:L62" si="23">INT(I16/5)</f>
        <v>492556</v>
      </c>
      <c r="J62">
        <f t="shared" si="23"/>
        <v>133323</v>
      </c>
      <c r="K62">
        <f t="shared" si="23"/>
        <v>141515</v>
      </c>
      <c r="L62">
        <f t="shared" si="23"/>
        <v>28303</v>
      </c>
      <c r="O62" s="16" t="s">
        <v>102</v>
      </c>
      <c r="P62">
        <v>11761258</v>
      </c>
      <c r="Q62">
        <v>5254088</v>
      </c>
      <c r="R62">
        <v>4354279.5</v>
      </c>
      <c r="S62">
        <v>851590.9375</v>
      </c>
      <c r="U62" s="16"/>
      <c r="V62">
        <v>13432861</v>
      </c>
      <c r="W62">
        <v>3550783.5</v>
      </c>
      <c r="X62">
        <v>3697370</v>
      </c>
      <c r="Y62">
        <v>725963.8125</v>
      </c>
      <c r="AB62" s="16" t="s">
        <v>102</v>
      </c>
      <c r="AC62">
        <v>33006840</v>
      </c>
      <c r="AD62">
        <v>12750395</v>
      </c>
      <c r="AE62">
        <v>24609590</v>
      </c>
      <c r="AF62">
        <v>5771498.5</v>
      </c>
      <c r="AH62" s="16"/>
      <c r="AI62">
        <v>40637252</v>
      </c>
      <c r="AJ62">
        <v>10610162</v>
      </c>
      <c r="AK62">
        <v>16737754</v>
      </c>
      <c r="AL62">
        <v>3653761.5</v>
      </c>
    </row>
    <row r="63" spans="2:38">
      <c r="B63" t="s">
        <v>103</v>
      </c>
      <c r="C63">
        <f t="shared" si="0"/>
        <v>188273</v>
      </c>
      <c r="D63">
        <f t="shared" si="0"/>
        <v>88019</v>
      </c>
      <c r="E63">
        <f t="shared" ref="E63:F63" si="24">INT(E17/5)</f>
        <v>74742</v>
      </c>
      <c r="F63">
        <f t="shared" si="24"/>
        <v>14948</v>
      </c>
      <c r="H63" s="16"/>
      <c r="I63">
        <f t="shared" ref="I63:L63" si="25">INT(I17/5)</f>
        <v>224091</v>
      </c>
      <c r="J63">
        <f t="shared" si="25"/>
        <v>60656</v>
      </c>
      <c r="K63">
        <f t="shared" si="25"/>
        <v>64383</v>
      </c>
      <c r="L63">
        <f t="shared" si="25"/>
        <v>12876</v>
      </c>
      <c r="O63" s="16" t="s">
        <v>103</v>
      </c>
      <c r="P63">
        <v>7897084</v>
      </c>
      <c r="Q63">
        <v>3550400</v>
      </c>
      <c r="R63">
        <v>2948265.25</v>
      </c>
      <c r="S63">
        <v>575863.8125</v>
      </c>
      <c r="U63" s="16"/>
      <c r="V63">
        <v>9069838</v>
      </c>
      <c r="W63">
        <v>2409045.75</v>
      </c>
      <c r="X63">
        <v>2511612.25</v>
      </c>
      <c r="Y63">
        <v>492269.0625</v>
      </c>
      <c r="AB63" s="16" t="s">
        <v>103</v>
      </c>
      <c r="AC63">
        <v>24544680</v>
      </c>
      <c r="AD63">
        <v>9627695</v>
      </c>
      <c r="AE63">
        <v>16824152</v>
      </c>
      <c r="AF63">
        <v>3856800.75</v>
      </c>
      <c r="AH63" s="16"/>
      <c r="AI63">
        <v>30273150</v>
      </c>
      <c r="AJ63">
        <v>7792260</v>
      </c>
      <c r="AK63">
        <v>11149287</v>
      </c>
      <c r="AL63">
        <v>2409593.5</v>
      </c>
    </row>
    <row r="64" spans="2:38">
      <c r="B64" t="s">
        <v>104</v>
      </c>
      <c r="C64">
        <f t="shared" si="0"/>
        <v>72551</v>
      </c>
      <c r="D64">
        <f t="shared" si="0"/>
        <v>33918</v>
      </c>
      <c r="E64">
        <f t="shared" ref="E64:F64" si="26">INT(E18/5)</f>
        <v>28802</v>
      </c>
      <c r="F64">
        <f t="shared" si="26"/>
        <v>5760</v>
      </c>
      <c r="H64" s="16"/>
      <c r="I64">
        <f t="shared" ref="I64:L64" si="27">INT(I18/5)</f>
        <v>86354</v>
      </c>
      <c r="J64">
        <f t="shared" si="27"/>
        <v>23374</v>
      </c>
      <c r="K64">
        <f t="shared" si="27"/>
        <v>24810</v>
      </c>
      <c r="L64">
        <f t="shared" si="27"/>
        <v>4962</v>
      </c>
      <c r="O64" s="16" t="s">
        <v>104</v>
      </c>
      <c r="P64">
        <v>5184687</v>
      </c>
      <c r="Q64">
        <v>2344659.5</v>
      </c>
      <c r="R64">
        <v>1949890.5</v>
      </c>
      <c r="S64">
        <v>380633.75</v>
      </c>
      <c r="U64" s="16"/>
      <c r="V64">
        <v>5987296</v>
      </c>
      <c r="W64">
        <v>1596259</v>
      </c>
      <c r="X64">
        <v>1665514.75</v>
      </c>
      <c r="Y64">
        <v>326066.75</v>
      </c>
      <c r="AB64" s="16" t="s">
        <v>104</v>
      </c>
      <c r="AC64">
        <v>17852032</v>
      </c>
      <c r="AD64">
        <v>7121918</v>
      </c>
      <c r="AE64">
        <v>11274592</v>
      </c>
      <c r="AF64">
        <v>2530426.5</v>
      </c>
      <c r="AH64" s="16"/>
      <c r="AI64">
        <v>21976946</v>
      </c>
      <c r="AJ64">
        <v>5598666</v>
      </c>
      <c r="AK64">
        <v>7349402.5</v>
      </c>
      <c r="AL64">
        <v>1577030.25</v>
      </c>
    </row>
    <row r="65" spans="1:38">
      <c r="B65" t="s">
        <v>105</v>
      </c>
      <c r="C65">
        <f t="shared" si="0"/>
        <v>25630</v>
      </c>
      <c r="D65">
        <f t="shared" si="0"/>
        <v>11982</v>
      </c>
      <c r="E65">
        <f t="shared" ref="E65:F65" si="28">INT(E19/5)</f>
        <v>10175</v>
      </c>
      <c r="F65">
        <f t="shared" si="28"/>
        <v>2035</v>
      </c>
      <c r="H65" s="16"/>
      <c r="I65">
        <f t="shared" ref="I65:L65" si="29">INT(I19/5)</f>
        <v>30507</v>
      </c>
      <c r="J65">
        <f t="shared" si="29"/>
        <v>8257</v>
      </c>
      <c r="K65">
        <f t="shared" si="29"/>
        <v>8765</v>
      </c>
      <c r="L65">
        <f t="shared" si="29"/>
        <v>1753</v>
      </c>
      <c r="O65" s="16" t="s">
        <v>105</v>
      </c>
      <c r="P65">
        <v>3326626</v>
      </c>
      <c r="Q65">
        <v>1512198.5</v>
      </c>
      <c r="R65">
        <v>1259054.375</v>
      </c>
      <c r="S65">
        <v>245782.5</v>
      </c>
      <c r="U65" s="16"/>
      <c r="V65">
        <v>3861298.5</v>
      </c>
      <c r="W65">
        <v>1032373.75</v>
      </c>
      <c r="X65">
        <v>1077729.125</v>
      </c>
      <c r="Y65">
        <v>210889.0625</v>
      </c>
      <c r="AB65" s="16" t="s">
        <v>105</v>
      </c>
      <c r="AC65">
        <v>12702928</v>
      </c>
      <c r="AD65">
        <v>5154790.5</v>
      </c>
      <c r="AE65">
        <v>7414766.5</v>
      </c>
      <c r="AF65">
        <v>1632227.125</v>
      </c>
      <c r="AH65" s="16"/>
      <c r="AI65">
        <v>15564474</v>
      </c>
      <c r="AJ65">
        <v>3935816</v>
      </c>
      <c r="AK65">
        <v>4805332.5</v>
      </c>
      <c r="AL65">
        <v>1025816</v>
      </c>
    </row>
    <row r="66" spans="1:38">
      <c r="B66" t="s">
        <v>106</v>
      </c>
      <c r="C66">
        <f t="shared" si="0"/>
        <v>6936</v>
      </c>
      <c r="D66">
        <f t="shared" si="0"/>
        <v>3243</v>
      </c>
      <c r="E66">
        <f t="shared" ref="E66:F66" si="30">INT(E20/5)</f>
        <v>2753</v>
      </c>
      <c r="F66">
        <f t="shared" si="30"/>
        <v>550</v>
      </c>
      <c r="H66" s="16"/>
      <c r="I66">
        <f t="shared" ref="I66:L66" si="31">INT(I20/5)</f>
        <v>8256</v>
      </c>
      <c r="J66">
        <f t="shared" si="31"/>
        <v>2234</v>
      </c>
      <c r="K66">
        <f t="shared" si="31"/>
        <v>2372</v>
      </c>
      <c r="L66">
        <f t="shared" si="31"/>
        <v>474</v>
      </c>
      <c r="O66" s="16" t="s">
        <v>106</v>
      </c>
      <c r="P66">
        <v>2099200.5</v>
      </c>
      <c r="Q66">
        <v>958524.625</v>
      </c>
      <c r="R66">
        <v>798901.875</v>
      </c>
      <c r="S66">
        <v>156047.9375</v>
      </c>
      <c r="U66" s="16"/>
      <c r="V66">
        <v>2447878</v>
      </c>
      <c r="W66">
        <v>655862.875</v>
      </c>
      <c r="X66">
        <v>684997.875</v>
      </c>
      <c r="Y66">
        <v>134060.328125</v>
      </c>
      <c r="AB66" s="16" t="s">
        <v>106</v>
      </c>
      <c r="AC66">
        <v>8867255</v>
      </c>
      <c r="AD66">
        <v>3656618.25</v>
      </c>
      <c r="AE66">
        <v>4803281</v>
      </c>
      <c r="AF66">
        <v>1039114.4375</v>
      </c>
      <c r="AH66" s="16"/>
      <c r="AI66">
        <v>10790970</v>
      </c>
      <c r="AJ66">
        <v>2714885</v>
      </c>
      <c r="AK66">
        <v>3127776</v>
      </c>
      <c r="AL66">
        <v>664910.5625</v>
      </c>
    </row>
    <row r="67" spans="1:38">
      <c r="B67" t="s">
        <v>107</v>
      </c>
      <c r="C67">
        <f t="shared" si="0"/>
        <v>1877</v>
      </c>
      <c r="D67">
        <f t="shared" si="0"/>
        <v>877</v>
      </c>
      <c r="E67">
        <f t="shared" ref="E67:F67" si="32">INT(E21/5)</f>
        <v>745</v>
      </c>
      <c r="F67">
        <f t="shared" si="32"/>
        <v>149</v>
      </c>
      <c r="H67" s="16"/>
      <c r="I67">
        <f t="shared" ref="I67:L67" si="33">INT(I21/5)</f>
        <v>2234</v>
      </c>
      <c r="J67">
        <f t="shared" si="33"/>
        <v>604</v>
      </c>
      <c r="K67">
        <f t="shared" si="33"/>
        <v>642</v>
      </c>
      <c r="L67">
        <f t="shared" si="33"/>
        <v>128</v>
      </c>
      <c r="O67" s="16" t="s">
        <v>107</v>
      </c>
      <c r="P67">
        <v>1291759.25</v>
      </c>
      <c r="Q67">
        <v>592098.875</v>
      </c>
      <c r="R67">
        <v>493984.25</v>
      </c>
      <c r="S67">
        <v>96602.1171875</v>
      </c>
      <c r="U67" s="16"/>
      <c r="V67">
        <v>1512374</v>
      </c>
      <c r="W67">
        <v>405861.90625</v>
      </c>
      <c r="X67">
        <v>424103.40625</v>
      </c>
      <c r="Y67">
        <v>83062.3515625</v>
      </c>
      <c r="AB67" s="16" t="s">
        <v>107</v>
      </c>
      <c r="AC67">
        <v>6052436</v>
      </c>
      <c r="AD67">
        <v>2532047.5</v>
      </c>
      <c r="AE67">
        <v>3058711</v>
      </c>
      <c r="AF67">
        <v>651647.25</v>
      </c>
      <c r="AH67" s="16"/>
      <c r="AI67">
        <v>7305479</v>
      </c>
      <c r="AJ67">
        <v>1832258.5</v>
      </c>
      <c r="AK67">
        <v>2020001</v>
      </c>
      <c r="AL67">
        <v>427661.4375</v>
      </c>
    </row>
    <row r="68" spans="1:38">
      <c r="B68" t="s">
        <v>108</v>
      </c>
      <c r="C68">
        <f t="shared" si="0"/>
        <v>427</v>
      </c>
      <c r="D68">
        <f t="shared" si="0"/>
        <v>199</v>
      </c>
      <c r="E68">
        <f t="shared" ref="E68:F68" si="34">INT(E22/5)</f>
        <v>169</v>
      </c>
      <c r="F68">
        <f t="shared" si="34"/>
        <v>34</v>
      </c>
      <c r="H68" s="16"/>
      <c r="I68">
        <f t="shared" ref="I68:L68" si="35">INT(I22/5)</f>
        <v>508</v>
      </c>
      <c r="J68">
        <f t="shared" si="35"/>
        <v>137</v>
      </c>
      <c r="K68">
        <f t="shared" si="35"/>
        <v>146</v>
      </c>
      <c r="L68">
        <f t="shared" si="35"/>
        <v>29</v>
      </c>
      <c r="O68" s="16" t="s">
        <v>108</v>
      </c>
      <c r="P68">
        <v>779222.5</v>
      </c>
      <c r="Q68">
        <v>358318.0625</v>
      </c>
      <c r="R68">
        <v>299315.6875</v>
      </c>
      <c r="S68">
        <v>58660.28125</v>
      </c>
      <c r="U68" s="16"/>
      <c r="V68">
        <v>915429.5</v>
      </c>
      <c r="W68">
        <v>245934.71875</v>
      </c>
      <c r="X68">
        <v>257152.40625</v>
      </c>
      <c r="Y68">
        <v>50413.03515625</v>
      </c>
      <c r="AB68" s="16" t="s">
        <v>108</v>
      </c>
      <c r="AC68">
        <v>4048325.25</v>
      </c>
      <c r="AD68">
        <v>1714620.75</v>
      </c>
      <c r="AE68">
        <v>1920946</v>
      </c>
      <c r="AF68">
        <v>403934.53125</v>
      </c>
      <c r="AH68" s="16"/>
      <c r="AI68">
        <v>4843401.5</v>
      </c>
      <c r="AJ68">
        <v>1213020.5</v>
      </c>
      <c r="AK68">
        <v>1295802.75</v>
      </c>
      <c r="AL68">
        <v>273045.71875</v>
      </c>
    </row>
    <row r="69" spans="1:38">
      <c r="B69" t="s">
        <v>109</v>
      </c>
      <c r="C69">
        <f t="shared" si="0"/>
        <v>86</v>
      </c>
      <c r="D69">
        <f t="shared" si="0"/>
        <v>40</v>
      </c>
      <c r="E69">
        <f t="shared" ref="E69:F69" si="36">INT(E23/5)</f>
        <v>34</v>
      </c>
      <c r="F69">
        <f t="shared" si="36"/>
        <v>6</v>
      </c>
      <c r="H69" s="16"/>
      <c r="I69">
        <f t="shared" ref="I69:L69" si="37">INT(I23/5)</f>
        <v>103</v>
      </c>
      <c r="J69">
        <f t="shared" si="37"/>
        <v>28</v>
      </c>
      <c r="K69">
        <f t="shared" si="37"/>
        <v>29</v>
      </c>
      <c r="L69">
        <f t="shared" si="37"/>
        <v>6</v>
      </c>
      <c r="O69" s="16" t="s">
        <v>109</v>
      </c>
      <c r="P69">
        <v>1077474.25</v>
      </c>
      <c r="Q69">
        <v>497928.5625</v>
      </c>
      <c r="R69">
        <v>417408.21875</v>
      </c>
      <c r="S69">
        <v>82005.4765625</v>
      </c>
      <c r="U69" s="16"/>
      <c r="V69">
        <v>1272490.75</v>
      </c>
      <c r="W69">
        <v>342563.4375</v>
      </c>
      <c r="X69">
        <v>359319.5</v>
      </c>
      <c r="Y69">
        <v>70867.75</v>
      </c>
      <c r="AB69" s="16" t="s">
        <v>109</v>
      </c>
      <c r="AC69">
        <v>7408260.5</v>
      </c>
      <c r="AD69">
        <v>3203607.5</v>
      </c>
      <c r="AE69">
        <v>3125285.25</v>
      </c>
      <c r="AF69">
        <v>640882.9375</v>
      </c>
      <c r="AH69" s="16"/>
      <c r="AI69">
        <v>8680879</v>
      </c>
      <c r="AJ69">
        <v>2186182.5</v>
      </c>
      <c r="AK69">
        <v>2261430</v>
      </c>
      <c r="AL69">
        <v>469095.03125</v>
      </c>
    </row>
    <row r="71" spans="1:38" ht="19.7" thickBot="1">
      <c r="A71" s="17" t="s">
        <v>421</v>
      </c>
      <c r="B71" s="18" t="s">
        <v>110</v>
      </c>
      <c r="C71" s="9" t="s">
        <v>118</v>
      </c>
      <c r="D71" s="19" t="s">
        <v>119</v>
      </c>
      <c r="E71" s="19" t="s">
        <v>113</v>
      </c>
      <c r="F71" s="19" t="s">
        <v>120</v>
      </c>
      <c r="H71" s="18" t="s">
        <v>111</v>
      </c>
      <c r="I71" s="9" t="s">
        <v>118</v>
      </c>
      <c r="J71" s="19" t="s">
        <v>119</v>
      </c>
      <c r="K71" s="19" t="s">
        <v>113</v>
      </c>
      <c r="L71" s="19" t="s">
        <v>120</v>
      </c>
      <c r="N71" s="17" t="s">
        <v>123</v>
      </c>
      <c r="O71" s="18" t="s">
        <v>110</v>
      </c>
      <c r="P71" s="19" t="s">
        <v>118</v>
      </c>
      <c r="Q71" s="19" t="s">
        <v>119</v>
      </c>
      <c r="R71" s="19" t="s">
        <v>113</v>
      </c>
      <c r="S71" s="19" t="s">
        <v>120</v>
      </c>
      <c r="U71" s="18" t="s">
        <v>111</v>
      </c>
      <c r="V71" s="19" t="s">
        <v>118</v>
      </c>
      <c r="W71" s="19" t="s">
        <v>119</v>
      </c>
      <c r="X71" s="19" t="s">
        <v>113</v>
      </c>
      <c r="Y71" s="19" t="s">
        <v>120</v>
      </c>
      <c r="AA71" s="17" t="s">
        <v>123</v>
      </c>
      <c r="AB71" s="18" t="s">
        <v>110</v>
      </c>
      <c r="AC71" s="19" t="s">
        <v>118</v>
      </c>
      <c r="AD71" s="19" t="s">
        <v>119</v>
      </c>
      <c r="AE71" s="19" t="s">
        <v>113</v>
      </c>
      <c r="AF71" s="19" t="s">
        <v>120</v>
      </c>
      <c r="AH71" s="18" t="s">
        <v>111</v>
      </c>
      <c r="AI71" s="19" t="s">
        <v>118</v>
      </c>
      <c r="AJ71" s="19" t="s">
        <v>119</v>
      </c>
      <c r="AK71" s="19" t="s">
        <v>113</v>
      </c>
      <c r="AL71" s="19" t="s">
        <v>120</v>
      </c>
    </row>
    <row r="72" spans="1:38" ht="14.95" thickBot="1">
      <c r="B72" t="s">
        <v>121</v>
      </c>
      <c r="C72" s="22">
        <f>INT(C26/5)</f>
        <v>5179244</v>
      </c>
      <c r="D72">
        <v>1</v>
      </c>
      <c r="E72">
        <v>1</v>
      </c>
      <c r="F72">
        <v>1</v>
      </c>
      <c r="I72" s="22">
        <f>INT(I26/5)</f>
        <v>5123000</v>
      </c>
      <c r="J72">
        <v>1</v>
      </c>
      <c r="K72">
        <v>1</v>
      </c>
      <c r="L72">
        <v>1</v>
      </c>
      <c r="O72" s="16" t="s">
        <v>121</v>
      </c>
      <c r="P72">
        <v>52318904</v>
      </c>
      <c r="Q72">
        <v>0</v>
      </c>
      <c r="R72">
        <v>0</v>
      </c>
      <c r="S72">
        <v>0</v>
      </c>
      <c r="U72" s="16"/>
      <c r="V72">
        <v>49281904</v>
      </c>
      <c r="W72">
        <v>0</v>
      </c>
      <c r="X72">
        <v>0</v>
      </c>
      <c r="Y72">
        <v>0</v>
      </c>
      <c r="AB72" s="16" t="s">
        <v>121</v>
      </c>
      <c r="AC72">
        <v>81164192</v>
      </c>
      <c r="AD72">
        <v>0</v>
      </c>
      <c r="AE72">
        <v>0</v>
      </c>
      <c r="AF72">
        <v>0</v>
      </c>
      <c r="AH72" s="16"/>
      <c r="AI72">
        <v>76523000</v>
      </c>
      <c r="AJ72">
        <v>0</v>
      </c>
      <c r="AK72">
        <v>0</v>
      </c>
      <c r="AL72">
        <v>0</v>
      </c>
    </row>
    <row r="73" spans="1:38">
      <c r="B73" s="16" t="s">
        <v>122</v>
      </c>
      <c r="C73">
        <f>INT(C27/5)</f>
        <v>4511602</v>
      </c>
      <c r="D73">
        <v>1</v>
      </c>
      <c r="E73">
        <v>1</v>
      </c>
      <c r="F73">
        <v>1</v>
      </c>
      <c r="H73" s="16"/>
      <c r="I73">
        <f>INT(I27/5)</f>
        <v>4462608</v>
      </c>
      <c r="J73">
        <v>1</v>
      </c>
      <c r="K73">
        <v>1</v>
      </c>
      <c r="L73">
        <v>1</v>
      </c>
      <c r="O73" s="16" t="s">
        <v>122</v>
      </c>
      <c r="P73">
        <v>45171084</v>
      </c>
      <c r="Q73">
        <v>0</v>
      </c>
      <c r="R73">
        <v>0</v>
      </c>
      <c r="S73">
        <v>0</v>
      </c>
      <c r="U73" s="16"/>
      <c r="V73">
        <v>42548684</v>
      </c>
      <c r="W73">
        <v>0</v>
      </c>
      <c r="X73">
        <v>0</v>
      </c>
      <c r="Y73">
        <v>0</v>
      </c>
      <c r="AB73" s="16" t="s">
        <v>122</v>
      </c>
      <c r="AC73">
        <v>77542208</v>
      </c>
      <c r="AD73">
        <v>0</v>
      </c>
      <c r="AE73">
        <v>0</v>
      </c>
      <c r="AF73">
        <v>0</v>
      </c>
      <c r="AH73" s="16"/>
      <c r="AI73">
        <v>73107832</v>
      </c>
      <c r="AJ73">
        <v>0</v>
      </c>
      <c r="AK73">
        <v>0</v>
      </c>
      <c r="AL73">
        <v>0</v>
      </c>
    </row>
    <row r="74" spans="1:38">
      <c r="B74" s="16" t="s">
        <v>91</v>
      </c>
      <c r="C74">
        <f t="shared" ref="C74:D74" si="38">INT(C28/5)</f>
        <v>3043406</v>
      </c>
      <c r="D74">
        <f t="shared" si="38"/>
        <v>963718</v>
      </c>
      <c r="E74">
        <v>1</v>
      </c>
      <c r="F74">
        <v>1</v>
      </c>
      <c r="H74" s="16"/>
      <c r="I74">
        <f t="shared" ref="I74:J74" si="39">INT(I28/5)</f>
        <v>3299486</v>
      </c>
      <c r="J74">
        <f t="shared" si="39"/>
        <v>664122</v>
      </c>
      <c r="K74">
        <v>1</v>
      </c>
      <c r="L74">
        <v>1</v>
      </c>
      <c r="O74" s="16" t="s">
        <v>91</v>
      </c>
      <c r="P74">
        <v>31649822</v>
      </c>
      <c r="Q74">
        <v>0</v>
      </c>
      <c r="R74">
        <v>0</v>
      </c>
      <c r="S74">
        <v>0</v>
      </c>
      <c r="U74" s="16"/>
      <c r="V74">
        <v>30557368</v>
      </c>
      <c r="W74">
        <v>6075527</v>
      </c>
      <c r="X74">
        <v>0</v>
      </c>
      <c r="Y74">
        <v>0</v>
      </c>
      <c r="AB74" s="16" t="s">
        <v>91</v>
      </c>
      <c r="AC74">
        <v>62723772</v>
      </c>
      <c r="AD74">
        <v>10577235</v>
      </c>
      <c r="AE74">
        <v>0</v>
      </c>
      <c r="AF74">
        <v>0</v>
      </c>
      <c r="AH74" s="16"/>
      <c r="AI74">
        <v>58215108</v>
      </c>
      <c r="AJ74">
        <v>10929773</v>
      </c>
      <c r="AK74">
        <v>0</v>
      </c>
      <c r="AL74">
        <v>0</v>
      </c>
    </row>
    <row r="75" spans="1:38">
      <c r="B75" s="16" t="s">
        <v>92</v>
      </c>
      <c r="C75">
        <f t="shared" ref="C75:E75" si="40">INT(C29/5)</f>
        <v>2069951</v>
      </c>
      <c r="D75">
        <f t="shared" si="40"/>
        <v>855957</v>
      </c>
      <c r="E75">
        <f t="shared" si="40"/>
        <v>726843</v>
      </c>
      <c r="F75">
        <v>1</v>
      </c>
      <c r="H75" s="16"/>
      <c r="I75">
        <f t="shared" ref="I75:K75" si="41">INT(I29/5)</f>
        <v>2385147</v>
      </c>
      <c r="J75">
        <f t="shared" si="41"/>
        <v>589862</v>
      </c>
      <c r="K75">
        <f t="shared" si="41"/>
        <v>626108</v>
      </c>
      <c r="L75">
        <v>1</v>
      </c>
      <c r="O75" s="16" t="s">
        <v>92</v>
      </c>
      <c r="P75">
        <v>18923116</v>
      </c>
      <c r="Q75">
        <v>7114156.5</v>
      </c>
      <c r="R75">
        <v>9453003</v>
      </c>
      <c r="S75">
        <v>0</v>
      </c>
      <c r="U75" s="16"/>
      <c r="V75">
        <v>22613320</v>
      </c>
      <c r="W75">
        <v>5265702.5</v>
      </c>
      <c r="X75">
        <v>5374499.5</v>
      </c>
      <c r="Y75">
        <v>0</v>
      </c>
      <c r="AB75" s="16" t="s">
        <v>92</v>
      </c>
      <c r="AC75">
        <v>26455004</v>
      </c>
      <c r="AD75">
        <v>9904904</v>
      </c>
      <c r="AE75">
        <v>33852012</v>
      </c>
      <c r="AF75">
        <v>0</v>
      </c>
      <c r="AH75" s="16"/>
      <c r="AI75">
        <v>22841446</v>
      </c>
      <c r="AJ75">
        <v>10179428</v>
      </c>
      <c r="AK75">
        <v>32967398</v>
      </c>
      <c r="AL75">
        <v>0</v>
      </c>
    </row>
    <row r="76" spans="1:38">
      <c r="B76" s="16" t="s">
        <v>93</v>
      </c>
      <c r="C76">
        <f t="shared" ref="C76:F76" si="42">INT(C30/5)</f>
        <v>1594872</v>
      </c>
      <c r="D76">
        <f t="shared" si="42"/>
        <v>745618</v>
      </c>
      <c r="E76">
        <f t="shared" si="42"/>
        <v>633148</v>
      </c>
      <c r="F76">
        <f t="shared" si="42"/>
        <v>126629</v>
      </c>
      <c r="H76" s="16"/>
      <c r="I76">
        <f t="shared" ref="I76:L76" si="43">INT(I30/5)</f>
        <v>1898299</v>
      </c>
      <c r="J76">
        <f t="shared" si="43"/>
        <v>513824</v>
      </c>
      <c r="K76">
        <f t="shared" si="43"/>
        <v>545398</v>
      </c>
      <c r="L76">
        <f t="shared" si="43"/>
        <v>109079</v>
      </c>
      <c r="O76" s="16" t="s">
        <v>93</v>
      </c>
      <c r="P76">
        <v>15866008</v>
      </c>
      <c r="Q76">
        <v>6905866.5</v>
      </c>
      <c r="R76">
        <v>7160429.5</v>
      </c>
      <c r="S76">
        <v>1450439</v>
      </c>
      <c r="U76" s="16"/>
      <c r="V76">
        <v>19337650</v>
      </c>
      <c r="W76">
        <v>4683119.5</v>
      </c>
      <c r="X76">
        <v>4571380</v>
      </c>
      <c r="Y76">
        <v>1000580.0625</v>
      </c>
      <c r="AB76" s="16" t="s">
        <v>93</v>
      </c>
      <c r="AC76">
        <v>16273170</v>
      </c>
      <c r="AD76">
        <v>9144288</v>
      </c>
      <c r="AE76">
        <v>29965954</v>
      </c>
      <c r="AF76">
        <v>9083261</v>
      </c>
      <c r="AH76" s="16"/>
      <c r="AI76">
        <v>14684408</v>
      </c>
      <c r="AJ76">
        <v>9273250</v>
      </c>
      <c r="AK76">
        <v>28616096</v>
      </c>
      <c r="AL76">
        <v>7906553</v>
      </c>
    </row>
    <row r="77" spans="1:38">
      <c r="B77" s="16" t="s">
        <v>94</v>
      </c>
      <c r="C77">
        <f t="shared" ref="C77:F77" si="44">INT(C31/5)</f>
        <v>1358715</v>
      </c>
      <c r="D77">
        <f t="shared" si="44"/>
        <v>635212</v>
      </c>
      <c r="E77">
        <f t="shared" si="44"/>
        <v>539396</v>
      </c>
      <c r="F77">
        <f t="shared" si="44"/>
        <v>107879</v>
      </c>
      <c r="H77" s="16"/>
      <c r="I77">
        <f t="shared" ref="I77:L77" si="45">INT(I31/5)</f>
        <v>1617213</v>
      </c>
      <c r="J77">
        <f t="shared" si="45"/>
        <v>437741</v>
      </c>
      <c r="K77">
        <f t="shared" si="45"/>
        <v>464639</v>
      </c>
      <c r="L77">
        <f t="shared" si="45"/>
        <v>92928</v>
      </c>
      <c r="O77" s="16" t="s">
        <v>94</v>
      </c>
      <c r="P77">
        <v>14645094</v>
      </c>
      <c r="Q77">
        <v>6513344.5</v>
      </c>
      <c r="R77">
        <v>5924866.5</v>
      </c>
      <c r="S77">
        <v>1205028.125</v>
      </c>
      <c r="U77" s="16"/>
      <c r="V77">
        <v>17350764</v>
      </c>
      <c r="W77">
        <v>4225734</v>
      </c>
      <c r="X77">
        <v>4190492</v>
      </c>
      <c r="Y77">
        <v>897916.0625</v>
      </c>
      <c r="AB77" s="16" t="s">
        <v>94</v>
      </c>
      <c r="AC77">
        <v>16558272</v>
      </c>
      <c r="AD77">
        <v>8371300.5</v>
      </c>
      <c r="AE77">
        <v>27128422</v>
      </c>
      <c r="AF77">
        <v>7953877.5</v>
      </c>
      <c r="AH77" s="16"/>
      <c r="AI77">
        <v>16051242</v>
      </c>
      <c r="AJ77">
        <v>8336109</v>
      </c>
      <c r="AK77">
        <v>25251946</v>
      </c>
      <c r="AL77">
        <v>6735870</v>
      </c>
    </row>
    <row r="78" spans="1:38">
      <c r="B78" s="16" t="s">
        <v>95</v>
      </c>
      <c r="C78">
        <f t="shared" ref="C78:F78" si="46">INT(C32/5)</f>
        <v>1157527</v>
      </c>
      <c r="D78">
        <f t="shared" si="46"/>
        <v>541155</v>
      </c>
      <c r="E78">
        <f t="shared" si="46"/>
        <v>459526</v>
      </c>
      <c r="F78">
        <f t="shared" si="46"/>
        <v>91905</v>
      </c>
      <c r="H78" s="16"/>
      <c r="I78">
        <f t="shared" ref="I78:L78" si="47">INT(I32/5)</f>
        <v>1377748</v>
      </c>
      <c r="J78">
        <f t="shared" si="47"/>
        <v>372923</v>
      </c>
      <c r="K78">
        <f t="shared" si="47"/>
        <v>395839</v>
      </c>
      <c r="L78">
        <f t="shared" si="47"/>
        <v>79167</v>
      </c>
      <c r="O78" s="16" t="s">
        <v>95</v>
      </c>
      <c r="P78">
        <v>13441490</v>
      </c>
      <c r="Q78">
        <v>5990541</v>
      </c>
      <c r="R78">
        <v>5056241.5</v>
      </c>
      <c r="S78">
        <v>1030142.75</v>
      </c>
      <c r="U78" s="16"/>
      <c r="V78">
        <v>15569832</v>
      </c>
      <c r="W78">
        <v>3837186</v>
      </c>
      <c r="X78">
        <v>3848304.75</v>
      </c>
      <c r="Y78">
        <v>806817.9375</v>
      </c>
      <c r="AB78" s="16" t="s">
        <v>95</v>
      </c>
      <c r="AC78">
        <v>16657153</v>
      </c>
      <c r="AD78">
        <v>7647563.5</v>
      </c>
      <c r="AE78">
        <v>24291316</v>
      </c>
      <c r="AF78">
        <v>6894677.5</v>
      </c>
      <c r="AH78" s="16"/>
      <c r="AI78">
        <v>17170836</v>
      </c>
      <c r="AJ78">
        <v>7455400</v>
      </c>
      <c r="AK78">
        <v>21923088</v>
      </c>
      <c r="AL78">
        <v>5654265.5</v>
      </c>
    </row>
    <row r="79" spans="1:38">
      <c r="B79" s="16" t="s">
        <v>96</v>
      </c>
      <c r="C79">
        <f t="shared" ref="C79:F79" si="48">INT(C33/5)</f>
        <v>961440</v>
      </c>
      <c r="D79">
        <f t="shared" si="48"/>
        <v>449482</v>
      </c>
      <c r="E79">
        <f t="shared" si="48"/>
        <v>381681</v>
      </c>
      <c r="F79">
        <f t="shared" si="48"/>
        <v>76336</v>
      </c>
      <c r="H79" s="16"/>
      <c r="I79">
        <f t="shared" ref="I79:L79" si="49">INT(I33/5)</f>
        <v>1144355</v>
      </c>
      <c r="J79">
        <f t="shared" si="49"/>
        <v>309749</v>
      </c>
      <c r="K79">
        <f t="shared" si="49"/>
        <v>328783</v>
      </c>
      <c r="L79">
        <f t="shared" si="49"/>
        <v>65756</v>
      </c>
      <c r="O79" s="16" t="s">
        <v>96</v>
      </c>
      <c r="P79">
        <v>12261565</v>
      </c>
      <c r="Q79">
        <v>5427001.5</v>
      </c>
      <c r="R79">
        <v>4439136.5</v>
      </c>
      <c r="S79">
        <v>900035.3125</v>
      </c>
      <c r="U79" s="16"/>
      <c r="V79">
        <v>13983735</v>
      </c>
      <c r="W79">
        <v>3491747.25</v>
      </c>
      <c r="X79">
        <v>3534386.75</v>
      </c>
      <c r="Y79">
        <v>726680.6875</v>
      </c>
      <c r="AB79" s="16" t="s">
        <v>96</v>
      </c>
      <c r="AC79">
        <v>16528350</v>
      </c>
      <c r="AD79">
        <v>7014150</v>
      </c>
      <c r="AE79">
        <v>21530344</v>
      </c>
      <c r="AF79">
        <v>5918920</v>
      </c>
      <c r="AH79" s="16"/>
      <c r="AI79">
        <v>17924882</v>
      </c>
      <c r="AJ79">
        <v>6688825.5</v>
      </c>
      <c r="AK79">
        <v>18747760</v>
      </c>
      <c r="AL79">
        <v>4680160.5</v>
      </c>
    </row>
    <row r="80" spans="1:38">
      <c r="B80" s="16" t="s">
        <v>97</v>
      </c>
      <c r="C80">
        <f t="shared" ref="C80:F80" si="50">INT(C34/5)</f>
        <v>775941</v>
      </c>
      <c r="D80">
        <f t="shared" si="50"/>
        <v>362759</v>
      </c>
      <c r="E80">
        <f t="shared" si="50"/>
        <v>308040</v>
      </c>
      <c r="F80">
        <f t="shared" si="50"/>
        <v>61608</v>
      </c>
      <c r="H80" s="16"/>
      <c r="I80">
        <f t="shared" ref="I80:L80" si="51">INT(I34/5)</f>
        <v>923565</v>
      </c>
      <c r="J80">
        <f t="shared" si="51"/>
        <v>249987</v>
      </c>
      <c r="K80">
        <f t="shared" si="51"/>
        <v>265348</v>
      </c>
      <c r="L80">
        <f t="shared" si="51"/>
        <v>53069</v>
      </c>
      <c r="O80" s="16" t="s">
        <v>97</v>
      </c>
      <c r="P80">
        <v>11122698</v>
      </c>
      <c r="Q80">
        <v>4888589.5</v>
      </c>
      <c r="R80">
        <v>3972063.25</v>
      </c>
      <c r="S80">
        <v>798079.875</v>
      </c>
      <c r="U80" s="16"/>
      <c r="V80">
        <v>12572466</v>
      </c>
      <c r="W80">
        <v>3179885.75</v>
      </c>
      <c r="X80">
        <v>3244714.5</v>
      </c>
      <c r="Y80">
        <v>656708.625</v>
      </c>
      <c r="AB80" s="16" t="s">
        <v>97</v>
      </c>
      <c r="AC80">
        <v>16177564</v>
      </c>
      <c r="AD80">
        <v>6484979.5</v>
      </c>
      <c r="AE80">
        <v>18897210</v>
      </c>
      <c r="AF80">
        <v>5033856.5</v>
      </c>
      <c r="AH80" s="16"/>
      <c r="AI80">
        <v>18279842</v>
      </c>
      <c r="AJ80">
        <v>6052779</v>
      </c>
      <c r="AK80">
        <v>15803621</v>
      </c>
      <c r="AL80">
        <v>3823364.5</v>
      </c>
    </row>
    <row r="81" spans="1:38">
      <c r="B81" s="16" t="s">
        <v>98</v>
      </c>
      <c r="C81">
        <f t="shared" ref="C81:F81" si="52">INT(C35/5)</f>
        <v>606267</v>
      </c>
      <c r="D81">
        <f t="shared" si="52"/>
        <v>283435</v>
      </c>
      <c r="E81">
        <f t="shared" si="52"/>
        <v>240681</v>
      </c>
      <c r="F81">
        <f t="shared" si="52"/>
        <v>48136</v>
      </c>
      <c r="H81" s="16"/>
      <c r="I81">
        <f t="shared" ref="I81:L81" si="53">INT(I35/5)</f>
        <v>721610</v>
      </c>
      <c r="J81">
        <f t="shared" si="53"/>
        <v>195322</v>
      </c>
      <c r="K81">
        <f t="shared" si="53"/>
        <v>207325</v>
      </c>
      <c r="L81">
        <f t="shared" si="53"/>
        <v>41465</v>
      </c>
      <c r="O81" s="16" t="s">
        <v>98</v>
      </c>
      <c r="P81">
        <v>9559121</v>
      </c>
      <c r="Q81">
        <v>4190214.75</v>
      </c>
      <c r="R81">
        <v>3415701.25</v>
      </c>
      <c r="S81">
        <v>680122</v>
      </c>
      <c r="U81" s="16"/>
      <c r="V81">
        <v>10770076</v>
      </c>
      <c r="W81">
        <v>2755908.75</v>
      </c>
      <c r="X81">
        <v>2830863.5</v>
      </c>
      <c r="Y81">
        <v>566569.625</v>
      </c>
      <c r="AB81" s="16" t="s">
        <v>98</v>
      </c>
      <c r="AC81">
        <v>15115413</v>
      </c>
      <c r="AD81">
        <v>5851639</v>
      </c>
      <c r="AE81">
        <v>15923475</v>
      </c>
      <c r="AF81">
        <v>4114003.25</v>
      </c>
      <c r="AH81" s="16"/>
      <c r="AI81">
        <v>17595760</v>
      </c>
      <c r="AJ81">
        <v>5339824</v>
      </c>
      <c r="AK81">
        <v>12729283</v>
      </c>
      <c r="AL81">
        <v>2989998.5</v>
      </c>
    </row>
    <row r="82" spans="1:38">
      <c r="B82" s="16" t="s">
        <v>99</v>
      </c>
      <c r="C82">
        <f t="shared" ref="C82:F82" si="54">INT(C36/5)</f>
        <v>456816</v>
      </c>
      <c r="D82">
        <f t="shared" si="54"/>
        <v>213566</v>
      </c>
      <c r="E82">
        <f t="shared" si="54"/>
        <v>181351</v>
      </c>
      <c r="F82">
        <f t="shared" si="54"/>
        <v>36270</v>
      </c>
      <c r="H82" s="16"/>
      <c r="I82">
        <f t="shared" ref="I82:L82" si="55">INT(I36/5)</f>
        <v>543726</v>
      </c>
      <c r="J82">
        <f t="shared" si="55"/>
        <v>147173</v>
      </c>
      <c r="K82">
        <f t="shared" si="55"/>
        <v>156217</v>
      </c>
      <c r="L82">
        <f t="shared" si="55"/>
        <v>31243</v>
      </c>
      <c r="O82" s="16" t="s">
        <v>99</v>
      </c>
      <c r="P82">
        <v>8160800.5</v>
      </c>
      <c r="Q82">
        <v>3584575.5</v>
      </c>
      <c r="R82">
        <v>2938902.75</v>
      </c>
      <c r="S82">
        <v>580889.4375</v>
      </c>
      <c r="U82" s="16"/>
      <c r="V82">
        <v>9202754</v>
      </c>
      <c r="W82">
        <v>2380466.25</v>
      </c>
      <c r="X82">
        <v>2458743</v>
      </c>
      <c r="Y82">
        <v>488243.65625</v>
      </c>
      <c r="AB82" s="16" t="s">
        <v>99</v>
      </c>
      <c r="AC82">
        <v>13994341</v>
      </c>
      <c r="AD82">
        <v>5328803</v>
      </c>
      <c r="AE82">
        <v>13324850</v>
      </c>
      <c r="AF82">
        <v>3342091.5</v>
      </c>
      <c r="AH82" s="16"/>
      <c r="AI82">
        <v>16693345</v>
      </c>
      <c r="AJ82">
        <v>4760068.5</v>
      </c>
      <c r="AK82">
        <v>10181973</v>
      </c>
      <c r="AL82">
        <v>2330311</v>
      </c>
    </row>
    <row r="83" spans="1:38">
      <c r="B83" s="16" t="s">
        <v>100</v>
      </c>
      <c r="C83">
        <f t="shared" ref="C83:F83" si="56">INT(C37/5)</f>
        <v>330597</v>
      </c>
      <c r="D83">
        <f t="shared" si="56"/>
        <v>154557</v>
      </c>
      <c r="E83">
        <f t="shared" si="56"/>
        <v>131244</v>
      </c>
      <c r="F83">
        <f t="shared" si="56"/>
        <v>26248</v>
      </c>
      <c r="H83" s="16"/>
      <c r="I83">
        <f t="shared" ref="I83:L83" si="57">INT(I37/5)</f>
        <v>393494</v>
      </c>
      <c r="J83">
        <f t="shared" si="57"/>
        <v>106509</v>
      </c>
      <c r="K83">
        <f t="shared" si="57"/>
        <v>113054</v>
      </c>
      <c r="L83">
        <f t="shared" si="57"/>
        <v>22610</v>
      </c>
      <c r="O83" s="16" t="s">
        <v>100</v>
      </c>
      <c r="P83">
        <v>6925989.5</v>
      </c>
      <c r="Q83">
        <v>3059361.5</v>
      </c>
      <c r="R83">
        <v>2521788.25</v>
      </c>
      <c r="S83">
        <v>495843.75</v>
      </c>
      <c r="U83" s="16"/>
      <c r="V83">
        <v>7840811.5</v>
      </c>
      <c r="W83">
        <v>2047989.5</v>
      </c>
      <c r="X83">
        <v>2124416.25</v>
      </c>
      <c r="Y83">
        <v>419587.375</v>
      </c>
      <c r="AB83" s="16" t="s">
        <v>100</v>
      </c>
      <c r="AC83">
        <v>12836161</v>
      </c>
      <c r="AD83">
        <v>4878750</v>
      </c>
      <c r="AE83">
        <v>11056959</v>
      </c>
      <c r="AF83">
        <v>2694165.5</v>
      </c>
      <c r="AH83" s="16"/>
      <c r="AI83">
        <v>15582456</v>
      </c>
      <c r="AJ83">
        <v>4254736</v>
      </c>
      <c r="AK83">
        <v>8076913</v>
      </c>
      <c r="AL83">
        <v>1807676.75</v>
      </c>
    </row>
    <row r="84" spans="1:38">
      <c r="B84" s="16" t="s">
        <v>101</v>
      </c>
      <c r="C84">
        <f t="shared" ref="C84:F84" si="58">INT(C38/5)</f>
        <v>217962</v>
      </c>
      <c r="D84">
        <f t="shared" si="58"/>
        <v>101899</v>
      </c>
      <c r="E84">
        <f t="shared" si="58"/>
        <v>86528</v>
      </c>
      <c r="F84">
        <f t="shared" si="58"/>
        <v>17305</v>
      </c>
      <c r="H84" s="16"/>
      <c r="I84">
        <f t="shared" ref="I84:L84" si="59">INT(I38/5)</f>
        <v>259429</v>
      </c>
      <c r="J84">
        <f t="shared" si="59"/>
        <v>70221</v>
      </c>
      <c r="K84">
        <f t="shared" si="59"/>
        <v>74536</v>
      </c>
      <c r="L84">
        <f t="shared" si="59"/>
        <v>14907</v>
      </c>
      <c r="O84" s="16" t="s">
        <v>101</v>
      </c>
      <c r="P84">
        <v>5835412</v>
      </c>
      <c r="Q84">
        <v>2597228.25</v>
      </c>
      <c r="R84">
        <v>2149759.25</v>
      </c>
      <c r="S84">
        <v>421259.15625</v>
      </c>
      <c r="U84" s="16"/>
      <c r="V84">
        <v>6644940</v>
      </c>
      <c r="W84">
        <v>1750116.25</v>
      </c>
      <c r="X84">
        <v>1820970.875</v>
      </c>
      <c r="Y84">
        <v>358315.40625</v>
      </c>
      <c r="AB84" s="16" t="s">
        <v>101</v>
      </c>
      <c r="AC84">
        <v>11668986</v>
      </c>
      <c r="AD84">
        <v>4475486</v>
      </c>
      <c r="AE84">
        <v>9096456</v>
      </c>
      <c r="AF84">
        <v>2155208.75</v>
      </c>
      <c r="AH84" s="16"/>
      <c r="AI84">
        <v>14321152</v>
      </c>
      <c r="AJ84">
        <v>3795579.75</v>
      </c>
      <c r="AK84">
        <v>6374513.5</v>
      </c>
      <c r="AL84">
        <v>1401150.25</v>
      </c>
    </row>
    <row r="85" spans="1:38">
      <c r="B85" s="16" t="s">
        <v>102</v>
      </c>
      <c r="C85">
        <f t="shared" ref="C85:F85" si="60">INT(C39/5)</f>
        <v>115363</v>
      </c>
      <c r="D85">
        <f t="shared" si="60"/>
        <v>53933</v>
      </c>
      <c r="E85">
        <f t="shared" si="60"/>
        <v>45798</v>
      </c>
      <c r="F85">
        <f t="shared" si="60"/>
        <v>9159</v>
      </c>
      <c r="H85" s="16"/>
      <c r="I85">
        <f t="shared" ref="I85:L85" si="61">INT(I39/5)</f>
        <v>137311</v>
      </c>
      <c r="J85">
        <f t="shared" si="61"/>
        <v>37166</v>
      </c>
      <c r="K85">
        <f t="shared" si="61"/>
        <v>39450</v>
      </c>
      <c r="L85">
        <f t="shared" si="61"/>
        <v>7890</v>
      </c>
      <c r="O85" s="16" t="s">
        <v>102</v>
      </c>
      <c r="P85">
        <v>3970118</v>
      </c>
      <c r="Q85">
        <v>1778780.75</v>
      </c>
      <c r="R85">
        <v>1476091.5</v>
      </c>
      <c r="S85">
        <v>288732.5625</v>
      </c>
      <c r="U85" s="16"/>
      <c r="V85">
        <v>4545887</v>
      </c>
      <c r="W85">
        <v>1204106.625</v>
      </c>
      <c r="X85">
        <v>1255031.5</v>
      </c>
      <c r="Y85">
        <v>246409.828125</v>
      </c>
      <c r="AB85" s="16" t="s">
        <v>102</v>
      </c>
      <c r="AC85">
        <v>8815672</v>
      </c>
      <c r="AD85">
        <v>3425711.25</v>
      </c>
      <c r="AE85">
        <v>6316702</v>
      </c>
      <c r="AF85">
        <v>1462432.125</v>
      </c>
      <c r="AH85" s="16"/>
      <c r="AI85">
        <v>10870615</v>
      </c>
      <c r="AJ85">
        <v>2829696.75</v>
      </c>
      <c r="AK85">
        <v>4295010.5</v>
      </c>
      <c r="AL85">
        <v>932663.375</v>
      </c>
    </row>
    <row r="86" spans="1:38">
      <c r="B86" s="16" t="s">
        <v>103</v>
      </c>
      <c r="C86">
        <f t="shared" ref="C86:F86" si="62">INT(C40/5)</f>
        <v>52485</v>
      </c>
      <c r="D86">
        <f t="shared" si="62"/>
        <v>24537</v>
      </c>
      <c r="E86">
        <f t="shared" si="62"/>
        <v>20836</v>
      </c>
      <c r="F86">
        <f t="shared" si="62"/>
        <v>4167</v>
      </c>
      <c r="H86" s="16"/>
      <c r="I86">
        <f t="shared" ref="I86:L86" si="63">INT(I40/5)</f>
        <v>62470</v>
      </c>
      <c r="J86">
        <f t="shared" si="63"/>
        <v>16909</v>
      </c>
      <c r="K86">
        <f t="shared" si="63"/>
        <v>17948</v>
      </c>
      <c r="L86">
        <f t="shared" si="63"/>
        <v>3589</v>
      </c>
      <c r="O86" s="16" t="s">
        <v>103</v>
      </c>
      <c r="P86">
        <v>2611359.25</v>
      </c>
      <c r="Q86">
        <v>1177396.875</v>
      </c>
      <c r="R86">
        <v>978856.25</v>
      </c>
      <c r="S86">
        <v>191281.421875</v>
      </c>
      <c r="U86" s="16"/>
      <c r="V86">
        <v>3006911.5</v>
      </c>
      <c r="W86">
        <v>800052.9375</v>
      </c>
      <c r="X86">
        <v>834815.4375</v>
      </c>
      <c r="Y86">
        <v>163655.703125</v>
      </c>
      <c r="AB86" s="16" t="s">
        <v>103</v>
      </c>
      <c r="AC86">
        <v>6474230.5</v>
      </c>
      <c r="AD86">
        <v>2556483.25</v>
      </c>
      <c r="AE86">
        <v>4272643</v>
      </c>
      <c r="AF86">
        <v>967948.75</v>
      </c>
      <c r="AH86" s="16"/>
      <c r="AI86">
        <v>7984190.5</v>
      </c>
      <c r="AJ86">
        <v>2051508.75</v>
      </c>
      <c r="AK86">
        <v>2839222.75</v>
      </c>
      <c r="AL86">
        <v>610929.625</v>
      </c>
    </row>
    <row r="87" spans="1:38">
      <c r="B87" s="16" t="s">
        <v>104</v>
      </c>
      <c r="C87">
        <f t="shared" ref="C87:F87" si="64">INT(C41/5)</f>
        <v>20225</v>
      </c>
      <c r="D87">
        <f t="shared" si="64"/>
        <v>9455</v>
      </c>
      <c r="E87">
        <f t="shared" si="64"/>
        <v>8029</v>
      </c>
      <c r="F87">
        <f t="shared" si="64"/>
        <v>1605</v>
      </c>
      <c r="H87" s="16"/>
      <c r="I87">
        <f t="shared" ref="I87:L87" si="65">INT(I41/5)</f>
        <v>24073</v>
      </c>
      <c r="J87">
        <f t="shared" si="65"/>
        <v>6516</v>
      </c>
      <c r="K87">
        <f t="shared" si="65"/>
        <v>6916</v>
      </c>
      <c r="L87">
        <f t="shared" si="65"/>
        <v>1383</v>
      </c>
      <c r="O87" s="16" t="s">
        <v>104</v>
      </c>
      <c r="P87">
        <v>1653591.5</v>
      </c>
      <c r="Q87">
        <v>749793.375</v>
      </c>
      <c r="R87">
        <v>624227.25</v>
      </c>
      <c r="S87">
        <v>121941.796875</v>
      </c>
      <c r="U87" s="16"/>
      <c r="V87">
        <v>1914340.75</v>
      </c>
      <c r="W87">
        <v>511100.5625</v>
      </c>
      <c r="X87">
        <v>533686.4375</v>
      </c>
      <c r="Y87">
        <v>104529.359375</v>
      </c>
      <c r="AB87" s="16" t="s">
        <v>104</v>
      </c>
      <c r="AC87">
        <v>4618961</v>
      </c>
      <c r="AD87">
        <v>1855626.75</v>
      </c>
      <c r="AE87">
        <v>2815364.75</v>
      </c>
      <c r="AF87">
        <v>625232.0625</v>
      </c>
      <c r="AH87" s="16"/>
      <c r="AI87">
        <v>5681345.5</v>
      </c>
      <c r="AJ87">
        <v>1446394.75</v>
      </c>
      <c r="AK87">
        <v>1847329.625</v>
      </c>
      <c r="AL87">
        <v>395005.28125</v>
      </c>
    </row>
    <row r="88" spans="1:38">
      <c r="B88" s="16" t="s">
        <v>105</v>
      </c>
      <c r="C88">
        <f t="shared" ref="C88:F88" si="66">INT(C42/5)</f>
        <v>7145</v>
      </c>
      <c r="D88">
        <f t="shared" si="66"/>
        <v>3340</v>
      </c>
      <c r="E88">
        <f t="shared" si="66"/>
        <v>2836</v>
      </c>
      <c r="F88">
        <f t="shared" si="66"/>
        <v>567</v>
      </c>
      <c r="H88" s="16"/>
      <c r="I88">
        <f t="shared" ref="I88:L88" si="67">INT(I42/5)</f>
        <v>8504</v>
      </c>
      <c r="J88">
        <f t="shared" si="67"/>
        <v>2302</v>
      </c>
      <c r="K88">
        <f t="shared" si="67"/>
        <v>2443</v>
      </c>
      <c r="L88">
        <f t="shared" si="67"/>
        <v>488</v>
      </c>
      <c r="O88" s="16" t="s">
        <v>105</v>
      </c>
      <c r="P88">
        <v>1011858.375</v>
      </c>
      <c r="Q88">
        <v>461070.96875</v>
      </c>
      <c r="R88">
        <v>384291.15625</v>
      </c>
      <c r="S88">
        <v>75097.0625</v>
      </c>
      <c r="U88" s="16"/>
      <c r="V88">
        <v>1177199.625</v>
      </c>
      <c r="W88">
        <v>315102.75</v>
      </c>
      <c r="X88">
        <v>329192.25</v>
      </c>
      <c r="Y88">
        <v>64458.69140625</v>
      </c>
      <c r="AB88" s="16" t="s">
        <v>105</v>
      </c>
      <c r="AC88">
        <v>3206818.5</v>
      </c>
      <c r="AD88">
        <v>1310397</v>
      </c>
      <c r="AE88">
        <v>1811648.375</v>
      </c>
      <c r="AF88">
        <v>395145.75</v>
      </c>
      <c r="AH88" s="16"/>
      <c r="AI88">
        <v>3923775.75</v>
      </c>
      <c r="AJ88">
        <v>992462.0625</v>
      </c>
      <c r="AK88">
        <v>1185898.875</v>
      </c>
      <c r="AL88">
        <v>252400.109375</v>
      </c>
    </row>
    <row r="89" spans="1:38">
      <c r="B89" s="16" t="s">
        <v>106</v>
      </c>
      <c r="C89">
        <f t="shared" ref="C89:F89" si="68">INT(C43/5)</f>
        <v>1933</v>
      </c>
      <c r="D89">
        <f t="shared" si="68"/>
        <v>904</v>
      </c>
      <c r="E89">
        <f t="shared" si="68"/>
        <v>767</v>
      </c>
      <c r="F89">
        <f t="shared" si="68"/>
        <v>153</v>
      </c>
      <c r="H89" s="16"/>
      <c r="I89">
        <f t="shared" ref="I89:L89" si="69">INT(I43/5)</f>
        <v>2301</v>
      </c>
      <c r="J89">
        <f t="shared" si="69"/>
        <v>623</v>
      </c>
      <c r="K89">
        <f t="shared" si="69"/>
        <v>661</v>
      </c>
      <c r="L89">
        <f t="shared" si="69"/>
        <v>132</v>
      </c>
      <c r="O89" s="16" t="s">
        <v>106</v>
      </c>
      <c r="P89">
        <v>586387.125</v>
      </c>
      <c r="Q89">
        <v>268309.59375</v>
      </c>
      <c r="R89">
        <v>223855.828125</v>
      </c>
      <c r="S89">
        <v>43791.2109375</v>
      </c>
      <c r="U89" s="16"/>
      <c r="V89">
        <v>685168.125</v>
      </c>
      <c r="W89">
        <v>183750.421875</v>
      </c>
      <c r="X89">
        <v>192050.84375</v>
      </c>
      <c r="Y89">
        <v>37618.46875</v>
      </c>
      <c r="AB89" s="16" t="s">
        <v>106</v>
      </c>
      <c r="AC89">
        <v>2147141</v>
      </c>
      <c r="AD89">
        <v>891289.6875</v>
      </c>
      <c r="AE89">
        <v>1129308.25</v>
      </c>
      <c r="AF89">
        <v>242411.5625</v>
      </c>
      <c r="AH89" s="16"/>
      <c r="AI89">
        <v>2608503.5</v>
      </c>
      <c r="AJ89">
        <v>656930.6875</v>
      </c>
      <c r="AK89">
        <v>744801.875</v>
      </c>
      <c r="AL89">
        <v>157894.671875</v>
      </c>
    </row>
    <row r="90" spans="1:38">
      <c r="B90" s="16" t="s">
        <v>107</v>
      </c>
      <c r="C90">
        <f t="shared" ref="C90:F90" si="70">INT(C44/5)</f>
        <v>523</v>
      </c>
      <c r="D90">
        <f t="shared" si="70"/>
        <v>244</v>
      </c>
      <c r="E90">
        <f t="shared" si="70"/>
        <v>207</v>
      </c>
      <c r="F90">
        <f t="shared" si="70"/>
        <v>41</v>
      </c>
      <c r="H90" s="16"/>
      <c r="I90">
        <f t="shared" ref="I90:L90" si="71">INT(I44/5)</f>
        <v>623</v>
      </c>
      <c r="J90">
        <f t="shared" si="71"/>
        <v>168</v>
      </c>
      <c r="K90">
        <f t="shared" si="71"/>
        <v>179</v>
      </c>
      <c r="L90">
        <f t="shared" si="71"/>
        <v>35</v>
      </c>
      <c r="O90" s="16" t="s">
        <v>107</v>
      </c>
      <c r="P90">
        <v>331428.6875</v>
      </c>
      <c r="Q90">
        <v>152163.90625</v>
      </c>
      <c r="R90">
        <v>127117.75</v>
      </c>
      <c r="S90">
        <v>24904.109375</v>
      </c>
      <c r="U90" s="16"/>
      <c r="V90">
        <v>388722.6875</v>
      </c>
      <c r="W90">
        <v>104389.59375</v>
      </c>
      <c r="X90">
        <v>109181.9765625</v>
      </c>
      <c r="Y90">
        <v>21408.751953125</v>
      </c>
      <c r="AB90" s="16" t="s">
        <v>107</v>
      </c>
      <c r="AC90">
        <v>1406720.75</v>
      </c>
      <c r="AD90">
        <v>592054.875</v>
      </c>
      <c r="AE90">
        <v>692733.375</v>
      </c>
      <c r="AF90">
        <v>146628.109375</v>
      </c>
      <c r="AH90" s="16"/>
      <c r="AI90">
        <v>1694936.75</v>
      </c>
      <c r="AJ90">
        <v>425788</v>
      </c>
      <c r="AK90">
        <v>464218.3125</v>
      </c>
      <c r="AL90">
        <v>98019.828125</v>
      </c>
    </row>
    <row r="91" spans="1:38">
      <c r="B91" s="16" t="s">
        <v>108</v>
      </c>
      <c r="C91">
        <f t="shared" ref="C91:F91" si="72">INT(C45/5)</f>
        <v>119</v>
      </c>
      <c r="D91">
        <f t="shared" si="72"/>
        <v>55</v>
      </c>
      <c r="E91">
        <f t="shared" si="72"/>
        <v>47</v>
      </c>
      <c r="F91">
        <f t="shared" si="72"/>
        <v>9</v>
      </c>
      <c r="H91" s="16"/>
      <c r="I91">
        <f t="shared" ref="I91:L91" si="73">INT(I45/5)</f>
        <v>141</v>
      </c>
      <c r="J91">
        <f t="shared" si="73"/>
        <v>38</v>
      </c>
      <c r="K91">
        <f t="shared" si="73"/>
        <v>40</v>
      </c>
      <c r="L91">
        <f t="shared" si="73"/>
        <v>8</v>
      </c>
      <c r="O91" s="16" t="s">
        <v>108</v>
      </c>
      <c r="P91">
        <v>179373.71875</v>
      </c>
      <c r="Q91">
        <v>82599.5078125</v>
      </c>
      <c r="R91">
        <v>69056.984375</v>
      </c>
      <c r="S91">
        <v>13525.044921875</v>
      </c>
      <c r="U91" s="16"/>
      <c r="V91">
        <v>211041.03125</v>
      </c>
      <c r="W91">
        <v>56765.91015625</v>
      </c>
      <c r="X91">
        <v>59436.0078125</v>
      </c>
      <c r="Y91">
        <v>11688.9267578125</v>
      </c>
      <c r="AB91" s="16" t="s">
        <v>108</v>
      </c>
      <c r="AC91">
        <v>894871.6875</v>
      </c>
      <c r="AD91">
        <v>381071.75</v>
      </c>
      <c r="AE91">
        <v>415212.96875</v>
      </c>
      <c r="AF91">
        <v>86747.7734375</v>
      </c>
      <c r="AH91" s="16"/>
      <c r="AI91">
        <v>1068823.5</v>
      </c>
      <c r="AJ91">
        <v>268340.375</v>
      </c>
      <c r="AK91">
        <v>284658.09375</v>
      </c>
      <c r="AL91">
        <v>59866.19921875</v>
      </c>
    </row>
    <row r="92" spans="1:38">
      <c r="B92" s="16" t="s">
        <v>109</v>
      </c>
      <c r="C92">
        <f t="shared" ref="C92:F92" si="74">INT(C46/5)</f>
        <v>24</v>
      </c>
      <c r="D92">
        <f t="shared" si="74"/>
        <v>11</v>
      </c>
      <c r="E92">
        <f t="shared" si="74"/>
        <v>9</v>
      </c>
      <c r="F92">
        <f t="shared" si="74"/>
        <v>2</v>
      </c>
      <c r="H92" s="16"/>
      <c r="I92">
        <f t="shared" ref="I92:L92" si="75">INT(I46/5)</f>
        <v>28</v>
      </c>
      <c r="J92">
        <f t="shared" si="75"/>
        <v>7</v>
      </c>
      <c r="K92">
        <f t="shared" si="75"/>
        <v>8</v>
      </c>
      <c r="L92">
        <f t="shared" si="75"/>
        <v>1</v>
      </c>
      <c r="O92" s="16" t="s">
        <v>109</v>
      </c>
      <c r="P92">
        <v>201581.796875</v>
      </c>
      <c r="Q92">
        <v>93461.828125</v>
      </c>
      <c r="R92">
        <v>78270.84375</v>
      </c>
      <c r="S92">
        <v>15604.4931640625</v>
      </c>
      <c r="U92" s="16"/>
      <c r="V92">
        <v>238266.453125</v>
      </c>
      <c r="W92">
        <v>64182.06640625</v>
      </c>
      <c r="X92">
        <v>67180.7265625</v>
      </c>
      <c r="Y92">
        <v>13165.04296875</v>
      </c>
      <c r="AB92" s="16" t="s">
        <v>109</v>
      </c>
      <c r="AC92">
        <v>1489312.5</v>
      </c>
      <c r="AD92">
        <v>647249.375</v>
      </c>
      <c r="AE92">
        <v>620114.5</v>
      </c>
      <c r="AF92">
        <v>127369.3203125</v>
      </c>
      <c r="AH92" s="16"/>
      <c r="AI92">
        <v>1743996.25</v>
      </c>
      <c r="AJ92">
        <v>440595.75</v>
      </c>
      <c r="AK92">
        <v>454522.09375</v>
      </c>
      <c r="AL92">
        <v>93754.1640625</v>
      </c>
    </row>
    <row r="94" spans="1:38" ht="19.7" thickBot="1">
      <c r="A94" s="17" t="s">
        <v>422</v>
      </c>
      <c r="B94" s="18" t="s">
        <v>110</v>
      </c>
      <c r="C94" s="9" t="s">
        <v>118</v>
      </c>
      <c r="D94" s="19" t="s">
        <v>119</v>
      </c>
      <c r="E94" s="19" t="s">
        <v>113</v>
      </c>
      <c r="F94" s="19" t="s">
        <v>120</v>
      </c>
      <c r="G94" s="9"/>
      <c r="H94" s="18" t="s">
        <v>111</v>
      </c>
      <c r="I94" s="9" t="s">
        <v>118</v>
      </c>
      <c r="J94" s="19" t="s">
        <v>119</v>
      </c>
      <c r="K94" s="19" t="s">
        <v>113</v>
      </c>
      <c r="L94" s="19" t="s">
        <v>120</v>
      </c>
      <c r="N94" s="17" t="s">
        <v>117</v>
      </c>
      <c r="O94" s="18" t="s">
        <v>110</v>
      </c>
      <c r="P94" s="19" t="s">
        <v>118</v>
      </c>
      <c r="Q94" s="19" t="s">
        <v>119</v>
      </c>
      <c r="R94" s="19" t="s">
        <v>113</v>
      </c>
      <c r="S94" s="19" t="s">
        <v>120</v>
      </c>
      <c r="T94" s="9"/>
      <c r="U94" s="18" t="s">
        <v>111</v>
      </c>
      <c r="V94" s="19" t="s">
        <v>118</v>
      </c>
      <c r="W94" s="19" t="s">
        <v>119</v>
      </c>
      <c r="X94" s="19" t="s">
        <v>113</v>
      </c>
      <c r="Y94" s="19" t="s">
        <v>120</v>
      </c>
      <c r="AA94" s="17" t="s">
        <v>117</v>
      </c>
      <c r="AB94" s="18" t="s">
        <v>110</v>
      </c>
      <c r="AC94" s="19" t="s">
        <v>118</v>
      </c>
      <c r="AD94" s="19" t="s">
        <v>119</v>
      </c>
      <c r="AE94" s="19" t="s">
        <v>113</v>
      </c>
      <c r="AF94" s="19" t="s">
        <v>120</v>
      </c>
      <c r="AG94" s="9"/>
      <c r="AH94" s="18" t="s">
        <v>111</v>
      </c>
      <c r="AI94" s="19" t="s">
        <v>118</v>
      </c>
      <c r="AJ94" s="19" t="s">
        <v>119</v>
      </c>
      <c r="AK94" s="19" t="s">
        <v>113</v>
      </c>
      <c r="AL94" s="19" t="s">
        <v>120</v>
      </c>
    </row>
    <row r="95" spans="1:38" ht="14.95" thickBot="1">
      <c r="B95" t="s">
        <v>121</v>
      </c>
      <c r="C95" s="22">
        <v>18578756</v>
      </c>
      <c r="D95">
        <v>1</v>
      </c>
      <c r="E95">
        <v>1</v>
      </c>
      <c r="F95">
        <v>1</v>
      </c>
      <c r="I95" s="22">
        <v>18377000</v>
      </c>
      <c r="J95">
        <v>1</v>
      </c>
      <c r="K95">
        <v>1</v>
      </c>
      <c r="L95">
        <v>1</v>
      </c>
      <c r="O95" s="16" t="s">
        <v>121</v>
      </c>
      <c r="P95">
        <v>149440800</v>
      </c>
      <c r="Q95">
        <v>0</v>
      </c>
      <c r="R95">
        <v>0</v>
      </c>
      <c r="S95">
        <v>0</v>
      </c>
      <c r="U95" s="16"/>
      <c r="V95">
        <v>140724848</v>
      </c>
      <c r="W95">
        <v>0</v>
      </c>
      <c r="X95">
        <v>0</v>
      </c>
      <c r="Y95">
        <v>0</v>
      </c>
      <c r="AB95" s="16" t="s">
        <v>121</v>
      </c>
      <c r="AC95">
        <v>295991712</v>
      </c>
      <c r="AD95">
        <v>0</v>
      </c>
      <c r="AE95">
        <v>0</v>
      </c>
      <c r="AF95">
        <v>0</v>
      </c>
      <c r="AH95" s="16"/>
      <c r="AI95">
        <v>278662624</v>
      </c>
      <c r="AJ95">
        <v>0</v>
      </c>
      <c r="AK95">
        <v>0</v>
      </c>
      <c r="AL95">
        <v>0</v>
      </c>
    </row>
    <row r="96" spans="1:38">
      <c r="B96" s="16" t="s">
        <v>122</v>
      </c>
      <c r="C96">
        <v>16183820</v>
      </c>
      <c r="D96">
        <v>1</v>
      </c>
      <c r="E96">
        <v>1</v>
      </c>
      <c r="F96">
        <v>1</v>
      </c>
      <c r="H96" s="16"/>
      <c r="I96">
        <v>16008071</v>
      </c>
      <c r="J96">
        <v>1</v>
      </c>
      <c r="K96">
        <v>1</v>
      </c>
      <c r="L96">
        <v>1</v>
      </c>
      <c r="O96" s="16" t="s">
        <v>122</v>
      </c>
      <c r="P96">
        <v>129138400</v>
      </c>
      <c r="Q96">
        <v>0</v>
      </c>
      <c r="R96">
        <v>0</v>
      </c>
      <c r="S96">
        <v>0</v>
      </c>
      <c r="U96" s="16"/>
      <c r="V96">
        <v>121606912</v>
      </c>
      <c r="W96">
        <v>0</v>
      </c>
      <c r="X96">
        <v>0</v>
      </c>
      <c r="Y96">
        <v>0</v>
      </c>
      <c r="AB96" s="16" t="s">
        <v>122</v>
      </c>
      <c r="AC96">
        <v>283645376</v>
      </c>
      <c r="AD96">
        <v>0</v>
      </c>
      <c r="AE96">
        <v>0</v>
      </c>
      <c r="AF96">
        <v>0</v>
      </c>
      <c r="AH96" s="16"/>
      <c r="AI96">
        <v>267039648</v>
      </c>
      <c r="AJ96">
        <v>0</v>
      </c>
      <c r="AK96">
        <v>0</v>
      </c>
      <c r="AL96">
        <v>0</v>
      </c>
    </row>
    <row r="97" spans="2:38">
      <c r="B97" s="16" t="s">
        <v>91</v>
      </c>
      <c r="C97">
        <v>10917173</v>
      </c>
      <c r="D97">
        <v>3457007</v>
      </c>
      <c r="E97">
        <v>1</v>
      </c>
      <c r="F97">
        <v>1</v>
      </c>
      <c r="H97" s="16"/>
      <c r="I97">
        <v>11835774</v>
      </c>
      <c r="J97">
        <v>2382311</v>
      </c>
      <c r="K97">
        <v>1</v>
      </c>
      <c r="L97">
        <v>1</v>
      </c>
      <c r="O97" s="16" t="s">
        <v>91</v>
      </c>
      <c r="P97">
        <v>91066344</v>
      </c>
      <c r="Q97">
        <v>20250908</v>
      </c>
      <c r="R97">
        <v>0</v>
      </c>
      <c r="S97">
        <v>0</v>
      </c>
      <c r="U97" s="16"/>
      <c r="V97">
        <v>87161128</v>
      </c>
      <c r="W97">
        <v>17628120</v>
      </c>
      <c r="X97">
        <v>0</v>
      </c>
      <c r="Y97">
        <v>0</v>
      </c>
      <c r="AB97" s="16" t="s">
        <v>91</v>
      </c>
      <c r="AC97">
        <v>230547904</v>
      </c>
      <c r="AD97">
        <v>38777916</v>
      </c>
      <c r="AE97">
        <v>0</v>
      </c>
      <c r="AF97">
        <v>0</v>
      </c>
      <c r="AH97" s="16"/>
      <c r="AI97">
        <v>213285568</v>
      </c>
      <c r="AJ97">
        <v>40237572</v>
      </c>
      <c r="AK97">
        <v>0</v>
      </c>
      <c r="AL97">
        <v>0</v>
      </c>
    </row>
    <row r="98" spans="2:38">
      <c r="B98" s="16" t="s">
        <v>92</v>
      </c>
      <c r="C98">
        <v>7425238</v>
      </c>
      <c r="D98">
        <v>3070452</v>
      </c>
      <c r="E98">
        <v>2607301</v>
      </c>
      <c r="F98">
        <v>1</v>
      </c>
      <c r="H98" s="16"/>
      <c r="I98">
        <v>8555895</v>
      </c>
      <c r="J98">
        <v>2115926</v>
      </c>
      <c r="K98">
        <v>2245946</v>
      </c>
      <c r="L98">
        <v>1</v>
      </c>
      <c r="O98" s="16" t="s">
        <v>92</v>
      </c>
      <c r="P98">
        <v>53865796</v>
      </c>
      <c r="Q98">
        <v>19969688</v>
      </c>
      <c r="R98">
        <v>25459024</v>
      </c>
      <c r="S98">
        <v>0</v>
      </c>
      <c r="U98" s="16"/>
      <c r="V98">
        <v>64555880</v>
      </c>
      <c r="W98">
        <v>15154262</v>
      </c>
      <c r="X98">
        <v>13971740</v>
      </c>
      <c r="Y98">
        <v>0</v>
      </c>
      <c r="AB98" s="16" t="s">
        <v>92</v>
      </c>
      <c r="AC98">
        <v>96144448</v>
      </c>
      <c r="AD98">
        <v>36275132</v>
      </c>
      <c r="AE98">
        <v>121582896</v>
      </c>
      <c r="AF98">
        <v>0</v>
      </c>
      <c r="AH98" s="16"/>
      <c r="AI98">
        <v>82203496</v>
      </c>
      <c r="AJ98">
        <v>37350120</v>
      </c>
      <c r="AK98">
        <v>119786232</v>
      </c>
      <c r="AL98">
        <v>0</v>
      </c>
    </row>
    <row r="99" spans="2:38">
      <c r="B99" s="16" t="s">
        <v>93</v>
      </c>
      <c r="C99">
        <v>5721057</v>
      </c>
      <c r="D99">
        <v>2674649</v>
      </c>
      <c r="E99">
        <v>2271201</v>
      </c>
      <c r="F99">
        <v>454240</v>
      </c>
      <c r="H99" s="16"/>
      <c r="I99">
        <v>6809494</v>
      </c>
      <c r="J99">
        <v>1843168</v>
      </c>
      <c r="K99">
        <v>1956428</v>
      </c>
      <c r="L99">
        <v>391285</v>
      </c>
      <c r="O99" s="16" t="s">
        <v>93</v>
      </c>
      <c r="P99">
        <v>45065660</v>
      </c>
      <c r="Q99">
        <v>19447810</v>
      </c>
      <c r="R99">
        <v>21052970</v>
      </c>
      <c r="S99">
        <v>4270364</v>
      </c>
      <c r="U99" s="16"/>
      <c r="V99">
        <v>55301880</v>
      </c>
      <c r="W99">
        <v>13402236</v>
      </c>
      <c r="X99">
        <v>13008326</v>
      </c>
      <c r="Y99">
        <v>2861867.5</v>
      </c>
      <c r="AB99" s="16" t="s">
        <v>93</v>
      </c>
      <c r="AC99">
        <v>58539008</v>
      </c>
      <c r="AD99">
        <v>33547076</v>
      </c>
      <c r="AE99">
        <v>112906736</v>
      </c>
      <c r="AF99">
        <v>34916424</v>
      </c>
      <c r="AH99" s="16"/>
      <c r="AI99">
        <v>52214656</v>
      </c>
      <c r="AJ99">
        <v>34118472</v>
      </c>
      <c r="AK99">
        <v>109129776</v>
      </c>
      <c r="AL99">
        <v>30702016</v>
      </c>
    </row>
    <row r="100" spans="2:38">
      <c r="B100" s="16" t="s">
        <v>94</v>
      </c>
      <c r="C100">
        <v>4873925</v>
      </c>
      <c r="D100">
        <v>2278607</v>
      </c>
      <c r="E100">
        <v>1934898</v>
      </c>
      <c r="F100">
        <v>386979</v>
      </c>
      <c r="H100" s="16"/>
      <c r="I100">
        <v>5801197</v>
      </c>
      <c r="J100">
        <v>1570246</v>
      </c>
      <c r="K100">
        <v>1666735</v>
      </c>
      <c r="L100">
        <v>333347</v>
      </c>
      <c r="O100" s="16" t="s">
        <v>94</v>
      </c>
      <c r="P100">
        <v>41671392</v>
      </c>
      <c r="Q100">
        <v>18452760</v>
      </c>
      <c r="R100">
        <v>17281924</v>
      </c>
      <c r="S100">
        <v>3513283</v>
      </c>
      <c r="U100" s="16"/>
      <c r="V100">
        <v>49664692</v>
      </c>
      <c r="W100">
        <v>12063073</v>
      </c>
      <c r="X100">
        <v>11913942</v>
      </c>
      <c r="Y100">
        <v>2566716.5</v>
      </c>
      <c r="AB100" s="16" t="s">
        <v>94</v>
      </c>
      <c r="AC100">
        <v>59662840</v>
      </c>
      <c r="AD100">
        <v>30748884</v>
      </c>
      <c r="AE100">
        <v>102560920</v>
      </c>
      <c r="AF100">
        <v>30662130</v>
      </c>
      <c r="AH100" s="16"/>
      <c r="AI100">
        <v>57122336</v>
      </c>
      <c r="AJ100">
        <v>30732320</v>
      </c>
      <c r="AK100">
        <v>96665712</v>
      </c>
      <c r="AL100">
        <v>26227972</v>
      </c>
    </row>
    <row r="101" spans="2:38">
      <c r="B101" s="16" t="s">
        <v>95</v>
      </c>
      <c r="C101">
        <v>4152232</v>
      </c>
      <c r="D101">
        <v>1941208</v>
      </c>
      <c r="E101">
        <v>1648393</v>
      </c>
      <c r="F101">
        <v>329678</v>
      </c>
      <c r="H101" s="16"/>
      <c r="I101">
        <v>4942199</v>
      </c>
      <c r="J101">
        <v>1337736</v>
      </c>
      <c r="K101">
        <v>1419937</v>
      </c>
      <c r="L101">
        <v>283987</v>
      </c>
      <c r="O101" s="16" t="s">
        <v>95</v>
      </c>
      <c r="P101">
        <v>38325112</v>
      </c>
      <c r="Q101">
        <v>17065968</v>
      </c>
      <c r="R101">
        <v>14628912</v>
      </c>
      <c r="S101">
        <v>2981019.25</v>
      </c>
      <c r="U101" s="16"/>
      <c r="V101">
        <v>44587460</v>
      </c>
      <c r="W101">
        <v>10947267</v>
      </c>
      <c r="X101">
        <v>10945395</v>
      </c>
      <c r="Y101">
        <v>2306365.5</v>
      </c>
      <c r="AB101" s="16" t="s">
        <v>95</v>
      </c>
      <c r="AC101">
        <v>60179488</v>
      </c>
      <c r="AD101">
        <v>28096000</v>
      </c>
      <c r="AE101">
        <v>92117632</v>
      </c>
      <c r="AF101">
        <v>26646836</v>
      </c>
      <c r="AH101" s="16"/>
      <c r="AI101">
        <v>61288612</v>
      </c>
      <c r="AJ101">
        <v>27499492</v>
      </c>
      <c r="AK101">
        <v>84184696</v>
      </c>
      <c r="AL101">
        <v>22061224</v>
      </c>
    </row>
    <row r="102" spans="2:38">
      <c r="B102" s="16" t="s">
        <v>96</v>
      </c>
      <c r="C102">
        <v>3448835</v>
      </c>
      <c r="D102">
        <v>1612363</v>
      </c>
      <c r="E102">
        <v>1369152</v>
      </c>
      <c r="F102">
        <v>273830</v>
      </c>
      <c r="H102" s="16"/>
      <c r="I102">
        <v>4104981</v>
      </c>
      <c r="J102">
        <v>1111121</v>
      </c>
      <c r="K102">
        <v>1179397</v>
      </c>
      <c r="L102">
        <v>235879</v>
      </c>
      <c r="O102" s="16" t="s">
        <v>96</v>
      </c>
      <c r="P102">
        <v>35050940</v>
      </c>
      <c r="Q102">
        <v>15523386</v>
      </c>
      <c r="R102">
        <v>12771108</v>
      </c>
      <c r="S102">
        <v>2592930.25</v>
      </c>
      <c r="U102" s="16"/>
      <c r="V102">
        <v>40078444</v>
      </c>
      <c r="W102">
        <v>9969255</v>
      </c>
      <c r="X102">
        <v>10065240</v>
      </c>
      <c r="Y102">
        <v>2078182.75</v>
      </c>
      <c r="AB102" s="16" t="s">
        <v>96</v>
      </c>
      <c r="AC102">
        <v>59920504</v>
      </c>
      <c r="AD102">
        <v>25755890</v>
      </c>
      <c r="AE102">
        <v>81883944</v>
      </c>
      <c r="AF102">
        <v>22928336</v>
      </c>
      <c r="AH102" s="16"/>
      <c r="AI102">
        <v>64257744</v>
      </c>
      <c r="AJ102">
        <v>24656030</v>
      </c>
      <c r="AK102">
        <v>72173776</v>
      </c>
      <c r="AL102">
        <v>18284476</v>
      </c>
    </row>
    <row r="103" spans="2:38">
      <c r="B103" s="16" t="s">
        <v>97</v>
      </c>
      <c r="C103">
        <v>2783421</v>
      </c>
      <c r="D103">
        <v>1301276</v>
      </c>
      <c r="E103">
        <v>1104989</v>
      </c>
      <c r="F103">
        <v>220998</v>
      </c>
      <c r="H103" s="16"/>
      <c r="I103">
        <v>3312971</v>
      </c>
      <c r="J103">
        <v>896742</v>
      </c>
      <c r="K103">
        <v>951846</v>
      </c>
      <c r="L103">
        <v>190369</v>
      </c>
      <c r="O103" s="16" t="s">
        <v>97</v>
      </c>
      <c r="P103">
        <v>31896034</v>
      </c>
      <c r="Q103">
        <v>14024386</v>
      </c>
      <c r="R103">
        <v>11401769</v>
      </c>
      <c r="S103">
        <v>2295317.5</v>
      </c>
      <c r="U103" s="16"/>
      <c r="V103">
        <v>36090464</v>
      </c>
      <c r="W103">
        <v>9095246</v>
      </c>
      <c r="X103">
        <v>9260000</v>
      </c>
      <c r="Y103">
        <v>1880124.875</v>
      </c>
      <c r="AB103" s="16" t="s">
        <v>97</v>
      </c>
      <c r="AC103">
        <v>58879508</v>
      </c>
      <c r="AD103">
        <v>23797814</v>
      </c>
      <c r="AE103">
        <v>72074408</v>
      </c>
      <c r="AF103">
        <v>19541168</v>
      </c>
      <c r="AH103" s="16"/>
      <c r="AI103">
        <v>65862320</v>
      </c>
      <c r="AJ103">
        <v>22289628</v>
      </c>
      <c r="AK103">
        <v>60962588</v>
      </c>
      <c r="AL103">
        <v>14945424</v>
      </c>
    </row>
    <row r="104" spans="2:38">
      <c r="B104" s="16" t="s">
        <v>98</v>
      </c>
      <c r="C104">
        <v>2174774</v>
      </c>
      <c r="D104">
        <v>1016727</v>
      </c>
      <c r="E104">
        <v>863363</v>
      </c>
      <c r="F104">
        <v>172672</v>
      </c>
      <c r="H104" s="16"/>
      <c r="I104">
        <v>2588528</v>
      </c>
      <c r="J104">
        <v>700653</v>
      </c>
      <c r="K104">
        <v>743707</v>
      </c>
      <c r="L104">
        <v>148741</v>
      </c>
      <c r="O104" s="16" t="s">
        <v>98</v>
      </c>
      <c r="P104">
        <v>27499988</v>
      </c>
      <c r="Q104">
        <v>12047108</v>
      </c>
      <c r="R104">
        <v>9806299</v>
      </c>
      <c r="S104">
        <v>1956103</v>
      </c>
      <c r="U104" s="16"/>
      <c r="V104">
        <v>30975632</v>
      </c>
      <c r="W104">
        <v>7899466</v>
      </c>
      <c r="X104">
        <v>8098367.5</v>
      </c>
      <c r="Y104">
        <v>1624417.375</v>
      </c>
      <c r="AB104" s="16" t="s">
        <v>98</v>
      </c>
      <c r="AC104">
        <v>55333060</v>
      </c>
      <c r="AD104">
        <v>21510244</v>
      </c>
      <c r="AE104">
        <v>61046212</v>
      </c>
      <c r="AF104">
        <v>16047419</v>
      </c>
      <c r="AH104" s="16"/>
      <c r="AI104">
        <v>64000304</v>
      </c>
      <c r="AJ104">
        <v>19746838</v>
      </c>
      <c r="AK104">
        <v>49426972</v>
      </c>
      <c r="AL104">
        <v>11757310</v>
      </c>
    </row>
    <row r="105" spans="2:38">
      <c r="B105" s="16" t="s">
        <v>99</v>
      </c>
      <c r="C105">
        <v>1638672</v>
      </c>
      <c r="D105">
        <v>766095</v>
      </c>
      <c r="E105">
        <v>650536</v>
      </c>
      <c r="F105">
        <v>130107</v>
      </c>
      <c r="H105" s="16"/>
      <c r="I105">
        <v>1950432</v>
      </c>
      <c r="J105">
        <v>527935</v>
      </c>
      <c r="K105">
        <v>560376</v>
      </c>
      <c r="L105">
        <v>112075</v>
      </c>
      <c r="O105" s="16" t="s">
        <v>99</v>
      </c>
      <c r="P105">
        <v>23568468</v>
      </c>
      <c r="Q105">
        <v>10334780</v>
      </c>
      <c r="R105">
        <v>8457059</v>
      </c>
      <c r="S105">
        <v>1673715.25</v>
      </c>
      <c r="U105" s="16"/>
      <c r="V105">
        <v>26544610</v>
      </c>
      <c r="W105">
        <v>6845005</v>
      </c>
      <c r="X105">
        <v>7058157</v>
      </c>
      <c r="Y105">
        <v>1403548.625</v>
      </c>
      <c r="AB105" s="16" t="s">
        <v>99</v>
      </c>
      <c r="AC105">
        <v>51442060</v>
      </c>
      <c r="AD105">
        <v>19596948</v>
      </c>
      <c r="AE105">
        <v>51228168</v>
      </c>
      <c r="AF105">
        <v>13060844</v>
      </c>
      <c r="AH105" s="16"/>
      <c r="AI105">
        <v>61047560</v>
      </c>
      <c r="AJ105">
        <v>17611804</v>
      </c>
      <c r="AK105">
        <v>39562664</v>
      </c>
      <c r="AL105">
        <v>9152206</v>
      </c>
    </row>
    <row r="106" spans="2:38">
      <c r="B106" s="16" t="s">
        <v>100</v>
      </c>
      <c r="C106">
        <v>1185905</v>
      </c>
      <c r="D106">
        <v>554422</v>
      </c>
      <c r="E106">
        <v>470792</v>
      </c>
      <c r="F106">
        <v>94158</v>
      </c>
      <c r="H106" s="16"/>
      <c r="I106">
        <v>1411526</v>
      </c>
      <c r="J106">
        <v>382066</v>
      </c>
      <c r="K106">
        <v>405544</v>
      </c>
      <c r="L106">
        <v>81108</v>
      </c>
      <c r="O106" s="16" t="s">
        <v>100</v>
      </c>
      <c r="P106">
        <v>20102836</v>
      </c>
      <c r="Q106">
        <v>8858136</v>
      </c>
      <c r="R106">
        <v>7288615</v>
      </c>
      <c r="S106">
        <v>1434111.125</v>
      </c>
      <c r="U106" s="16"/>
      <c r="V106">
        <v>22714478</v>
      </c>
      <c r="W106">
        <v>5916575.5</v>
      </c>
      <c r="X106">
        <v>6128763</v>
      </c>
      <c r="Y106">
        <v>1211433.75</v>
      </c>
      <c r="AB106" s="16" t="s">
        <v>100</v>
      </c>
      <c r="AC106">
        <v>47403020</v>
      </c>
      <c r="AD106">
        <v>17972328</v>
      </c>
      <c r="AE106">
        <v>42637400</v>
      </c>
      <c r="AF106">
        <v>10548816</v>
      </c>
      <c r="AH106" s="16"/>
      <c r="AI106">
        <v>57322976</v>
      </c>
      <c r="AJ106">
        <v>15774290</v>
      </c>
      <c r="AK106">
        <v>31386488</v>
      </c>
      <c r="AL106">
        <v>7086003</v>
      </c>
    </row>
    <row r="107" spans="2:38">
      <c r="B107" s="16" t="s">
        <v>101</v>
      </c>
      <c r="C107">
        <v>781864</v>
      </c>
      <c r="D107">
        <v>365529</v>
      </c>
      <c r="E107">
        <v>310392</v>
      </c>
      <c r="F107">
        <v>62078</v>
      </c>
      <c r="H107" s="16"/>
      <c r="I107">
        <v>930615</v>
      </c>
      <c r="J107">
        <v>251895</v>
      </c>
      <c r="K107">
        <v>267374</v>
      </c>
      <c r="L107">
        <v>53474</v>
      </c>
      <c r="O107" s="16" t="s">
        <v>101</v>
      </c>
      <c r="P107">
        <v>17087180</v>
      </c>
      <c r="Q107">
        <v>7583858</v>
      </c>
      <c r="R107">
        <v>6267800</v>
      </c>
      <c r="S107">
        <v>1228448.125</v>
      </c>
      <c r="U107" s="16"/>
      <c r="V107">
        <v>19412690</v>
      </c>
      <c r="W107">
        <v>5100787</v>
      </c>
      <c r="X107">
        <v>5301263</v>
      </c>
      <c r="Y107">
        <v>1043496.375</v>
      </c>
      <c r="AB107" s="16" t="s">
        <v>101</v>
      </c>
      <c r="AC107">
        <v>43365184</v>
      </c>
      <c r="AD107">
        <v>16556134</v>
      </c>
      <c r="AE107">
        <v>35230620</v>
      </c>
      <c r="AF107">
        <v>8464652</v>
      </c>
      <c r="AH107" s="16"/>
      <c r="AI107">
        <v>53083792</v>
      </c>
      <c r="AJ107">
        <v>14138182</v>
      </c>
      <c r="AK107">
        <v>24788140</v>
      </c>
      <c r="AL107">
        <v>5485378</v>
      </c>
    </row>
    <row r="108" spans="2:38">
      <c r="B108" s="16" t="s">
        <v>102</v>
      </c>
      <c r="C108">
        <v>413825</v>
      </c>
      <c r="D108">
        <v>193467</v>
      </c>
      <c r="E108">
        <v>164284</v>
      </c>
      <c r="F108">
        <v>32857</v>
      </c>
      <c r="H108" s="16"/>
      <c r="I108">
        <v>492556</v>
      </c>
      <c r="J108">
        <v>133323</v>
      </c>
      <c r="K108">
        <v>141515</v>
      </c>
      <c r="L108">
        <v>28303</v>
      </c>
      <c r="O108" s="16" t="s">
        <v>102</v>
      </c>
      <c r="P108">
        <v>11761258</v>
      </c>
      <c r="Q108">
        <v>5254088</v>
      </c>
      <c r="R108">
        <v>4354279.5</v>
      </c>
      <c r="S108">
        <v>851590.9375</v>
      </c>
      <c r="U108" s="16"/>
      <c r="V108">
        <v>13432861</v>
      </c>
      <c r="W108">
        <v>3550783.5</v>
      </c>
      <c r="X108">
        <v>3697370</v>
      </c>
      <c r="Y108">
        <v>725963.8125</v>
      </c>
      <c r="AB108" s="16" t="s">
        <v>102</v>
      </c>
      <c r="AC108">
        <v>33006840</v>
      </c>
      <c r="AD108">
        <v>12750395</v>
      </c>
      <c r="AE108">
        <v>24609590</v>
      </c>
      <c r="AF108">
        <v>5771498.5</v>
      </c>
      <c r="AH108" s="16"/>
      <c r="AI108">
        <v>40637252</v>
      </c>
      <c r="AJ108">
        <v>10610162</v>
      </c>
      <c r="AK108">
        <v>16737754</v>
      </c>
      <c r="AL108">
        <v>3653761.5</v>
      </c>
    </row>
    <row r="109" spans="2:38">
      <c r="B109" s="16" t="s">
        <v>103</v>
      </c>
      <c r="C109">
        <v>188273</v>
      </c>
      <c r="D109">
        <v>88019</v>
      </c>
      <c r="E109">
        <v>74742</v>
      </c>
      <c r="F109">
        <v>14948</v>
      </c>
      <c r="H109" s="16"/>
      <c r="I109">
        <v>224091</v>
      </c>
      <c r="J109">
        <v>60656</v>
      </c>
      <c r="K109">
        <v>64383</v>
      </c>
      <c r="L109">
        <v>12876</v>
      </c>
      <c r="O109" s="16" t="s">
        <v>103</v>
      </c>
      <c r="P109">
        <v>7897084</v>
      </c>
      <c r="Q109">
        <v>3550400</v>
      </c>
      <c r="R109">
        <v>2948265.25</v>
      </c>
      <c r="S109">
        <v>575863.8125</v>
      </c>
      <c r="U109" s="16"/>
      <c r="V109">
        <v>9069838</v>
      </c>
      <c r="W109">
        <v>2409045.75</v>
      </c>
      <c r="X109">
        <v>2511612.25</v>
      </c>
      <c r="Y109">
        <v>492269.0625</v>
      </c>
      <c r="AB109" s="16" t="s">
        <v>103</v>
      </c>
      <c r="AC109">
        <v>24544680</v>
      </c>
      <c r="AD109">
        <v>9627695</v>
      </c>
      <c r="AE109">
        <v>16824152</v>
      </c>
      <c r="AF109">
        <v>3856800.75</v>
      </c>
      <c r="AH109" s="16"/>
      <c r="AI109">
        <v>30273150</v>
      </c>
      <c r="AJ109">
        <v>7792260</v>
      </c>
      <c r="AK109">
        <v>11149287</v>
      </c>
      <c r="AL109">
        <v>2409593.5</v>
      </c>
    </row>
    <row r="110" spans="2:38">
      <c r="B110" s="16" t="s">
        <v>104</v>
      </c>
      <c r="C110">
        <v>72551</v>
      </c>
      <c r="D110">
        <v>33918</v>
      </c>
      <c r="E110">
        <v>28802</v>
      </c>
      <c r="F110">
        <v>5760</v>
      </c>
      <c r="H110" s="16"/>
      <c r="I110">
        <v>86354</v>
      </c>
      <c r="J110">
        <v>23374</v>
      </c>
      <c r="K110">
        <v>24810</v>
      </c>
      <c r="L110">
        <v>4962</v>
      </c>
      <c r="O110" s="16" t="s">
        <v>104</v>
      </c>
      <c r="P110">
        <v>5184687</v>
      </c>
      <c r="Q110">
        <v>2344659.5</v>
      </c>
      <c r="R110">
        <v>1949890.5</v>
      </c>
      <c r="S110">
        <v>380633.75</v>
      </c>
      <c r="U110" s="16"/>
      <c r="V110">
        <v>5987296</v>
      </c>
      <c r="W110">
        <v>1596259</v>
      </c>
      <c r="X110">
        <v>1665514.75</v>
      </c>
      <c r="Y110">
        <v>326066.75</v>
      </c>
      <c r="AB110" s="16" t="s">
        <v>104</v>
      </c>
      <c r="AC110">
        <v>17852032</v>
      </c>
      <c r="AD110">
        <v>7121918</v>
      </c>
      <c r="AE110">
        <v>11274592</v>
      </c>
      <c r="AF110">
        <v>2530426.5</v>
      </c>
      <c r="AH110" s="16"/>
      <c r="AI110">
        <v>21976946</v>
      </c>
      <c r="AJ110">
        <v>5598666</v>
      </c>
      <c r="AK110">
        <v>7349402.5</v>
      </c>
      <c r="AL110">
        <v>1577030.25</v>
      </c>
    </row>
    <row r="111" spans="2:38">
      <c r="B111" s="16" t="s">
        <v>105</v>
      </c>
      <c r="C111">
        <v>25630</v>
      </c>
      <c r="D111">
        <v>11982</v>
      </c>
      <c r="E111">
        <v>10175</v>
      </c>
      <c r="F111">
        <v>2035</v>
      </c>
      <c r="H111" s="16"/>
      <c r="I111">
        <v>30507</v>
      </c>
      <c r="J111">
        <v>8257</v>
      </c>
      <c r="K111">
        <v>8765</v>
      </c>
      <c r="L111">
        <v>1753</v>
      </c>
      <c r="O111" s="16" t="s">
        <v>105</v>
      </c>
      <c r="P111">
        <v>3326626</v>
      </c>
      <c r="Q111">
        <v>1512198.5</v>
      </c>
      <c r="R111">
        <v>1259054.375</v>
      </c>
      <c r="S111">
        <v>245782.5</v>
      </c>
      <c r="U111" s="16"/>
      <c r="V111">
        <v>3861298.5</v>
      </c>
      <c r="W111">
        <v>1032373.75</v>
      </c>
      <c r="X111">
        <v>1077729.125</v>
      </c>
      <c r="Y111">
        <v>210889.0625</v>
      </c>
      <c r="AB111" s="16" t="s">
        <v>105</v>
      </c>
      <c r="AC111">
        <v>12702928</v>
      </c>
      <c r="AD111">
        <v>5154790.5</v>
      </c>
      <c r="AE111">
        <v>7414766.5</v>
      </c>
      <c r="AF111">
        <v>1632227.125</v>
      </c>
      <c r="AH111" s="16"/>
      <c r="AI111">
        <v>15564474</v>
      </c>
      <c r="AJ111">
        <v>3935816</v>
      </c>
      <c r="AK111">
        <v>4805332.5</v>
      </c>
      <c r="AL111">
        <v>1025816</v>
      </c>
    </row>
    <row r="112" spans="2:38">
      <c r="B112" s="16" t="s">
        <v>106</v>
      </c>
      <c r="C112">
        <v>6936</v>
      </c>
      <c r="D112">
        <v>3243</v>
      </c>
      <c r="E112">
        <v>2753</v>
      </c>
      <c r="F112">
        <v>550</v>
      </c>
      <c r="H112" s="16"/>
      <c r="I112">
        <v>8256</v>
      </c>
      <c r="J112">
        <v>2234</v>
      </c>
      <c r="K112">
        <v>2372</v>
      </c>
      <c r="L112">
        <v>474</v>
      </c>
      <c r="O112" s="16" t="s">
        <v>106</v>
      </c>
      <c r="P112">
        <v>2099200.5</v>
      </c>
      <c r="Q112">
        <v>958524.625</v>
      </c>
      <c r="R112">
        <v>798901.875</v>
      </c>
      <c r="S112">
        <v>156047.9375</v>
      </c>
      <c r="U112" s="16"/>
      <c r="V112">
        <v>2447878</v>
      </c>
      <c r="W112">
        <v>655862.875</v>
      </c>
      <c r="X112">
        <v>684997.875</v>
      </c>
      <c r="Y112">
        <v>134060.328125</v>
      </c>
      <c r="AB112" s="16" t="s">
        <v>106</v>
      </c>
      <c r="AC112">
        <v>8867255</v>
      </c>
      <c r="AD112">
        <v>3656618.25</v>
      </c>
      <c r="AE112">
        <v>4803281</v>
      </c>
      <c r="AF112">
        <v>1039114.4375</v>
      </c>
      <c r="AH112" s="16"/>
      <c r="AI112">
        <v>10790970</v>
      </c>
      <c r="AJ112">
        <v>2714885</v>
      </c>
      <c r="AK112">
        <v>3127776</v>
      </c>
      <c r="AL112">
        <v>664910.5625</v>
      </c>
    </row>
    <row r="113" spans="1:38">
      <c r="B113" s="16" t="s">
        <v>107</v>
      </c>
      <c r="C113">
        <v>1877</v>
      </c>
      <c r="D113">
        <v>877</v>
      </c>
      <c r="E113">
        <v>745</v>
      </c>
      <c r="F113">
        <v>149</v>
      </c>
      <c r="H113" s="16"/>
      <c r="I113">
        <v>2234</v>
      </c>
      <c r="J113">
        <v>604</v>
      </c>
      <c r="K113">
        <v>642</v>
      </c>
      <c r="L113">
        <v>128</v>
      </c>
      <c r="O113" s="16" t="s">
        <v>107</v>
      </c>
      <c r="P113">
        <v>1291759.25</v>
      </c>
      <c r="Q113">
        <v>592098.875</v>
      </c>
      <c r="R113">
        <v>493984.25</v>
      </c>
      <c r="S113">
        <v>96602.1171875</v>
      </c>
      <c r="U113" s="16"/>
      <c r="V113">
        <v>1512374</v>
      </c>
      <c r="W113">
        <v>405861.90625</v>
      </c>
      <c r="X113">
        <v>424103.40625</v>
      </c>
      <c r="Y113">
        <v>83062.3515625</v>
      </c>
      <c r="AB113" s="16" t="s">
        <v>107</v>
      </c>
      <c r="AC113">
        <v>6052436</v>
      </c>
      <c r="AD113">
        <v>2532047.5</v>
      </c>
      <c r="AE113">
        <v>3058711</v>
      </c>
      <c r="AF113">
        <v>651647.25</v>
      </c>
      <c r="AH113" s="16"/>
      <c r="AI113">
        <v>7305479</v>
      </c>
      <c r="AJ113">
        <v>1832258.5</v>
      </c>
      <c r="AK113">
        <v>2020001</v>
      </c>
      <c r="AL113">
        <v>427661.4375</v>
      </c>
    </row>
    <row r="114" spans="1:38">
      <c r="B114" s="16" t="s">
        <v>108</v>
      </c>
      <c r="C114">
        <v>427</v>
      </c>
      <c r="D114">
        <v>199</v>
      </c>
      <c r="E114">
        <v>169</v>
      </c>
      <c r="F114">
        <v>34</v>
      </c>
      <c r="H114" s="16"/>
      <c r="I114">
        <v>508</v>
      </c>
      <c r="J114">
        <v>137</v>
      </c>
      <c r="K114">
        <v>146</v>
      </c>
      <c r="L114">
        <v>29</v>
      </c>
      <c r="O114" s="16" t="s">
        <v>108</v>
      </c>
      <c r="P114">
        <v>779222.5</v>
      </c>
      <c r="Q114">
        <v>358318.0625</v>
      </c>
      <c r="R114">
        <v>299315.6875</v>
      </c>
      <c r="S114">
        <v>58660.28125</v>
      </c>
      <c r="U114" s="16"/>
      <c r="V114">
        <v>915429.5</v>
      </c>
      <c r="W114">
        <v>245934.71875</v>
      </c>
      <c r="X114">
        <v>257152.40625</v>
      </c>
      <c r="Y114">
        <v>50413.03515625</v>
      </c>
      <c r="AB114" s="16" t="s">
        <v>108</v>
      </c>
      <c r="AC114">
        <v>4048325.25</v>
      </c>
      <c r="AD114">
        <v>1714620.75</v>
      </c>
      <c r="AE114">
        <v>1920946</v>
      </c>
      <c r="AF114">
        <v>403934.53125</v>
      </c>
      <c r="AH114" s="16"/>
      <c r="AI114">
        <v>4843401.5</v>
      </c>
      <c r="AJ114">
        <v>1213020.5</v>
      </c>
      <c r="AK114">
        <v>1295802.75</v>
      </c>
      <c r="AL114">
        <v>273045.71875</v>
      </c>
    </row>
    <row r="115" spans="1:38">
      <c r="B115" s="16" t="s">
        <v>109</v>
      </c>
      <c r="C115">
        <v>86</v>
      </c>
      <c r="D115">
        <v>40</v>
      </c>
      <c r="E115">
        <v>34</v>
      </c>
      <c r="F115">
        <v>6</v>
      </c>
      <c r="H115" s="16"/>
      <c r="I115">
        <v>103</v>
      </c>
      <c r="J115">
        <v>28</v>
      </c>
      <c r="K115">
        <v>29</v>
      </c>
      <c r="L115">
        <v>6</v>
      </c>
      <c r="O115" s="16" t="s">
        <v>109</v>
      </c>
      <c r="P115">
        <v>1077474.25</v>
      </c>
      <c r="Q115">
        <v>497928.5625</v>
      </c>
      <c r="R115">
        <v>417408.21875</v>
      </c>
      <c r="S115">
        <v>82005.4765625</v>
      </c>
      <c r="U115" s="16"/>
      <c r="V115">
        <v>1272490.75</v>
      </c>
      <c r="W115">
        <v>342563.4375</v>
      </c>
      <c r="X115">
        <v>359319.5</v>
      </c>
      <c r="Y115">
        <v>70867.75</v>
      </c>
      <c r="AB115" s="16" t="s">
        <v>109</v>
      </c>
      <c r="AC115">
        <v>7408260.5</v>
      </c>
      <c r="AD115">
        <v>3203607.5</v>
      </c>
      <c r="AE115">
        <v>3125285.25</v>
      </c>
      <c r="AF115">
        <v>640882.9375</v>
      </c>
      <c r="AH115" s="16"/>
      <c r="AI115">
        <v>8680879</v>
      </c>
      <c r="AJ115">
        <v>2186182.5</v>
      </c>
      <c r="AK115">
        <v>2261430</v>
      </c>
      <c r="AL115">
        <v>469095.03125</v>
      </c>
    </row>
    <row r="117" spans="1:38" ht="19.7" thickBot="1">
      <c r="A117" s="17" t="s">
        <v>423</v>
      </c>
      <c r="B117" s="18" t="s">
        <v>110</v>
      </c>
      <c r="C117" s="9" t="s">
        <v>118</v>
      </c>
      <c r="D117" s="19" t="s">
        <v>119</v>
      </c>
      <c r="E117" s="19" t="s">
        <v>113</v>
      </c>
      <c r="F117" s="19" t="s">
        <v>120</v>
      </c>
      <c r="H117" s="18" t="s">
        <v>111</v>
      </c>
      <c r="I117" s="9" t="s">
        <v>118</v>
      </c>
      <c r="J117" s="19" t="s">
        <v>119</v>
      </c>
      <c r="K117" s="19" t="s">
        <v>113</v>
      </c>
      <c r="L117" s="19" t="s">
        <v>120</v>
      </c>
      <c r="N117" s="17" t="s">
        <v>123</v>
      </c>
      <c r="O117" s="18" t="s">
        <v>110</v>
      </c>
      <c r="P117" s="19" t="s">
        <v>118</v>
      </c>
      <c r="Q117" s="19" t="s">
        <v>119</v>
      </c>
      <c r="R117" s="19" t="s">
        <v>113</v>
      </c>
      <c r="S117" s="19" t="s">
        <v>120</v>
      </c>
      <c r="U117" s="18" t="s">
        <v>111</v>
      </c>
      <c r="V117" s="19" t="s">
        <v>118</v>
      </c>
      <c r="W117" s="19" t="s">
        <v>119</v>
      </c>
      <c r="X117" s="19" t="s">
        <v>113</v>
      </c>
      <c r="Y117" s="19" t="s">
        <v>120</v>
      </c>
      <c r="AA117" s="17" t="s">
        <v>123</v>
      </c>
      <c r="AB117" s="18" t="s">
        <v>110</v>
      </c>
      <c r="AC117" s="19" t="s">
        <v>118</v>
      </c>
      <c r="AD117" s="19" t="s">
        <v>119</v>
      </c>
      <c r="AE117" s="19" t="s">
        <v>113</v>
      </c>
      <c r="AF117" s="19" t="s">
        <v>120</v>
      </c>
      <c r="AH117" s="18" t="s">
        <v>111</v>
      </c>
      <c r="AI117" s="19" t="s">
        <v>118</v>
      </c>
      <c r="AJ117" s="19" t="s">
        <v>119</v>
      </c>
      <c r="AK117" s="19" t="s">
        <v>113</v>
      </c>
      <c r="AL117" s="19" t="s">
        <v>120</v>
      </c>
    </row>
    <row r="118" spans="1:38" ht="14.95" thickBot="1">
      <c r="B118" t="s">
        <v>121</v>
      </c>
      <c r="C118" s="22">
        <v>5179244</v>
      </c>
      <c r="D118">
        <v>1</v>
      </c>
      <c r="E118">
        <v>1</v>
      </c>
      <c r="F118">
        <v>1</v>
      </c>
      <c r="I118" s="22">
        <v>5123000</v>
      </c>
      <c r="J118">
        <v>1</v>
      </c>
      <c r="K118">
        <v>1</v>
      </c>
      <c r="L118">
        <v>1</v>
      </c>
      <c r="O118" s="16" t="s">
        <v>121</v>
      </c>
      <c r="P118">
        <v>52318904</v>
      </c>
      <c r="Q118">
        <v>0</v>
      </c>
      <c r="R118">
        <v>0</v>
      </c>
      <c r="S118">
        <v>0</v>
      </c>
      <c r="U118" s="16"/>
      <c r="V118">
        <v>49281904</v>
      </c>
      <c r="W118">
        <v>0</v>
      </c>
      <c r="X118">
        <v>0</v>
      </c>
      <c r="Y118">
        <v>0</v>
      </c>
      <c r="AB118" s="16" t="s">
        <v>121</v>
      </c>
      <c r="AC118">
        <v>81164192</v>
      </c>
      <c r="AD118">
        <v>0</v>
      </c>
      <c r="AE118">
        <v>0</v>
      </c>
      <c r="AF118">
        <v>0</v>
      </c>
      <c r="AH118" s="16"/>
      <c r="AI118">
        <v>76523000</v>
      </c>
      <c r="AJ118">
        <v>0</v>
      </c>
      <c r="AK118">
        <v>0</v>
      </c>
      <c r="AL118">
        <v>0</v>
      </c>
    </row>
    <row r="119" spans="1:38">
      <c r="B119" s="16" t="s">
        <v>122</v>
      </c>
      <c r="C119">
        <v>4511602</v>
      </c>
      <c r="D119">
        <v>1</v>
      </c>
      <c r="E119">
        <v>1</v>
      </c>
      <c r="F119">
        <v>1</v>
      </c>
      <c r="H119" s="16"/>
      <c r="I119">
        <v>4462608</v>
      </c>
      <c r="J119">
        <v>1</v>
      </c>
      <c r="K119">
        <v>1</v>
      </c>
      <c r="L119">
        <v>1</v>
      </c>
      <c r="O119" s="16" t="s">
        <v>122</v>
      </c>
      <c r="P119">
        <v>45171084</v>
      </c>
      <c r="Q119">
        <v>0</v>
      </c>
      <c r="R119">
        <v>0</v>
      </c>
      <c r="S119">
        <v>0</v>
      </c>
      <c r="U119" s="16"/>
      <c r="V119">
        <v>42548684</v>
      </c>
      <c r="W119">
        <v>0</v>
      </c>
      <c r="X119">
        <v>0</v>
      </c>
      <c r="Y119">
        <v>0</v>
      </c>
      <c r="AB119" s="16" t="s">
        <v>122</v>
      </c>
      <c r="AC119">
        <v>77542208</v>
      </c>
      <c r="AD119">
        <v>0</v>
      </c>
      <c r="AE119">
        <v>0</v>
      </c>
      <c r="AF119">
        <v>0</v>
      </c>
      <c r="AH119" s="16"/>
      <c r="AI119">
        <v>73107832</v>
      </c>
      <c r="AJ119">
        <v>0</v>
      </c>
      <c r="AK119">
        <v>0</v>
      </c>
      <c r="AL119">
        <v>0</v>
      </c>
    </row>
    <row r="120" spans="1:38">
      <c r="B120" s="16" t="s">
        <v>91</v>
      </c>
      <c r="C120">
        <v>3043406</v>
      </c>
      <c r="D120">
        <v>963718</v>
      </c>
      <c r="E120">
        <v>1</v>
      </c>
      <c r="F120">
        <v>1</v>
      </c>
      <c r="H120" s="16"/>
      <c r="I120">
        <v>3299486</v>
      </c>
      <c r="J120">
        <v>664122</v>
      </c>
      <c r="K120">
        <v>1</v>
      </c>
      <c r="L120">
        <v>1</v>
      </c>
      <c r="O120" s="16" t="s">
        <v>91</v>
      </c>
      <c r="P120">
        <v>31649822</v>
      </c>
      <c r="Q120">
        <v>0</v>
      </c>
      <c r="R120">
        <v>0</v>
      </c>
      <c r="S120">
        <v>0</v>
      </c>
      <c r="U120" s="16"/>
      <c r="V120">
        <v>30557368</v>
      </c>
      <c r="W120">
        <v>6075527</v>
      </c>
      <c r="X120">
        <v>0</v>
      </c>
      <c r="Y120">
        <v>0</v>
      </c>
      <c r="AB120" s="16" t="s">
        <v>91</v>
      </c>
      <c r="AC120">
        <v>62723772</v>
      </c>
      <c r="AD120">
        <v>10577235</v>
      </c>
      <c r="AE120">
        <v>0</v>
      </c>
      <c r="AF120">
        <v>0</v>
      </c>
      <c r="AH120" s="16"/>
      <c r="AI120">
        <v>58215108</v>
      </c>
      <c r="AJ120">
        <v>10929773</v>
      </c>
      <c r="AK120">
        <v>0</v>
      </c>
      <c r="AL120">
        <v>0</v>
      </c>
    </row>
    <row r="121" spans="1:38">
      <c r="B121" s="16" t="s">
        <v>92</v>
      </c>
      <c r="C121">
        <v>2069951</v>
      </c>
      <c r="D121">
        <v>855957</v>
      </c>
      <c r="E121">
        <v>726843</v>
      </c>
      <c r="F121">
        <v>1</v>
      </c>
      <c r="H121" s="16"/>
      <c r="I121">
        <v>2385147</v>
      </c>
      <c r="J121">
        <v>589862</v>
      </c>
      <c r="K121">
        <v>626108</v>
      </c>
      <c r="L121">
        <v>1</v>
      </c>
      <c r="O121" s="16" t="s">
        <v>92</v>
      </c>
      <c r="P121">
        <v>18923116</v>
      </c>
      <c r="Q121">
        <v>7114156.5</v>
      </c>
      <c r="R121">
        <v>9453003</v>
      </c>
      <c r="S121">
        <v>0</v>
      </c>
      <c r="U121" s="16"/>
      <c r="V121">
        <v>22613320</v>
      </c>
      <c r="W121">
        <v>5265702.5</v>
      </c>
      <c r="X121">
        <v>5374499.5</v>
      </c>
      <c r="Y121">
        <v>0</v>
      </c>
      <c r="AB121" s="16" t="s">
        <v>92</v>
      </c>
      <c r="AC121">
        <v>26455004</v>
      </c>
      <c r="AD121">
        <v>9904904</v>
      </c>
      <c r="AE121">
        <v>33852012</v>
      </c>
      <c r="AF121">
        <v>0</v>
      </c>
      <c r="AH121" s="16"/>
      <c r="AI121">
        <v>22841446</v>
      </c>
      <c r="AJ121">
        <v>10179428</v>
      </c>
      <c r="AK121">
        <v>32967398</v>
      </c>
      <c r="AL121">
        <v>0</v>
      </c>
    </row>
    <row r="122" spans="1:38">
      <c r="B122" s="16" t="s">
        <v>93</v>
      </c>
      <c r="C122">
        <v>1594872</v>
      </c>
      <c r="D122">
        <v>745618</v>
      </c>
      <c r="E122">
        <v>633148</v>
      </c>
      <c r="F122">
        <v>126629</v>
      </c>
      <c r="H122" s="16"/>
      <c r="I122">
        <v>1898299</v>
      </c>
      <c r="J122">
        <v>513824</v>
      </c>
      <c r="K122">
        <v>545398</v>
      </c>
      <c r="L122">
        <v>109079</v>
      </c>
      <c r="O122" s="16" t="s">
        <v>93</v>
      </c>
      <c r="P122">
        <v>15866008</v>
      </c>
      <c r="Q122">
        <v>6905866.5</v>
      </c>
      <c r="R122">
        <v>7160429.5</v>
      </c>
      <c r="S122">
        <v>1450439</v>
      </c>
      <c r="U122" s="16"/>
      <c r="V122">
        <v>19337650</v>
      </c>
      <c r="W122">
        <v>4683119.5</v>
      </c>
      <c r="X122">
        <v>4571380</v>
      </c>
      <c r="Y122">
        <v>1000580.0625</v>
      </c>
      <c r="AB122" s="16" t="s">
        <v>93</v>
      </c>
      <c r="AC122">
        <v>16273170</v>
      </c>
      <c r="AD122">
        <v>9144288</v>
      </c>
      <c r="AE122">
        <v>29965954</v>
      </c>
      <c r="AF122">
        <v>9083261</v>
      </c>
      <c r="AH122" s="16"/>
      <c r="AI122">
        <v>14684408</v>
      </c>
      <c r="AJ122">
        <v>9273250</v>
      </c>
      <c r="AK122">
        <v>28616096</v>
      </c>
      <c r="AL122">
        <v>7906553</v>
      </c>
    </row>
    <row r="123" spans="1:38">
      <c r="B123" s="16" t="s">
        <v>94</v>
      </c>
      <c r="C123">
        <v>1358715</v>
      </c>
      <c r="D123">
        <v>635212</v>
      </c>
      <c r="E123">
        <v>539396</v>
      </c>
      <c r="F123">
        <v>107879</v>
      </c>
      <c r="H123" s="16"/>
      <c r="I123">
        <v>1617213</v>
      </c>
      <c r="J123">
        <v>437741</v>
      </c>
      <c r="K123">
        <v>464639</v>
      </c>
      <c r="L123">
        <v>92928</v>
      </c>
      <c r="O123" s="16" t="s">
        <v>94</v>
      </c>
      <c r="P123">
        <v>14645094</v>
      </c>
      <c r="Q123">
        <v>6513344.5</v>
      </c>
      <c r="R123">
        <v>5924866.5</v>
      </c>
      <c r="S123">
        <v>1205028.125</v>
      </c>
      <c r="U123" s="16"/>
      <c r="V123">
        <v>17350764</v>
      </c>
      <c r="W123">
        <v>4225734</v>
      </c>
      <c r="X123">
        <v>4190492</v>
      </c>
      <c r="Y123">
        <v>897916.0625</v>
      </c>
      <c r="AB123" s="16" t="s">
        <v>94</v>
      </c>
      <c r="AC123">
        <v>16558272</v>
      </c>
      <c r="AD123">
        <v>8371300.5</v>
      </c>
      <c r="AE123">
        <v>27128422</v>
      </c>
      <c r="AF123">
        <v>7953877.5</v>
      </c>
      <c r="AH123" s="16"/>
      <c r="AI123">
        <v>16051242</v>
      </c>
      <c r="AJ123">
        <v>8336109</v>
      </c>
      <c r="AK123">
        <v>25251946</v>
      </c>
      <c r="AL123">
        <v>6735870</v>
      </c>
    </row>
    <row r="124" spans="1:38">
      <c r="B124" s="16" t="s">
        <v>95</v>
      </c>
      <c r="C124">
        <v>1157527</v>
      </c>
      <c r="D124">
        <v>541155</v>
      </c>
      <c r="E124">
        <v>459526</v>
      </c>
      <c r="F124">
        <v>91905</v>
      </c>
      <c r="H124" s="16"/>
      <c r="I124">
        <v>1377748</v>
      </c>
      <c r="J124">
        <v>372923</v>
      </c>
      <c r="K124">
        <v>395839</v>
      </c>
      <c r="L124">
        <v>79167</v>
      </c>
      <c r="O124" s="16" t="s">
        <v>95</v>
      </c>
      <c r="P124">
        <v>13441490</v>
      </c>
      <c r="Q124">
        <v>5990541</v>
      </c>
      <c r="R124">
        <v>5056241.5</v>
      </c>
      <c r="S124">
        <v>1030142.75</v>
      </c>
      <c r="U124" s="16"/>
      <c r="V124">
        <v>15569832</v>
      </c>
      <c r="W124">
        <v>3837186</v>
      </c>
      <c r="X124">
        <v>3848304.75</v>
      </c>
      <c r="Y124">
        <v>806817.9375</v>
      </c>
      <c r="AB124" s="16" t="s">
        <v>95</v>
      </c>
      <c r="AC124">
        <v>16657153</v>
      </c>
      <c r="AD124">
        <v>7647563.5</v>
      </c>
      <c r="AE124">
        <v>24291316</v>
      </c>
      <c r="AF124">
        <v>6894677.5</v>
      </c>
      <c r="AH124" s="16"/>
      <c r="AI124">
        <v>17170836</v>
      </c>
      <c r="AJ124">
        <v>7455400</v>
      </c>
      <c r="AK124">
        <v>21923088</v>
      </c>
      <c r="AL124">
        <v>5654265.5</v>
      </c>
    </row>
    <row r="125" spans="1:38">
      <c r="B125" s="16" t="s">
        <v>96</v>
      </c>
      <c r="C125">
        <v>961440</v>
      </c>
      <c r="D125">
        <v>449482</v>
      </c>
      <c r="E125">
        <v>381681</v>
      </c>
      <c r="F125">
        <v>76336</v>
      </c>
      <c r="H125" s="16"/>
      <c r="I125">
        <v>1144355</v>
      </c>
      <c r="J125">
        <v>309749</v>
      </c>
      <c r="K125">
        <v>328783</v>
      </c>
      <c r="L125">
        <v>65756</v>
      </c>
      <c r="O125" s="16" t="s">
        <v>96</v>
      </c>
      <c r="P125">
        <v>12261565</v>
      </c>
      <c r="Q125">
        <v>5427001.5</v>
      </c>
      <c r="R125">
        <v>4439136.5</v>
      </c>
      <c r="S125">
        <v>900035.3125</v>
      </c>
      <c r="U125" s="16"/>
      <c r="V125">
        <v>13983735</v>
      </c>
      <c r="W125">
        <v>3491747.25</v>
      </c>
      <c r="X125">
        <v>3534386.75</v>
      </c>
      <c r="Y125">
        <v>726680.6875</v>
      </c>
      <c r="AB125" s="16" t="s">
        <v>96</v>
      </c>
      <c r="AC125">
        <v>16528350</v>
      </c>
      <c r="AD125">
        <v>7014150</v>
      </c>
      <c r="AE125">
        <v>21530344</v>
      </c>
      <c r="AF125">
        <v>5918920</v>
      </c>
      <c r="AH125" s="16"/>
      <c r="AI125">
        <v>17924882</v>
      </c>
      <c r="AJ125">
        <v>6688825.5</v>
      </c>
      <c r="AK125">
        <v>18747760</v>
      </c>
      <c r="AL125">
        <v>4680160.5</v>
      </c>
    </row>
    <row r="126" spans="1:38">
      <c r="B126" s="16" t="s">
        <v>97</v>
      </c>
      <c r="C126">
        <v>775941</v>
      </c>
      <c r="D126">
        <v>362759</v>
      </c>
      <c r="E126">
        <v>308040</v>
      </c>
      <c r="F126">
        <v>61608</v>
      </c>
      <c r="H126" s="16"/>
      <c r="I126">
        <v>923565</v>
      </c>
      <c r="J126">
        <v>249987</v>
      </c>
      <c r="K126">
        <v>265348</v>
      </c>
      <c r="L126">
        <v>53069</v>
      </c>
      <c r="O126" s="16" t="s">
        <v>97</v>
      </c>
      <c r="P126">
        <v>11122698</v>
      </c>
      <c r="Q126">
        <v>4888589.5</v>
      </c>
      <c r="R126">
        <v>3972063.25</v>
      </c>
      <c r="S126">
        <v>798079.875</v>
      </c>
      <c r="U126" s="16"/>
      <c r="V126">
        <v>12572466</v>
      </c>
      <c r="W126">
        <v>3179885.75</v>
      </c>
      <c r="X126">
        <v>3244714.5</v>
      </c>
      <c r="Y126">
        <v>656708.625</v>
      </c>
      <c r="AB126" s="16" t="s">
        <v>97</v>
      </c>
      <c r="AC126">
        <v>16177564</v>
      </c>
      <c r="AD126">
        <v>6484979.5</v>
      </c>
      <c r="AE126">
        <v>18897210</v>
      </c>
      <c r="AF126">
        <v>5033856.5</v>
      </c>
      <c r="AH126" s="16"/>
      <c r="AI126">
        <v>18279842</v>
      </c>
      <c r="AJ126">
        <v>6052779</v>
      </c>
      <c r="AK126">
        <v>15803621</v>
      </c>
      <c r="AL126">
        <v>3823364.5</v>
      </c>
    </row>
    <row r="127" spans="1:38">
      <c r="B127" s="16" t="s">
        <v>98</v>
      </c>
      <c r="C127">
        <v>606267</v>
      </c>
      <c r="D127">
        <v>283435</v>
      </c>
      <c r="E127">
        <v>240681</v>
      </c>
      <c r="F127">
        <v>48136</v>
      </c>
      <c r="H127" s="16"/>
      <c r="I127">
        <v>721610</v>
      </c>
      <c r="J127">
        <v>195322</v>
      </c>
      <c r="K127">
        <v>207325</v>
      </c>
      <c r="L127">
        <v>41465</v>
      </c>
      <c r="O127" s="16" t="s">
        <v>98</v>
      </c>
      <c r="P127">
        <v>9559121</v>
      </c>
      <c r="Q127">
        <v>4190214.75</v>
      </c>
      <c r="R127">
        <v>3415701.25</v>
      </c>
      <c r="S127">
        <v>680122</v>
      </c>
      <c r="U127" s="16"/>
      <c r="V127">
        <v>10770076</v>
      </c>
      <c r="W127">
        <v>2755908.75</v>
      </c>
      <c r="X127">
        <v>2830863.5</v>
      </c>
      <c r="Y127">
        <v>566569.625</v>
      </c>
      <c r="AB127" s="16" t="s">
        <v>98</v>
      </c>
      <c r="AC127">
        <v>15115413</v>
      </c>
      <c r="AD127">
        <v>5851639</v>
      </c>
      <c r="AE127">
        <v>15923475</v>
      </c>
      <c r="AF127">
        <v>4114003.25</v>
      </c>
      <c r="AH127" s="16"/>
      <c r="AI127">
        <v>17595760</v>
      </c>
      <c r="AJ127">
        <v>5339824</v>
      </c>
      <c r="AK127">
        <v>12729283</v>
      </c>
      <c r="AL127">
        <v>2989998.5</v>
      </c>
    </row>
    <row r="128" spans="1:38">
      <c r="B128" s="16" t="s">
        <v>99</v>
      </c>
      <c r="C128">
        <v>456816</v>
      </c>
      <c r="D128">
        <v>213566</v>
      </c>
      <c r="E128">
        <v>181351</v>
      </c>
      <c r="F128">
        <v>36270</v>
      </c>
      <c r="H128" s="16"/>
      <c r="I128">
        <v>543726</v>
      </c>
      <c r="J128">
        <v>147173</v>
      </c>
      <c r="K128">
        <v>156217</v>
      </c>
      <c r="L128">
        <v>31243</v>
      </c>
      <c r="O128" s="16" t="s">
        <v>99</v>
      </c>
      <c r="P128">
        <v>8160800.5</v>
      </c>
      <c r="Q128">
        <v>3584575.5</v>
      </c>
      <c r="R128">
        <v>2938902.75</v>
      </c>
      <c r="S128">
        <v>580889.4375</v>
      </c>
      <c r="U128" s="16"/>
      <c r="V128">
        <v>9202754</v>
      </c>
      <c r="W128">
        <v>2380466.25</v>
      </c>
      <c r="X128">
        <v>2458743</v>
      </c>
      <c r="Y128">
        <v>488243.65625</v>
      </c>
      <c r="AB128" s="16" t="s">
        <v>99</v>
      </c>
      <c r="AC128">
        <v>13994341</v>
      </c>
      <c r="AD128">
        <v>5328803</v>
      </c>
      <c r="AE128">
        <v>13324850</v>
      </c>
      <c r="AF128">
        <v>3342091.5</v>
      </c>
      <c r="AH128" s="16"/>
      <c r="AI128">
        <v>16693345</v>
      </c>
      <c r="AJ128">
        <v>4760068.5</v>
      </c>
      <c r="AK128">
        <v>10181973</v>
      </c>
      <c r="AL128">
        <v>2330311</v>
      </c>
    </row>
    <row r="129" spans="1:38">
      <c r="B129" s="16" t="s">
        <v>100</v>
      </c>
      <c r="C129">
        <v>330597</v>
      </c>
      <c r="D129">
        <v>154557</v>
      </c>
      <c r="E129">
        <v>131244</v>
      </c>
      <c r="F129">
        <v>26248</v>
      </c>
      <c r="H129" s="16"/>
      <c r="I129">
        <v>393494</v>
      </c>
      <c r="J129">
        <v>106509</v>
      </c>
      <c r="K129">
        <v>113054</v>
      </c>
      <c r="L129">
        <v>22610</v>
      </c>
      <c r="O129" s="16" t="s">
        <v>100</v>
      </c>
      <c r="P129">
        <v>6925989.5</v>
      </c>
      <c r="Q129">
        <v>3059361.5</v>
      </c>
      <c r="R129">
        <v>2521788.25</v>
      </c>
      <c r="S129">
        <v>495843.75</v>
      </c>
      <c r="U129" s="16"/>
      <c r="V129">
        <v>7840811.5</v>
      </c>
      <c r="W129">
        <v>2047989.5</v>
      </c>
      <c r="X129">
        <v>2124416.25</v>
      </c>
      <c r="Y129">
        <v>419587.375</v>
      </c>
      <c r="AB129" s="16" t="s">
        <v>100</v>
      </c>
      <c r="AC129">
        <v>12836161</v>
      </c>
      <c r="AD129">
        <v>4878750</v>
      </c>
      <c r="AE129">
        <v>11056959</v>
      </c>
      <c r="AF129">
        <v>2694165.5</v>
      </c>
      <c r="AH129" s="16"/>
      <c r="AI129">
        <v>15582456</v>
      </c>
      <c r="AJ129">
        <v>4254736</v>
      </c>
      <c r="AK129">
        <v>8076913</v>
      </c>
      <c r="AL129">
        <v>1807676.75</v>
      </c>
    </row>
    <row r="130" spans="1:38">
      <c r="B130" s="16" t="s">
        <v>101</v>
      </c>
      <c r="C130">
        <v>217962</v>
      </c>
      <c r="D130">
        <v>101899</v>
      </c>
      <c r="E130">
        <v>86528</v>
      </c>
      <c r="F130">
        <v>17305</v>
      </c>
      <c r="H130" s="16"/>
      <c r="I130">
        <v>259429</v>
      </c>
      <c r="J130">
        <v>70221</v>
      </c>
      <c r="K130">
        <v>74536</v>
      </c>
      <c r="L130">
        <v>14907</v>
      </c>
      <c r="O130" s="16" t="s">
        <v>101</v>
      </c>
      <c r="P130">
        <v>5835412</v>
      </c>
      <c r="Q130">
        <v>2597228.25</v>
      </c>
      <c r="R130">
        <v>2149759.25</v>
      </c>
      <c r="S130">
        <v>421259.15625</v>
      </c>
      <c r="U130" s="16"/>
      <c r="V130">
        <v>6644940</v>
      </c>
      <c r="W130">
        <v>1750116.25</v>
      </c>
      <c r="X130">
        <v>1820970.875</v>
      </c>
      <c r="Y130">
        <v>358315.40625</v>
      </c>
      <c r="AB130" s="16" t="s">
        <v>101</v>
      </c>
      <c r="AC130">
        <v>11668986</v>
      </c>
      <c r="AD130">
        <v>4475486</v>
      </c>
      <c r="AE130">
        <v>9096456</v>
      </c>
      <c r="AF130">
        <v>2155208.75</v>
      </c>
      <c r="AH130" s="16"/>
      <c r="AI130">
        <v>14321152</v>
      </c>
      <c r="AJ130">
        <v>3795579.75</v>
      </c>
      <c r="AK130">
        <v>6374513.5</v>
      </c>
      <c r="AL130">
        <v>1401150.25</v>
      </c>
    </row>
    <row r="131" spans="1:38">
      <c r="B131" s="16" t="s">
        <v>102</v>
      </c>
      <c r="C131">
        <v>115363</v>
      </c>
      <c r="D131">
        <v>53933</v>
      </c>
      <c r="E131">
        <v>45798</v>
      </c>
      <c r="F131">
        <v>9159</v>
      </c>
      <c r="H131" s="16"/>
      <c r="I131">
        <v>137311</v>
      </c>
      <c r="J131">
        <v>37166</v>
      </c>
      <c r="K131">
        <v>39450</v>
      </c>
      <c r="L131">
        <v>7890</v>
      </c>
      <c r="O131" s="16" t="s">
        <v>102</v>
      </c>
      <c r="P131">
        <v>3970118</v>
      </c>
      <c r="Q131">
        <v>1778780.75</v>
      </c>
      <c r="R131">
        <v>1476091.5</v>
      </c>
      <c r="S131">
        <v>288732.5625</v>
      </c>
      <c r="U131" s="16"/>
      <c r="V131">
        <v>4545887</v>
      </c>
      <c r="W131">
        <v>1204106.625</v>
      </c>
      <c r="X131">
        <v>1255031.5</v>
      </c>
      <c r="Y131">
        <v>246409.828125</v>
      </c>
      <c r="AB131" s="16" t="s">
        <v>102</v>
      </c>
      <c r="AC131">
        <v>8815672</v>
      </c>
      <c r="AD131">
        <v>3425711.25</v>
      </c>
      <c r="AE131">
        <v>6316702</v>
      </c>
      <c r="AF131">
        <v>1462432.125</v>
      </c>
      <c r="AH131" s="16"/>
      <c r="AI131">
        <v>10870615</v>
      </c>
      <c r="AJ131">
        <v>2829696.75</v>
      </c>
      <c r="AK131">
        <v>4295010.5</v>
      </c>
      <c r="AL131">
        <v>932663.375</v>
      </c>
    </row>
    <row r="132" spans="1:38">
      <c r="B132" s="16" t="s">
        <v>103</v>
      </c>
      <c r="C132">
        <v>52485</v>
      </c>
      <c r="D132">
        <v>24537</v>
      </c>
      <c r="E132">
        <v>20836</v>
      </c>
      <c r="F132">
        <v>4167</v>
      </c>
      <c r="H132" s="16"/>
      <c r="I132">
        <v>62470</v>
      </c>
      <c r="J132">
        <v>16909</v>
      </c>
      <c r="K132">
        <v>17948</v>
      </c>
      <c r="L132">
        <v>3589</v>
      </c>
      <c r="O132" s="16" t="s">
        <v>103</v>
      </c>
      <c r="P132">
        <v>2611359.25</v>
      </c>
      <c r="Q132">
        <v>1177396.875</v>
      </c>
      <c r="R132">
        <v>978856.25</v>
      </c>
      <c r="S132">
        <v>191281.421875</v>
      </c>
      <c r="U132" s="16"/>
      <c r="V132">
        <v>3006911.5</v>
      </c>
      <c r="W132">
        <v>800052.9375</v>
      </c>
      <c r="X132">
        <v>834815.4375</v>
      </c>
      <c r="Y132">
        <v>163655.703125</v>
      </c>
      <c r="AB132" s="16" t="s">
        <v>103</v>
      </c>
      <c r="AC132">
        <v>6474230.5</v>
      </c>
      <c r="AD132">
        <v>2556483.25</v>
      </c>
      <c r="AE132">
        <v>4272643</v>
      </c>
      <c r="AF132">
        <v>967948.75</v>
      </c>
      <c r="AH132" s="16"/>
      <c r="AI132">
        <v>7984190.5</v>
      </c>
      <c r="AJ132">
        <v>2051508.75</v>
      </c>
      <c r="AK132">
        <v>2839222.75</v>
      </c>
      <c r="AL132">
        <v>610929.625</v>
      </c>
    </row>
    <row r="133" spans="1:38">
      <c r="B133" s="16" t="s">
        <v>104</v>
      </c>
      <c r="C133">
        <v>20225</v>
      </c>
      <c r="D133">
        <v>9455</v>
      </c>
      <c r="E133">
        <v>8029</v>
      </c>
      <c r="F133">
        <v>1605</v>
      </c>
      <c r="H133" s="16"/>
      <c r="I133">
        <v>24073</v>
      </c>
      <c r="J133">
        <v>6516</v>
      </c>
      <c r="K133">
        <v>6916</v>
      </c>
      <c r="L133">
        <v>1383</v>
      </c>
      <c r="O133" s="16" t="s">
        <v>104</v>
      </c>
      <c r="P133">
        <v>1653591.5</v>
      </c>
      <c r="Q133">
        <v>749793.375</v>
      </c>
      <c r="R133">
        <v>624227.25</v>
      </c>
      <c r="S133">
        <v>121941.796875</v>
      </c>
      <c r="U133" s="16"/>
      <c r="V133">
        <v>1914340.75</v>
      </c>
      <c r="W133">
        <v>511100.5625</v>
      </c>
      <c r="X133">
        <v>533686.4375</v>
      </c>
      <c r="Y133">
        <v>104529.359375</v>
      </c>
      <c r="AB133" s="16" t="s">
        <v>104</v>
      </c>
      <c r="AC133">
        <v>4618961</v>
      </c>
      <c r="AD133">
        <v>1855626.75</v>
      </c>
      <c r="AE133">
        <v>2815364.75</v>
      </c>
      <c r="AF133">
        <v>625232.0625</v>
      </c>
      <c r="AH133" s="16"/>
      <c r="AI133">
        <v>5681345.5</v>
      </c>
      <c r="AJ133">
        <v>1446394.75</v>
      </c>
      <c r="AK133">
        <v>1847329.625</v>
      </c>
      <c r="AL133">
        <v>395005.28125</v>
      </c>
    </row>
    <row r="134" spans="1:38">
      <c r="B134" s="16" t="s">
        <v>105</v>
      </c>
      <c r="C134">
        <v>7145</v>
      </c>
      <c r="D134">
        <v>3340</v>
      </c>
      <c r="E134">
        <v>2836</v>
      </c>
      <c r="F134">
        <v>567</v>
      </c>
      <c r="H134" s="16"/>
      <c r="I134">
        <v>8504</v>
      </c>
      <c r="J134">
        <v>2302</v>
      </c>
      <c r="K134">
        <v>2443</v>
      </c>
      <c r="L134">
        <v>488</v>
      </c>
      <c r="O134" s="16" t="s">
        <v>105</v>
      </c>
      <c r="P134">
        <v>1011858.375</v>
      </c>
      <c r="Q134">
        <v>461070.96875</v>
      </c>
      <c r="R134">
        <v>384291.15625</v>
      </c>
      <c r="S134">
        <v>75097.0625</v>
      </c>
      <c r="U134" s="16"/>
      <c r="V134">
        <v>1177199.625</v>
      </c>
      <c r="W134">
        <v>315102.75</v>
      </c>
      <c r="X134">
        <v>329192.25</v>
      </c>
      <c r="Y134">
        <v>64458.69140625</v>
      </c>
      <c r="AB134" s="16" t="s">
        <v>105</v>
      </c>
      <c r="AC134">
        <v>3206818.5</v>
      </c>
      <c r="AD134">
        <v>1310397</v>
      </c>
      <c r="AE134">
        <v>1811648.375</v>
      </c>
      <c r="AF134">
        <v>395145.75</v>
      </c>
      <c r="AH134" s="16"/>
      <c r="AI134">
        <v>3923775.75</v>
      </c>
      <c r="AJ134">
        <v>992462.0625</v>
      </c>
      <c r="AK134">
        <v>1185898.875</v>
      </c>
      <c r="AL134">
        <v>252400.109375</v>
      </c>
    </row>
    <row r="135" spans="1:38">
      <c r="B135" s="16" t="s">
        <v>106</v>
      </c>
      <c r="C135">
        <v>1933</v>
      </c>
      <c r="D135">
        <v>904</v>
      </c>
      <c r="E135">
        <v>767</v>
      </c>
      <c r="F135">
        <v>153</v>
      </c>
      <c r="H135" s="16"/>
      <c r="I135">
        <v>2301</v>
      </c>
      <c r="J135">
        <v>623</v>
      </c>
      <c r="K135">
        <v>661</v>
      </c>
      <c r="L135">
        <v>132</v>
      </c>
      <c r="O135" s="16" t="s">
        <v>106</v>
      </c>
      <c r="P135">
        <v>586387.125</v>
      </c>
      <c r="Q135">
        <v>268309.59375</v>
      </c>
      <c r="R135">
        <v>223855.828125</v>
      </c>
      <c r="S135">
        <v>43791.2109375</v>
      </c>
      <c r="U135" s="16"/>
      <c r="V135">
        <v>685168.125</v>
      </c>
      <c r="W135">
        <v>183750.421875</v>
      </c>
      <c r="X135">
        <v>192050.84375</v>
      </c>
      <c r="Y135">
        <v>37618.46875</v>
      </c>
      <c r="AB135" s="16" t="s">
        <v>106</v>
      </c>
      <c r="AC135">
        <v>2147141</v>
      </c>
      <c r="AD135">
        <v>891289.6875</v>
      </c>
      <c r="AE135">
        <v>1129308.25</v>
      </c>
      <c r="AF135">
        <v>242411.5625</v>
      </c>
      <c r="AH135" s="16"/>
      <c r="AI135">
        <v>2608503.5</v>
      </c>
      <c r="AJ135">
        <v>656930.6875</v>
      </c>
      <c r="AK135">
        <v>744801.875</v>
      </c>
      <c r="AL135">
        <v>157894.671875</v>
      </c>
    </row>
    <row r="136" spans="1:38">
      <c r="B136" s="16" t="s">
        <v>107</v>
      </c>
      <c r="C136">
        <v>523</v>
      </c>
      <c r="D136">
        <v>244</v>
      </c>
      <c r="E136">
        <v>207</v>
      </c>
      <c r="F136">
        <v>41</v>
      </c>
      <c r="H136" s="16"/>
      <c r="I136">
        <v>623</v>
      </c>
      <c r="J136">
        <v>168</v>
      </c>
      <c r="K136">
        <v>179</v>
      </c>
      <c r="L136">
        <v>35</v>
      </c>
      <c r="O136" s="16" t="s">
        <v>107</v>
      </c>
      <c r="P136">
        <v>331428.6875</v>
      </c>
      <c r="Q136">
        <v>152163.90625</v>
      </c>
      <c r="R136">
        <v>127117.75</v>
      </c>
      <c r="S136">
        <v>24904.109375</v>
      </c>
      <c r="U136" s="16"/>
      <c r="V136">
        <v>388722.6875</v>
      </c>
      <c r="W136">
        <v>104389.59375</v>
      </c>
      <c r="X136">
        <v>109181.9765625</v>
      </c>
      <c r="Y136">
        <v>21408.751953125</v>
      </c>
      <c r="AB136" s="16" t="s">
        <v>107</v>
      </c>
      <c r="AC136">
        <v>1406720.75</v>
      </c>
      <c r="AD136">
        <v>592054.875</v>
      </c>
      <c r="AE136">
        <v>692733.375</v>
      </c>
      <c r="AF136">
        <v>146628.109375</v>
      </c>
      <c r="AH136" s="16"/>
      <c r="AI136">
        <v>1694936.75</v>
      </c>
      <c r="AJ136">
        <v>425788</v>
      </c>
      <c r="AK136">
        <v>464218.3125</v>
      </c>
      <c r="AL136">
        <v>98019.828125</v>
      </c>
    </row>
    <row r="137" spans="1:38">
      <c r="B137" s="16" t="s">
        <v>108</v>
      </c>
      <c r="C137">
        <v>119</v>
      </c>
      <c r="D137">
        <v>55</v>
      </c>
      <c r="E137">
        <v>47</v>
      </c>
      <c r="F137">
        <v>9</v>
      </c>
      <c r="H137" s="16"/>
      <c r="I137">
        <v>141</v>
      </c>
      <c r="J137">
        <v>38</v>
      </c>
      <c r="K137">
        <v>40</v>
      </c>
      <c r="L137">
        <v>8</v>
      </c>
      <c r="O137" s="16" t="s">
        <v>108</v>
      </c>
      <c r="P137">
        <v>179373.71875</v>
      </c>
      <c r="Q137">
        <v>82599.5078125</v>
      </c>
      <c r="R137">
        <v>69056.984375</v>
      </c>
      <c r="S137">
        <v>13525.044921875</v>
      </c>
      <c r="U137" s="16"/>
      <c r="V137">
        <v>211041.03125</v>
      </c>
      <c r="W137">
        <v>56765.91015625</v>
      </c>
      <c r="X137">
        <v>59436.0078125</v>
      </c>
      <c r="Y137">
        <v>11688.9267578125</v>
      </c>
      <c r="AB137" s="16" t="s">
        <v>108</v>
      </c>
      <c r="AC137">
        <v>894871.6875</v>
      </c>
      <c r="AD137">
        <v>381071.75</v>
      </c>
      <c r="AE137">
        <v>415212.96875</v>
      </c>
      <c r="AF137">
        <v>86747.7734375</v>
      </c>
      <c r="AH137" s="16"/>
      <c r="AI137">
        <v>1068823.5</v>
      </c>
      <c r="AJ137">
        <v>268340.375</v>
      </c>
      <c r="AK137">
        <v>284658.09375</v>
      </c>
      <c r="AL137">
        <v>59866.19921875</v>
      </c>
    </row>
    <row r="138" spans="1:38">
      <c r="B138" s="16" t="s">
        <v>109</v>
      </c>
      <c r="C138">
        <v>24</v>
      </c>
      <c r="D138">
        <v>11</v>
      </c>
      <c r="E138">
        <v>9</v>
      </c>
      <c r="F138">
        <v>2</v>
      </c>
      <c r="H138" s="16"/>
      <c r="I138">
        <v>28</v>
      </c>
      <c r="J138">
        <v>7</v>
      </c>
      <c r="K138">
        <v>8</v>
      </c>
      <c r="L138">
        <v>1</v>
      </c>
      <c r="O138" s="16" t="s">
        <v>109</v>
      </c>
      <c r="P138">
        <v>201581.796875</v>
      </c>
      <c r="Q138">
        <v>93461.828125</v>
      </c>
      <c r="R138">
        <v>78270.84375</v>
      </c>
      <c r="S138">
        <v>15604.4931640625</v>
      </c>
      <c r="U138" s="16"/>
      <c r="V138">
        <v>238266.453125</v>
      </c>
      <c r="W138">
        <v>64182.06640625</v>
      </c>
      <c r="X138">
        <v>67180.7265625</v>
      </c>
      <c r="Y138">
        <v>13165.04296875</v>
      </c>
      <c r="AB138" s="16" t="s">
        <v>109</v>
      </c>
      <c r="AC138">
        <v>1489312.5</v>
      </c>
      <c r="AD138">
        <v>647249.375</v>
      </c>
      <c r="AE138">
        <v>620114.5</v>
      </c>
      <c r="AF138">
        <v>127369.3203125</v>
      </c>
      <c r="AH138" s="16"/>
      <c r="AI138">
        <v>1743996.25</v>
      </c>
      <c r="AJ138">
        <v>440595.75</v>
      </c>
      <c r="AK138">
        <v>454522.09375</v>
      </c>
      <c r="AL138">
        <v>93754.1640625</v>
      </c>
    </row>
    <row r="140" spans="1:38" ht="19.7" thickBot="1">
      <c r="A140" s="17" t="s">
        <v>424</v>
      </c>
      <c r="B140" s="18" t="s">
        <v>110</v>
      </c>
      <c r="C140" s="9" t="s">
        <v>118</v>
      </c>
      <c r="D140" s="19" t="s">
        <v>119</v>
      </c>
      <c r="E140" s="19" t="s">
        <v>113</v>
      </c>
      <c r="F140" s="19" t="s">
        <v>120</v>
      </c>
      <c r="G140" s="9"/>
      <c r="H140" s="18" t="s">
        <v>111</v>
      </c>
      <c r="I140" s="9" t="s">
        <v>118</v>
      </c>
      <c r="J140" s="19" t="s">
        <v>119</v>
      </c>
      <c r="K140" s="19" t="s">
        <v>113</v>
      </c>
      <c r="L140" s="19" t="s">
        <v>120</v>
      </c>
      <c r="N140" s="17" t="s">
        <v>117</v>
      </c>
      <c r="O140" s="18" t="s">
        <v>110</v>
      </c>
      <c r="P140" s="19" t="s">
        <v>118</v>
      </c>
      <c r="Q140" s="19" t="s">
        <v>119</v>
      </c>
      <c r="R140" s="19" t="s">
        <v>113</v>
      </c>
      <c r="S140" s="19" t="s">
        <v>120</v>
      </c>
      <c r="T140" s="9"/>
      <c r="U140" s="18" t="s">
        <v>111</v>
      </c>
      <c r="V140" s="19" t="s">
        <v>118</v>
      </c>
      <c r="W140" s="19" t="s">
        <v>119</v>
      </c>
      <c r="X140" s="19" t="s">
        <v>113</v>
      </c>
      <c r="Y140" s="19" t="s">
        <v>120</v>
      </c>
      <c r="AA140" s="17" t="s">
        <v>117</v>
      </c>
      <c r="AB140" s="18" t="s">
        <v>110</v>
      </c>
      <c r="AC140" s="19" t="s">
        <v>118</v>
      </c>
      <c r="AD140" s="19" t="s">
        <v>119</v>
      </c>
      <c r="AE140" s="19" t="s">
        <v>113</v>
      </c>
      <c r="AF140" s="19" t="s">
        <v>120</v>
      </c>
      <c r="AG140" s="9"/>
      <c r="AH140" s="18" t="s">
        <v>111</v>
      </c>
      <c r="AI140" s="19" t="s">
        <v>118</v>
      </c>
      <c r="AJ140" s="19" t="s">
        <v>119</v>
      </c>
      <c r="AK140" s="19" t="s">
        <v>113</v>
      </c>
      <c r="AL140" s="19" t="s">
        <v>120</v>
      </c>
    </row>
    <row r="141" spans="1:38" ht="14.95" thickBot="1">
      <c r="B141" t="s">
        <v>121</v>
      </c>
      <c r="C141" s="22">
        <v>18578756</v>
      </c>
      <c r="D141">
        <v>1</v>
      </c>
      <c r="E141">
        <v>1</v>
      </c>
      <c r="F141">
        <v>1</v>
      </c>
      <c r="I141" s="22">
        <v>18377000</v>
      </c>
      <c r="J141">
        <v>1</v>
      </c>
      <c r="K141">
        <v>1</v>
      </c>
      <c r="L141">
        <v>1</v>
      </c>
      <c r="O141" s="16" t="s">
        <v>121</v>
      </c>
      <c r="P141">
        <v>149440800</v>
      </c>
      <c r="Q141">
        <v>0</v>
      </c>
      <c r="R141">
        <v>0</v>
      </c>
      <c r="S141">
        <v>0</v>
      </c>
      <c r="U141" s="16"/>
      <c r="V141">
        <v>140724848</v>
      </c>
      <c r="W141">
        <v>0</v>
      </c>
      <c r="X141">
        <v>0</v>
      </c>
      <c r="Y141">
        <v>0</v>
      </c>
      <c r="AB141" s="16" t="s">
        <v>121</v>
      </c>
      <c r="AC141">
        <v>295991712</v>
      </c>
      <c r="AD141">
        <v>0</v>
      </c>
      <c r="AE141">
        <v>0</v>
      </c>
      <c r="AF141">
        <v>0</v>
      </c>
      <c r="AH141" s="16"/>
      <c r="AI141">
        <v>278662624</v>
      </c>
      <c r="AJ141">
        <v>0</v>
      </c>
      <c r="AK141">
        <v>0</v>
      </c>
      <c r="AL141">
        <v>0</v>
      </c>
    </row>
    <row r="142" spans="1:38">
      <c r="B142" s="16" t="s">
        <v>122</v>
      </c>
      <c r="C142">
        <v>16183820</v>
      </c>
      <c r="D142">
        <v>1</v>
      </c>
      <c r="E142">
        <v>1</v>
      </c>
      <c r="F142">
        <v>1</v>
      </c>
      <c r="H142" s="16"/>
      <c r="I142">
        <v>16008071</v>
      </c>
      <c r="J142">
        <v>1</v>
      </c>
      <c r="K142">
        <v>1</v>
      </c>
      <c r="L142">
        <v>1</v>
      </c>
      <c r="O142" s="16" t="s">
        <v>122</v>
      </c>
      <c r="P142">
        <v>129138400</v>
      </c>
      <c r="Q142">
        <v>0</v>
      </c>
      <c r="R142">
        <v>0</v>
      </c>
      <c r="S142">
        <v>0</v>
      </c>
      <c r="U142" s="16"/>
      <c r="V142">
        <v>121606912</v>
      </c>
      <c r="W142">
        <v>0</v>
      </c>
      <c r="X142">
        <v>0</v>
      </c>
      <c r="Y142">
        <v>0</v>
      </c>
      <c r="AB142" s="16" t="s">
        <v>122</v>
      </c>
      <c r="AC142">
        <v>283645376</v>
      </c>
      <c r="AD142">
        <v>0</v>
      </c>
      <c r="AE142">
        <v>0</v>
      </c>
      <c r="AF142">
        <v>0</v>
      </c>
      <c r="AH142" s="16"/>
      <c r="AI142">
        <v>267039648</v>
      </c>
      <c r="AJ142">
        <v>0</v>
      </c>
      <c r="AK142">
        <v>0</v>
      </c>
      <c r="AL142">
        <v>0</v>
      </c>
    </row>
    <row r="143" spans="1:38">
      <c r="B143" s="16" t="s">
        <v>91</v>
      </c>
      <c r="C143">
        <v>10917173</v>
      </c>
      <c r="D143">
        <v>3457007</v>
      </c>
      <c r="E143">
        <v>1</v>
      </c>
      <c r="F143">
        <v>1</v>
      </c>
      <c r="H143" s="16"/>
      <c r="I143">
        <v>11835774</v>
      </c>
      <c r="J143">
        <v>2382311</v>
      </c>
      <c r="K143">
        <v>1</v>
      </c>
      <c r="L143">
        <v>1</v>
      </c>
      <c r="O143" s="16" t="s">
        <v>91</v>
      </c>
      <c r="P143">
        <v>91066344</v>
      </c>
      <c r="Q143">
        <v>20250908</v>
      </c>
      <c r="R143">
        <v>0</v>
      </c>
      <c r="S143">
        <v>0</v>
      </c>
      <c r="U143" s="16"/>
      <c r="V143">
        <v>87161128</v>
      </c>
      <c r="W143">
        <v>17628120</v>
      </c>
      <c r="X143">
        <v>0</v>
      </c>
      <c r="Y143">
        <v>0</v>
      </c>
      <c r="AB143" s="16" t="s">
        <v>91</v>
      </c>
      <c r="AC143">
        <v>230547904</v>
      </c>
      <c r="AD143">
        <v>38777916</v>
      </c>
      <c r="AE143">
        <v>0</v>
      </c>
      <c r="AF143">
        <v>0</v>
      </c>
      <c r="AH143" s="16"/>
      <c r="AI143">
        <v>213285568</v>
      </c>
      <c r="AJ143">
        <v>40237572</v>
      </c>
      <c r="AK143">
        <v>0</v>
      </c>
      <c r="AL143">
        <v>0</v>
      </c>
    </row>
    <row r="144" spans="1:38">
      <c r="B144" s="16" t="s">
        <v>92</v>
      </c>
      <c r="C144">
        <v>7425238</v>
      </c>
      <c r="D144">
        <v>3070452</v>
      </c>
      <c r="E144">
        <v>2607301</v>
      </c>
      <c r="F144">
        <v>1</v>
      </c>
      <c r="H144" s="16"/>
      <c r="I144">
        <v>8555895</v>
      </c>
      <c r="J144">
        <v>2115926</v>
      </c>
      <c r="K144">
        <v>2245946</v>
      </c>
      <c r="L144">
        <v>1</v>
      </c>
      <c r="O144" s="16" t="s">
        <v>92</v>
      </c>
      <c r="P144">
        <v>53865796</v>
      </c>
      <c r="Q144">
        <v>19969688</v>
      </c>
      <c r="R144">
        <v>25459024</v>
      </c>
      <c r="S144">
        <v>0</v>
      </c>
      <c r="U144" s="16"/>
      <c r="V144">
        <v>64555880</v>
      </c>
      <c r="W144">
        <v>15154262</v>
      </c>
      <c r="X144">
        <v>13971740</v>
      </c>
      <c r="Y144">
        <v>0</v>
      </c>
      <c r="AB144" s="16" t="s">
        <v>92</v>
      </c>
      <c r="AC144">
        <v>96144448</v>
      </c>
      <c r="AD144">
        <v>36275132</v>
      </c>
      <c r="AE144">
        <v>121582896</v>
      </c>
      <c r="AF144">
        <v>0</v>
      </c>
      <c r="AH144" s="16"/>
      <c r="AI144">
        <v>82203496</v>
      </c>
      <c r="AJ144">
        <v>37350120</v>
      </c>
      <c r="AK144">
        <v>119786232</v>
      </c>
      <c r="AL144">
        <v>0</v>
      </c>
    </row>
    <row r="145" spans="2:38">
      <c r="B145" s="16" t="s">
        <v>93</v>
      </c>
      <c r="C145">
        <v>5721057</v>
      </c>
      <c r="D145">
        <v>2674649</v>
      </c>
      <c r="E145">
        <v>2271201</v>
      </c>
      <c r="F145">
        <v>454240</v>
      </c>
      <c r="H145" s="16"/>
      <c r="I145">
        <v>6809494</v>
      </c>
      <c r="J145">
        <v>1843168</v>
      </c>
      <c r="K145">
        <v>1956428</v>
      </c>
      <c r="L145">
        <v>391285</v>
      </c>
      <c r="O145" s="16" t="s">
        <v>93</v>
      </c>
      <c r="P145">
        <v>45065660</v>
      </c>
      <c r="Q145">
        <v>19447810</v>
      </c>
      <c r="R145">
        <v>21052970</v>
      </c>
      <c r="S145">
        <v>4270364</v>
      </c>
      <c r="U145" s="16"/>
      <c r="V145">
        <v>55301880</v>
      </c>
      <c r="W145">
        <v>13402236</v>
      </c>
      <c r="X145">
        <v>13008326</v>
      </c>
      <c r="Y145">
        <v>2861867.5</v>
      </c>
      <c r="AB145" s="16" t="s">
        <v>93</v>
      </c>
      <c r="AC145">
        <v>58539008</v>
      </c>
      <c r="AD145">
        <v>33547076</v>
      </c>
      <c r="AE145">
        <v>112906736</v>
      </c>
      <c r="AF145">
        <v>34916424</v>
      </c>
      <c r="AH145" s="16"/>
      <c r="AI145">
        <v>52214656</v>
      </c>
      <c r="AJ145">
        <v>34118472</v>
      </c>
      <c r="AK145">
        <v>109129776</v>
      </c>
      <c r="AL145">
        <v>30702016</v>
      </c>
    </row>
    <row r="146" spans="2:38">
      <c r="B146" s="16" t="s">
        <v>94</v>
      </c>
      <c r="C146">
        <v>4873925</v>
      </c>
      <c r="D146">
        <v>2278607</v>
      </c>
      <c r="E146">
        <v>1934898</v>
      </c>
      <c r="F146">
        <v>386979</v>
      </c>
      <c r="H146" s="16"/>
      <c r="I146">
        <v>5801197</v>
      </c>
      <c r="J146">
        <v>1570246</v>
      </c>
      <c r="K146">
        <v>1666735</v>
      </c>
      <c r="L146">
        <v>333347</v>
      </c>
      <c r="O146" s="16" t="s">
        <v>94</v>
      </c>
      <c r="P146">
        <v>41671392</v>
      </c>
      <c r="Q146">
        <v>18452760</v>
      </c>
      <c r="R146">
        <v>17281924</v>
      </c>
      <c r="S146">
        <v>3513283</v>
      </c>
      <c r="U146" s="16"/>
      <c r="V146">
        <v>49664692</v>
      </c>
      <c r="W146">
        <v>12063073</v>
      </c>
      <c r="X146">
        <v>11913942</v>
      </c>
      <c r="Y146">
        <v>2566716.5</v>
      </c>
      <c r="AB146" s="16" t="s">
        <v>94</v>
      </c>
      <c r="AC146">
        <v>59662840</v>
      </c>
      <c r="AD146">
        <v>30748884</v>
      </c>
      <c r="AE146">
        <v>102560920</v>
      </c>
      <c r="AF146">
        <v>30662130</v>
      </c>
      <c r="AH146" s="16"/>
      <c r="AI146">
        <v>57122336</v>
      </c>
      <c r="AJ146">
        <v>30732320</v>
      </c>
      <c r="AK146">
        <v>96665712</v>
      </c>
      <c r="AL146">
        <v>26227972</v>
      </c>
    </row>
    <row r="147" spans="2:38">
      <c r="B147" s="16" t="s">
        <v>95</v>
      </c>
      <c r="C147">
        <v>4152232</v>
      </c>
      <c r="D147">
        <v>1941208</v>
      </c>
      <c r="E147">
        <v>1648393</v>
      </c>
      <c r="F147">
        <v>329678</v>
      </c>
      <c r="H147" s="16"/>
      <c r="I147">
        <v>4942199</v>
      </c>
      <c r="J147">
        <v>1337736</v>
      </c>
      <c r="K147">
        <v>1419937</v>
      </c>
      <c r="L147">
        <v>283987</v>
      </c>
      <c r="O147" s="16" t="s">
        <v>95</v>
      </c>
      <c r="P147">
        <v>38325112</v>
      </c>
      <c r="Q147">
        <v>17065968</v>
      </c>
      <c r="R147">
        <v>14628912</v>
      </c>
      <c r="S147">
        <v>2981019.25</v>
      </c>
      <c r="U147" s="16"/>
      <c r="V147">
        <v>44587460</v>
      </c>
      <c r="W147">
        <v>10947267</v>
      </c>
      <c r="X147">
        <v>10945395</v>
      </c>
      <c r="Y147">
        <v>2306365.5</v>
      </c>
      <c r="AB147" s="16" t="s">
        <v>95</v>
      </c>
      <c r="AC147">
        <v>60179488</v>
      </c>
      <c r="AD147">
        <v>28096000</v>
      </c>
      <c r="AE147">
        <v>92117632</v>
      </c>
      <c r="AF147">
        <v>26646836</v>
      </c>
      <c r="AH147" s="16"/>
      <c r="AI147">
        <v>61288612</v>
      </c>
      <c r="AJ147">
        <v>27499492</v>
      </c>
      <c r="AK147">
        <v>84184696</v>
      </c>
      <c r="AL147">
        <v>22061224</v>
      </c>
    </row>
    <row r="148" spans="2:38">
      <c r="B148" s="16" t="s">
        <v>96</v>
      </c>
      <c r="C148">
        <v>3448835</v>
      </c>
      <c r="D148">
        <v>1612363</v>
      </c>
      <c r="E148">
        <v>1369152</v>
      </c>
      <c r="F148">
        <v>273830</v>
      </c>
      <c r="H148" s="16"/>
      <c r="I148">
        <v>4104981</v>
      </c>
      <c r="J148">
        <v>1111121</v>
      </c>
      <c r="K148">
        <v>1179397</v>
      </c>
      <c r="L148">
        <v>235879</v>
      </c>
      <c r="O148" s="16" t="s">
        <v>96</v>
      </c>
      <c r="P148">
        <v>35050940</v>
      </c>
      <c r="Q148">
        <v>15523386</v>
      </c>
      <c r="R148">
        <v>12771108</v>
      </c>
      <c r="S148">
        <v>2592930.25</v>
      </c>
      <c r="U148" s="16"/>
      <c r="V148">
        <v>40078444</v>
      </c>
      <c r="W148">
        <v>9969255</v>
      </c>
      <c r="X148">
        <v>10065240</v>
      </c>
      <c r="Y148">
        <v>2078182.75</v>
      </c>
      <c r="AB148" s="16" t="s">
        <v>96</v>
      </c>
      <c r="AC148">
        <v>59920504</v>
      </c>
      <c r="AD148">
        <v>25755890</v>
      </c>
      <c r="AE148">
        <v>81883944</v>
      </c>
      <c r="AF148">
        <v>22928336</v>
      </c>
      <c r="AH148" s="16"/>
      <c r="AI148">
        <v>64257744</v>
      </c>
      <c r="AJ148">
        <v>24656030</v>
      </c>
      <c r="AK148">
        <v>72173776</v>
      </c>
      <c r="AL148">
        <v>18284476</v>
      </c>
    </row>
    <row r="149" spans="2:38">
      <c r="B149" s="16" t="s">
        <v>97</v>
      </c>
      <c r="C149">
        <v>2783421</v>
      </c>
      <c r="D149">
        <v>1301276</v>
      </c>
      <c r="E149">
        <v>1104989</v>
      </c>
      <c r="F149">
        <v>220998</v>
      </c>
      <c r="H149" s="16"/>
      <c r="I149">
        <v>3312971</v>
      </c>
      <c r="J149">
        <v>896742</v>
      </c>
      <c r="K149">
        <v>951846</v>
      </c>
      <c r="L149">
        <v>190369</v>
      </c>
      <c r="O149" s="16" t="s">
        <v>97</v>
      </c>
      <c r="P149">
        <v>31896034</v>
      </c>
      <c r="Q149">
        <v>14024386</v>
      </c>
      <c r="R149">
        <v>11401769</v>
      </c>
      <c r="S149">
        <v>2295317.5</v>
      </c>
      <c r="U149" s="16"/>
      <c r="V149">
        <v>36090464</v>
      </c>
      <c r="W149">
        <v>9095246</v>
      </c>
      <c r="X149">
        <v>9260000</v>
      </c>
      <c r="Y149">
        <v>1880124.875</v>
      </c>
      <c r="AB149" s="16" t="s">
        <v>97</v>
      </c>
      <c r="AC149">
        <v>58879508</v>
      </c>
      <c r="AD149">
        <v>23797814</v>
      </c>
      <c r="AE149">
        <v>72074408</v>
      </c>
      <c r="AF149">
        <v>19541168</v>
      </c>
      <c r="AH149" s="16"/>
      <c r="AI149">
        <v>65862320</v>
      </c>
      <c r="AJ149">
        <v>22289628</v>
      </c>
      <c r="AK149">
        <v>60962588</v>
      </c>
      <c r="AL149">
        <v>14945424</v>
      </c>
    </row>
    <row r="150" spans="2:38">
      <c r="B150" s="16" t="s">
        <v>98</v>
      </c>
      <c r="C150">
        <v>2174774</v>
      </c>
      <c r="D150">
        <v>1016727</v>
      </c>
      <c r="E150">
        <v>863363</v>
      </c>
      <c r="F150">
        <v>172672</v>
      </c>
      <c r="H150" s="16"/>
      <c r="I150">
        <v>2588528</v>
      </c>
      <c r="J150">
        <v>700653</v>
      </c>
      <c r="K150">
        <v>743707</v>
      </c>
      <c r="L150">
        <v>148741</v>
      </c>
      <c r="O150" s="16" t="s">
        <v>98</v>
      </c>
      <c r="P150">
        <v>27499988</v>
      </c>
      <c r="Q150">
        <v>12047108</v>
      </c>
      <c r="R150">
        <v>9806299</v>
      </c>
      <c r="S150">
        <v>1956103</v>
      </c>
      <c r="U150" s="16"/>
      <c r="V150">
        <v>30975632</v>
      </c>
      <c r="W150">
        <v>7899466</v>
      </c>
      <c r="X150">
        <v>8098367.5</v>
      </c>
      <c r="Y150">
        <v>1624417.375</v>
      </c>
      <c r="AB150" s="16" t="s">
        <v>98</v>
      </c>
      <c r="AC150">
        <v>55333060</v>
      </c>
      <c r="AD150">
        <v>21510244</v>
      </c>
      <c r="AE150">
        <v>61046212</v>
      </c>
      <c r="AF150">
        <v>16047419</v>
      </c>
      <c r="AH150" s="16"/>
      <c r="AI150">
        <v>64000304</v>
      </c>
      <c r="AJ150">
        <v>19746838</v>
      </c>
      <c r="AK150">
        <v>49426972</v>
      </c>
      <c r="AL150">
        <v>11757310</v>
      </c>
    </row>
    <row r="151" spans="2:38">
      <c r="B151" s="16" t="s">
        <v>99</v>
      </c>
      <c r="C151">
        <v>1638672</v>
      </c>
      <c r="D151">
        <v>766095</v>
      </c>
      <c r="E151">
        <v>650536</v>
      </c>
      <c r="F151">
        <v>130107</v>
      </c>
      <c r="H151" s="16"/>
      <c r="I151">
        <v>1950432</v>
      </c>
      <c r="J151">
        <v>527935</v>
      </c>
      <c r="K151">
        <v>560376</v>
      </c>
      <c r="L151">
        <v>112075</v>
      </c>
      <c r="O151" s="16" t="s">
        <v>99</v>
      </c>
      <c r="P151">
        <v>23568468</v>
      </c>
      <c r="Q151">
        <v>10334780</v>
      </c>
      <c r="R151">
        <v>8457059</v>
      </c>
      <c r="S151">
        <v>1673715.25</v>
      </c>
      <c r="U151" s="16"/>
      <c r="V151">
        <v>26544610</v>
      </c>
      <c r="W151">
        <v>6845005</v>
      </c>
      <c r="X151">
        <v>7058157</v>
      </c>
      <c r="Y151">
        <v>1403548.625</v>
      </c>
      <c r="AB151" s="16" t="s">
        <v>99</v>
      </c>
      <c r="AC151">
        <v>51442060</v>
      </c>
      <c r="AD151">
        <v>19596948</v>
      </c>
      <c r="AE151">
        <v>51228168</v>
      </c>
      <c r="AF151">
        <v>13060844</v>
      </c>
      <c r="AH151" s="16"/>
      <c r="AI151">
        <v>61047560</v>
      </c>
      <c r="AJ151">
        <v>17611804</v>
      </c>
      <c r="AK151">
        <v>39562664</v>
      </c>
      <c r="AL151">
        <v>9152206</v>
      </c>
    </row>
    <row r="152" spans="2:38">
      <c r="B152" s="16" t="s">
        <v>100</v>
      </c>
      <c r="C152">
        <v>1185905</v>
      </c>
      <c r="D152">
        <v>554422</v>
      </c>
      <c r="E152">
        <v>470792</v>
      </c>
      <c r="F152">
        <v>94158</v>
      </c>
      <c r="H152" s="16"/>
      <c r="I152">
        <v>1411526</v>
      </c>
      <c r="J152">
        <v>382066</v>
      </c>
      <c r="K152">
        <v>405544</v>
      </c>
      <c r="L152">
        <v>81108</v>
      </c>
      <c r="O152" s="16" t="s">
        <v>100</v>
      </c>
      <c r="P152">
        <v>20102836</v>
      </c>
      <c r="Q152">
        <v>8858136</v>
      </c>
      <c r="R152">
        <v>7288615</v>
      </c>
      <c r="S152">
        <v>1434111.125</v>
      </c>
      <c r="U152" s="16"/>
      <c r="V152">
        <v>22714478</v>
      </c>
      <c r="W152">
        <v>5916575.5</v>
      </c>
      <c r="X152">
        <v>6128763</v>
      </c>
      <c r="Y152">
        <v>1211433.75</v>
      </c>
      <c r="AB152" s="16" t="s">
        <v>100</v>
      </c>
      <c r="AC152">
        <v>47403020</v>
      </c>
      <c r="AD152">
        <v>17972328</v>
      </c>
      <c r="AE152">
        <v>42637400</v>
      </c>
      <c r="AF152">
        <v>10548816</v>
      </c>
      <c r="AH152" s="16"/>
      <c r="AI152">
        <v>57322976</v>
      </c>
      <c r="AJ152">
        <v>15774290</v>
      </c>
      <c r="AK152">
        <v>31386488</v>
      </c>
      <c r="AL152">
        <v>7086003</v>
      </c>
    </row>
    <row r="153" spans="2:38">
      <c r="B153" s="16" t="s">
        <v>101</v>
      </c>
      <c r="C153">
        <v>781864</v>
      </c>
      <c r="D153">
        <v>365529</v>
      </c>
      <c r="E153">
        <v>310392</v>
      </c>
      <c r="F153">
        <v>62078</v>
      </c>
      <c r="H153" s="16"/>
      <c r="I153">
        <v>930615</v>
      </c>
      <c r="J153">
        <v>251895</v>
      </c>
      <c r="K153">
        <v>267374</v>
      </c>
      <c r="L153">
        <v>53474</v>
      </c>
      <c r="O153" s="16" t="s">
        <v>101</v>
      </c>
      <c r="P153">
        <v>17087180</v>
      </c>
      <c r="Q153">
        <v>7583858</v>
      </c>
      <c r="R153">
        <v>6267800</v>
      </c>
      <c r="S153">
        <v>1228448.125</v>
      </c>
      <c r="U153" s="16"/>
      <c r="V153">
        <v>19412690</v>
      </c>
      <c r="W153">
        <v>5100787</v>
      </c>
      <c r="X153">
        <v>5301263</v>
      </c>
      <c r="Y153">
        <v>1043496.375</v>
      </c>
      <c r="AB153" s="16" t="s">
        <v>101</v>
      </c>
      <c r="AC153">
        <v>43365184</v>
      </c>
      <c r="AD153">
        <v>16556134</v>
      </c>
      <c r="AE153">
        <v>35230620</v>
      </c>
      <c r="AF153">
        <v>8464652</v>
      </c>
      <c r="AH153" s="16"/>
      <c r="AI153">
        <v>53083792</v>
      </c>
      <c r="AJ153">
        <v>14138182</v>
      </c>
      <c r="AK153">
        <v>24788140</v>
      </c>
      <c r="AL153">
        <v>5485378</v>
      </c>
    </row>
    <row r="154" spans="2:38">
      <c r="B154" s="16" t="s">
        <v>102</v>
      </c>
      <c r="C154">
        <v>413825</v>
      </c>
      <c r="D154">
        <v>193467</v>
      </c>
      <c r="E154">
        <v>164284</v>
      </c>
      <c r="F154">
        <v>32857</v>
      </c>
      <c r="H154" s="16"/>
      <c r="I154">
        <v>492556</v>
      </c>
      <c r="J154">
        <v>133323</v>
      </c>
      <c r="K154">
        <v>141515</v>
      </c>
      <c r="L154">
        <v>28303</v>
      </c>
      <c r="O154" s="16" t="s">
        <v>102</v>
      </c>
      <c r="P154">
        <v>11761258</v>
      </c>
      <c r="Q154">
        <v>5254088</v>
      </c>
      <c r="R154">
        <v>4354279.5</v>
      </c>
      <c r="S154">
        <v>851590.9375</v>
      </c>
      <c r="U154" s="16"/>
      <c r="V154">
        <v>13432861</v>
      </c>
      <c r="W154">
        <v>3550783.5</v>
      </c>
      <c r="X154">
        <v>3697370</v>
      </c>
      <c r="Y154">
        <v>725963.8125</v>
      </c>
      <c r="AB154" s="16" t="s">
        <v>102</v>
      </c>
      <c r="AC154">
        <v>33006840</v>
      </c>
      <c r="AD154">
        <v>12750395</v>
      </c>
      <c r="AE154">
        <v>24609590</v>
      </c>
      <c r="AF154">
        <v>5771498.5</v>
      </c>
      <c r="AH154" s="16"/>
      <c r="AI154">
        <v>40637252</v>
      </c>
      <c r="AJ154">
        <v>10610162</v>
      </c>
      <c r="AK154">
        <v>16737754</v>
      </c>
      <c r="AL154">
        <v>3653761.5</v>
      </c>
    </row>
    <row r="155" spans="2:38">
      <c r="B155" s="16" t="s">
        <v>103</v>
      </c>
      <c r="C155">
        <v>188273</v>
      </c>
      <c r="D155">
        <v>88019</v>
      </c>
      <c r="E155">
        <v>74742</v>
      </c>
      <c r="F155">
        <v>14948</v>
      </c>
      <c r="H155" s="16"/>
      <c r="I155">
        <v>224091</v>
      </c>
      <c r="J155">
        <v>60656</v>
      </c>
      <c r="K155">
        <v>64383</v>
      </c>
      <c r="L155">
        <v>12876</v>
      </c>
      <c r="O155" s="16" t="s">
        <v>103</v>
      </c>
      <c r="P155">
        <v>7897084</v>
      </c>
      <c r="Q155">
        <v>3550400</v>
      </c>
      <c r="R155">
        <v>2948265.25</v>
      </c>
      <c r="S155">
        <v>575863.8125</v>
      </c>
      <c r="U155" s="16"/>
      <c r="V155">
        <v>9069838</v>
      </c>
      <c r="W155">
        <v>2409045.75</v>
      </c>
      <c r="X155">
        <v>2511612.25</v>
      </c>
      <c r="Y155">
        <v>492269.0625</v>
      </c>
      <c r="AB155" s="16" t="s">
        <v>103</v>
      </c>
      <c r="AC155">
        <v>24544680</v>
      </c>
      <c r="AD155">
        <v>9627695</v>
      </c>
      <c r="AE155">
        <v>16824152</v>
      </c>
      <c r="AF155">
        <v>3856800.75</v>
      </c>
      <c r="AH155" s="16"/>
      <c r="AI155">
        <v>30273150</v>
      </c>
      <c r="AJ155">
        <v>7792260</v>
      </c>
      <c r="AK155">
        <v>11149287</v>
      </c>
      <c r="AL155">
        <v>2409593.5</v>
      </c>
    </row>
    <row r="156" spans="2:38">
      <c r="B156" s="16" t="s">
        <v>104</v>
      </c>
      <c r="C156">
        <v>72551</v>
      </c>
      <c r="D156">
        <v>33918</v>
      </c>
      <c r="E156">
        <v>28802</v>
      </c>
      <c r="F156">
        <v>5760</v>
      </c>
      <c r="H156" s="16"/>
      <c r="I156">
        <v>86354</v>
      </c>
      <c r="J156">
        <v>23374</v>
      </c>
      <c r="K156">
        <v>24810</v>
      </c>
      <c r="L156">
        <v>4962</v>
      </c>
      <c r="O156" s="16" t="s">
        <v>104</v>
      </c>
      <c r="P156">
        <v>5184687</v>
      </c>
      <c r="Q156">
        <v>2344659.5</v>
      </c>
      <c r="R156">
        <v>1949890.5</v>
      </c>
      <c r="S156">
        <v>380633.75</v>
      </c>
      <c r="U156" s="16"/>
      <c r="V156">
        <v>5987296</v>
      </c>
      <c r="W156">
        <v>1596259</v>
      </c>
      <c r="X156">
        <v>1665514.75</v>
      </c>
      <c r="Y156">
        <v>326066.75</v>
      </c>
      <c r="AB156" s="16" t="s">
        <v>104</v>
      </c>
      <c r="AC156">
        <v>17852032</v>
      </c>
      <c r="AD156">
        <v>7121918</v>
      </c>
      <c r="AE156">
        <v>11274592</v>
      </c>
      <c r="AF156">
        <v>2530426.5</v>
      </c>
      <c r="AH156" s="16"/>
      <c r="AI156">
        <v>21976946</v>
      </c>
      <c r="AJ156">
        <v>5598666</v>
      </c>
      <c r="AK156">
        <v>7349402.5</v>
      </c>
      <c r="AL156">
        <v>1577030.25</v>
      </c>
    </row>
    <row r="157" spans="2:38">
      <c r="B157" s="16" t="s">
        <v>105</v>
      </c>
      <c r="C157">
        <v>25630</v>
      </c>
      <c r="D157">
        <v>11982</v>
      </c>
      <c r="E157">
        <v>10175</v>
      </c>
      <c r="F157">
        <v>2035</v>
      </c>
      <c r="H157" s="16"/>
      <c r="I157">
        <v>30507</v>
      </c>
      <c r="J157">
        <v>8257</v>
      </c>
      <c r="K157">
        <v>8765</v>
      </c>
      <c r="L157">
        <v>1753</v>
      </c>
      <c r="O157" s="16" t="s">
        <v>105</v>
      </c>
      <c r="P157">
        <v>3326626</v>
      </c>
      <c r="Q157">
        <v>1512198.5</v>
      </c>
      <c r="R157">
        <v>1259054.375</v>
      </c>
      <c r="S157">
        <v>245782.5</v>
      </c>
      <c r="U157" s="16"/>
      <c r="V157">
        <v>3861298.5</v>
      </c>
      <c r="W157">
        <v>1032373.75</v>
      </c>
      <c r="X157">
        <v>1077729.125</v>
      </c>
      <c r="Y157">
        <v>210889.0625</v>
      </c>
      <c r="AB157" s="16" t="s">
        <v>105</v>
      </c>
      <c r="AC157">
        <v>12702928</v>
      </c>
      <c r="AD157">
        <v>5154790.5</v>
      </c>
      <c r="AE157">
        <v>7414766.5</v>
      </c>
      <c r="AF157">
        <v>1632227.125</v>
      </c>
      <c r="AH157" s="16"/>
      <c r="AI157">
        <v>15564474</v>
      </c>
      <c r="AJ157">
        <v>3935816</v>
      </c>
      <c r="AK157">
        <v>4805332.5</v>
      </c>
      <c r="AL157">
        <v>1025816</v>
      </c>
    </row>
    <row r="158" spans="2:38">
      <c r="B158" s="16" t="s">
        <v>106</v>
      </c>
      <c r="C158">
        <v>6936</v>
      </c>
      <c r="D158">
        <v>3243</v>
      </c>
      <c r="E158">
        <v>2753</v>
      </c>
      <c r="F158">
        <v>550</v>
      </c>
      <c r="H158" s="16"/>
      <c r="I158">
        <v>8256</v>
      </c>
      <c r="J158">
        <v>2234</v>
      </c>
      <c r="K158">
        <v>2372</v>
      </c>
      <c r="L158">
        <v>474</v>
      </c>
      <c r="O158" s="16" t="s">
        <v>106</v>
      </c>
      <c r="P158">
        <v>2099200.5</v>
      </c>
      <c r="Q158">
        <v>958524.625</v>
      </c>
      <c r="R158">
        <v>798901.875</v>
      </c>
      <c r="S158">
        <v>156047.9375</v>
      </c>
      <c r="U158" s="16"/>
      <c r="V158">
        <v>2447878</v>
      </c>
      <c r="W158">
        <v>655862.875</v>
      </c>
      <c r="X158">
        <v>684997.875</v>
      </c>
      <c r="Y158">
        <v>134060.328125</v>
      </c>
      <c r="AB158" s="16" t="s">
        <v>106</v>
      </c>
      <c r="AC158">
        <v>8867255</v>
      </c>
      <c r="AD158">
        <v>3656618.25</v>
      </c>
      <c r="AE158">
        <v>4803281</v>
      </c>
      <c r="AF158">
        <v>1039114.4375</v>
      </c>
      <c r="AH158" s="16"/>
      <c r="AI158">
        <v>10790970</v>
      </c>
      <c r="AJ158">
        <v>2714885</v>
      </c>
      <c r="AK158">
        <v>3127776</v>
      </c>
      <c r="AL158">
        <v>664910.5625</v>
      </c>
    </row>
    <row r="159" spans="2:38">
      <c r="B159" s="16" t="s">
        <v>107</v>
      </c>
      <c r="C159">
        <v>1877</v>
      </c>
      <c r="D159">
        <v>877</v>
      </c>
      <c r="E159">
        <v>745</v>
      </c>
      <c r="F159">
        <v>149</v>
      </c>
      <c r="H159" s="16"/>
      <c r="I159">
        <v>2234</v>
      </c>
      <c r="J159">
        <v>604</v>
      </c>
      <c r="K159">
        <v>642</v>
      </c>
      <c r="L159">
        <v>128</v>
      </c>
      <c r="O159" s="16" t="s">
        <v>107</v>
      </c>
      <c r="P159">
        <v>1291759.25</v>
      </c>
      <c r="Q159">
        <v>592098.875</v>
      </c>
      <c r="R159">
        <v>493984.25</v>
      </c>
      <c r="S159">
        <v>96602.1171875</v>
      </c>
      <c r="U159" s="16"/>
      <c r="V159">
        <v>1512374</v>
      </c>
      <c r="W159">
        <v>405861.90625</v>
      </c>
      <c r="X159">
        <v>424103.40625</v>
      </c>
      <c r="Y159">
        <v>83062.3515625</v>
      </c>
      <c r="AB159" s="16" t="s">
        <v>107</v>
      </c>
      <c r="AC159">
        <v>6052436</v>
      </c>
      <c r="AD159">
        <v>2532047.5</v>
      </c>
      <c r="AE159">
        <v>3058711</v>
      </c>
      <c r="AF159">
        <v>651647.25</v>
      </c>
      <c r="AH159" s="16"/>
      <c r="AI159">
        <v>7305479</v>
      </c>
      <c r="AJ159">
        <v>1832258.5</v>
      </c>
      <c r="AK159">
        <v>2020001</v>
      </c>
      <c r="AL159">
        <v>427661.4375</v>
      </c>
    </row>
    <row r="160" spans="2:38">
      <c r="B160" s="16" t="s">
        <v>108</v>
      </c>
      <c r="C160">
        <v>427</v>
      </c>
      <c r="D160">
        <v>199</v>
      </c>
      <c r="E160">
        <v>169</v>
      </c>
      <c r="F160">
        <v>34</v>
      </c>
      <c r="H160" s="16"/>
      <c r="I160">
        <v>508</v>
      </c>
      <c r="J160">
        <v>137</v>
      </c>
      <c r="K160">
        <v>146</v>
      </c>
      <c r="L160">
        <v>29</v>
      </c>
      <c r="O160" s="16" t="s">
        <v>108</v>
      </c>
      <c r="P160">
        <v>779222.5</v>
      </c>
      <c r="Q160">
        <v>358318.0625</v>
      </c>
      <c r="R160">
        <v>299315.6875</v>
      </c>
      <c r="S160">
        <v>58660.28125</v>
      </c>
      <c r="U160" s="16"/>
      <c r="V160">
        <v>915429.5</v>
      </c>
      <c r="W160">
        <v>245934.71875</v>
      </c>
      <c r="X160">
        <v>257152.40625</v>
      </c>
      <c r="Y160">
        <v>50413.03515625</v>
      </c>
      <c r="AB160" s="16" t="s">
        <v>108</v>
      </c>
      <c r="AC160">
        <v>4048325.25</v>
      </c>
      <c r="AD160">
        <v>1714620.75</v>
      </c>
      <c r="AE160">
        <v>1920946</v>
      </c>
      <c r="AF160">
        <v>403934.53125</v>
      </c>
      <c r="AH160" s="16"/>
      <c r="AI160">
        <v>4843401.5</v>
      </c>
      <c r="AJ160">
        <v>1213020.5</v>
      </c>
      <c r="AK160">
        <v>1295802.75</v>
      </c>
      <c r="AL160">
        <v>273045.71875</v>
      </c>
    </row>
    <row r="161" spans="1:38">
      <c r="B161" s="16" t="s">
        <v>109</v>
      </c>
      <c r="C161">
        <v>86</v>
      </c>
      <c r="D161">
        <v>40</v>
      </c>
      <c r="E161">
        <v>34</v>
      </c>
      <c r="F161">
        <v>6</v>
      </c>
      <c r="H161" s="16"/>
      <c r="I161">
        <v>103</v>
      </c>
      <c r="J161">
        <v>28</v>
      </c>
      <c r="K161">
        <v>29</v>
      </c>
      <c r="L161">
        <v>6</v>
      </c>
      <c r="O161" s="16" t="s">
        <v>109</v>
      </c>
      <c r="P161">
        <v>1077474.25</v>
      </c>
      <c r="Q161">
        <v>497928.5625</v>
      </c>
      <c r="R161">
        <v>417408.21875</v>
      </c>
      <c r="S161">
        <v>82005.4765625</v>
      </c>
      <c r="U161" s="16"/>
      <c r="V161">
        <v>1272490.75</v>
      </c>
      <c r="W161">
        <v>342563.4375</v>
      </c>
      <c r="X161">
        <v>359319.5</v>
      </c>
      <c r="Y161">
        <v>70867.75</v>
      </c>
      <c r="AB161" s="16" t="s">
        <v>109</v>
      </c>
      <c r="AC161">
        <v>7408260.5</v>
      </c>
      <c r="AD161">
        <v>3203607.5</v>
      </c>
      <c r="AE161">
        <v>3125285.25</v>
      </c>
      <c r="AF161">
        <v>640882.9375</v>
      </c>
      <c r="AH161" s="16"/>
      <c r="AI161">
        <v>8680879</v>
      </c>
      <c r="AJ161">
        <v>2186182.5</v>
      </c>
      <c r="AK161">
        <v>2261430</v>
      </c>
      <c r="AL161">
        <v>469095.03125</v>
      </c>
    </row>
    <row r="163" spans="1:38" ht="19.7" thickBot="1">
      <c r="A163" s="17" t="s">
        <v>425</v>
      </c>
      <c r="B163" s="18" t="s">
        <v>110</v>
      </c>
      <c r="C163" s="9" t="s">
        <v>118</v>
      </c>
      <c r="D163" s="19" t="s">
        <v>119</v>
      </c>
      <c r="E163" s="19" t="s">
        <v>113</v>
      </c>
      <c r="F163" s="19" t="s">
        <v>120</v>
      </c>
      <c r="H163" s="18" t="s">
        <v>111</v>
      </c>
      <c r="I163" s="9" t="s">
        <v>118</v>
      </c>
      <c r="J163" s="19" t="s">
        <v>119</v>
      </c>
      <c r="K163" s="19" t="s">
        <v>113</v>
      </c>
      <c r="L163" s="19" t="s">
        <v>120</v>
      </c>
      <c r="N163" s="17" t="s">
        <v>123</v>
      </c>
      <c r="O163" s="18" t="s">
        <v>110</v>
      </c>
      <c r="P163" s="19" t="s">
        <v>118</v>
      </c>
      <c r="Q163" s="19" t="s">
        <v>119</v>
      </c>
      <c r="R163" s="19" t="s">
        <v>113</v>
      </c>
      <c r="S163" s="19" t="s">
        <v>120</v>
      </c>
      <c r="U163" s="18" t="s">
        <v>111</v>
      </c>
      <c r="V163" s="19" t="s">
        <v>118</v>
      </c>
      <c r="W163" s="19" t="s">
        <v>119</v>
      </c>
      <c r="X163" s="19" t="s">
        <v>113</v>
      </c>
      <c r="Y163" s="19" t="s">
        <v>120</v>
      </c>
      <c r="AA163" s="17" t="s">
        <v>123</v>
      </c>
      <c r="AB163" s="18" t="s">
        <v>110</v>
      </c>
      <c r="AC163" s="19" t="s">
        <v>118</v>
      </c>
      <c r="AD163" s="19" t="s">
        <v>119</v>
      </c>
      <c r="AE163" s="19" t="s">
        <v>113</v>
      </c>
      <c r="AF163" s="19" t="s">
        <v>120</v>
      </c>
      <c r="AH163" s="18" t="s">
        <v>111</v>
      </c>
      <c r="AI163" s="19" t="s">
        <v>118</v>
      </c>
      <c r="AJ163" s="19" t="s">
        <v>119</v>
      </c>
      <c r="AK163" s="19" t="s">
        <v>113</v>
      </c>
      <c r="AL163" s="19" t="s">
        <v>120</v>
      </c>
    </row>
    <row r="164" spans="1:38" ht="14.95" thickBot="1">
      <c r="B164" t="s">
        <v>121</v>
      </c>
      <c r="C164" s="22">
        <v>5179244</v>
      </c>
      <c r="D164">
        <v>1</v>
      </c>
      <c r="E164">
        <v>1</v>
      </c>
      <c r="F164">
        <v>1</v>
      </c>
      <c r="I164" s="22">
        <v>5123000</v>
      </c>
      <c r="J164">
        <v>1</v>
      </c>
      <c r="K164">
        <v>1</v>
      </c>
      <c r="L164">
        <v>1</v>
      </c>
      <c r="O164" s="16" t="s">
        <v>121</v>
      </c>
      <c r="P164">
        <v>52318904</v>
      </c>
      <c r="Q164">
        <v>0</v>
      </c>
      <c r="R164">
        <v>0</v>
      </c>
      <c r="S164">
        <v>0</v>
      </c>
      <c r="U164" s="16"/>
      <c r="V164">
        <v>49281904</v>
      </c>
      <c r="W164">
        <v>0</v>
      </c>
      <c r="X164">
        <v>0</v>
      </c>
      <c r="Y164">
        <v>0</v>
      </c>
      <c r="AB164" s="16" t="s">
        <v>121</v>
      </c>
      <c r="AC164">
        <v>81164192</v>
      </c>
      <c r="AD164">
        <v>0</v>
      </c>
      <c r="AE164">
        <v>0</v>
      </c>
      <c r="AF164">
        <v>0</v>
      </c>
      <c r="AH164" s="16"/>
      <c r="AI164">
        <v>76523000</v>
      </c>
      <c r="AJ164">
        <v>0</v>
      </c>
      <c r="AK164">
        <v>0</v>
      </c>
      <c r="AL164">
        <v>0</v>
      </c>
    </row>
    <row r="165" spans="1:38">
      <c r="B165" s="16" t="s">
        <v>122</v>
      </c>
      <c r="C165">
        <v>4511602</v>
      </c>
      <c r="D165">
        <v>1</v>
      </c>
      <c r="E165">
        <v>1</v>
      </c>
      <c r="F165">
        <v>1</v>
      </c>
      <c r="H165" s="16"/>
      <c r="I165">
        <v>4462608</v>
      </c>
      <c r="J165">
        <v>1</v>
      </c>
      <c r="K165">
        <v>1</v>
      </c>
      <c r="L165">
        <v>1</v>
      </c>
      <c r="O165" s="16" t="s">
        <v>122</v>
      </c>
      <c r="P165">
        <v>45171084</v>
      </c>
      <c r="Q165">
        <v>0</v>
      </c>
      <c r="R165">
        <v>0</v>
      </c>
      <c r="S165">
        <v>0</v>
      </c>
      <c r="U165" s="16"/>
      <c r="V165">
        <v>42548684</v>
      </c>
      <c r="W165">
        <v>0</v>
      </c>
      <c r="X165">
        <v>0</v>
      </c>
      <c r="Y165">
        <v>0</v>
      </c>
      <c r="AB165" s="16" t="s">
        <v>122</v>
      </c>
      <c r="AC165">
        <v>77542208</v>
      </c>
      <c r="AD165">
        <v>0</v>
      </c>
      <c r="AE165">
        <v>0</v>
      </c>
      <c r="AF165">
        <v>0</v>
      </c>
      <c r="AH165" s="16"/>
      <c r="AI165">
        <v>73107832</v>
      </c>
      <c r="AJ165">
        <v>0</v>
      </c>
      <c r="AK165">
        <v>0</v>
      </c>
      <c r="AL165">
        <v>0</v>
      </c>
    </row>
    <row r="166" spans="1:38">
      <c r="B166" s="16" t="s">
        <v>91</v>
      </c>
      <c r="C166">
        <v>3043406</v>
      </c>
      <c r="D166">
        <v>963718</v>
      </c>
      <c r="E166">
        <v>1</v>
      </c>
      <c r="F166">
        <v>1</v>
      </c>
      <c r="H166" s="16"/>
      <c r="I166">
        <v>3299486</v>
      </c>
      <c r="J166">
        <v>664122</v>
      </c>
      <c r="K166">
        <v>1</v>
      </c>
      <c r="L166">
        <v>1</v>
      </c>
      <c r="O166" s="16" t="s">
        <v>91</v>
      </c>
      <c r="P166">
        <v>31649822</v>
      </c>
      <c r="Q166">
        <v>0</v>
      </c>
      <c r="R166">
        <v>0</v>
      </c>
      <c r="S166">
        <v>0</v>
      </c>
      <c r="U166" s="16"/>
      <c r="V166">
        <v>30557368</v>
      </c>
      <c r="W166">
        <v>6075527</v>
      </c>
      <c r="X166">
        <v>0</v>
      </c>
      <c r="Y166">
        <v>0</v>
      </c>
      <c r="AB166" s="16" t="s">
        <v>91</v>
      </c>
      <c r="AC166">
        <v>62723772</v>
      </c>
      <c r="AD166">
        <v>10577235</v>
      </c>
      <c r="AE166">
        <v>0</v>
      </c>
      <c r="AF166">
        <v>0</v>
      </c>
      <c r="AH166" s="16"/>
      <c r="AI166">
        <v>58215108</v>
      </c>
      <c r="AJ166">
        <v>10929773</v>
      </c>
      <c r="AK166">
        <v>0</v>
      </c>
      <c r="AL166">
        <v>0</v>
      </c>
    </row>
    <row r="167" spans="1:38">
      <c r="B167" s="16" t="s">
        <v>92</v>
      </c>
      <c r="C167">
        <v>2069951</v>
      </c>
      <c r="D167">
        <v>855957</v>
      </c>
      <c r="E167">
        <v>726843</v>
      </c>
      <c r="F167">
        <v>1</v>
      </c>
      <c r="H167" s="16"/>
      <c r="I167">
        <v>2385147</v>
      </c>
      <c r="J167">
        <v>589862</v>
      </c>
      <c r="K167">
        <v>626108</v>
      </c>
      <c r="L167">
        <v>1</v>
      </c>
      <c r="O167" s="16" t="s">
        <v>92</v>
      </c>
      <c r="P167">
        <v>18923116</v>
      </c>
      <c r="Q167">
        <v>7114156.5</v>
      </c>
      <c r="R167">
        <v>9453003</v>
      </c>
      <c r="S167">
        <v>0</v>
      </c>
      <c r="U167" s="16"/>
      <c r="V167">
        <v>22613320</v>
      </c>
      <c r="W167">
        <v>5265702.5</v>
      </c>
      <c r="X167">
        <v>5374499.5</v>
      </c>
      <c r="Y167">
        <v>0</v>
      </c>
      <c r="AB167" s="16" t="s">
        <v>92</v>
      </c>
      <c r="AC167">
        <v>26455004</v>
      </c>
      <c r="AD167">
        <v>9904904</v>
      </c>
      <c r="AE167">
        <v>33852012</v>
      </c>
      <c r="AF167">
        <v>0</v>
      </c>
      <c r="AH167" s="16"/>
      <c r="AI167">
        <v>22841446</v>
      </c>
      <c r="AJ167">
        <v>10179428</v>
      </c>
      <c r="AK167">
        <v>32967398</v>
      </c>
      <c r="AL167">
        <v>0</v>
      </c>
    </row>
    <row r="168" spans="1:38">
      <c r="B168" s="16" t="s">
        <v>93</v>
      </c>
      <c r="C168">
        <v>1594872</v>
      </c>
      <c r="D168">
        <v>745618</v>
      </c>
      <c r="E168">
        <v>633148</v>
      </c>
      <c r="F168">
        <v>126629</v>
      </c>
      <c r="H168" s="16"/>
      <c r="I168">
        <v>1898299</v>
      </c>
      <c r="J168">
        <v>513824</v>
      </c>
      <c r="K168">
        <v>545398</v>
      </c>
      <c r="L168">
        <v>109079</v>
      </c>
      <c r="O168" s="16" t="s">
        <v>93</v>
      </c>
      <c r="P168">
        <v>15866008</v>
      </c>
      <c r="Q168">
        <v>6905866.5</v>
      </c>
      <c r="R168">
        <v>7160429.5</v>
      </c>
      <c r="S168">
        <v>1450439</v>
      </c>
      <c r="U168" s="16"/>
      <c r="V168">
        <v>19337650</v>
      </c>
      <c r="W168">
        <v>4683119.5</v>
      </c>
      <c r="X168">
        <v>4571380</v>
      </c>
      <c r="Y168">
        <v>1000580.0625</v>
      </c>
      <c r="AB168" s="16" t="s">
        <v>93</v>
      </c>
      <c r="AC168">
        <v>16273170</v>
      </c>
      <c r="AD168">
        <v>9144288</v>
      </c>
      <c r="AE168">
        <v>29965954</v>
      </c>
      <c r="AF168">
        <v>9083261</v>
      </c>
      <c r="AH168" s="16"/>
      <c r="AI168">
        <v>14684408</v>
      </c>
      <c r="AJ168">
        <v>9273250</v>
      </c>
      <c r="AK168">
        <v>28616096</v>
      </c>
      <c r="AL168">
        <v>7906553</v>
      </c>
    </row>
    <row r="169" spans="1:38">
      <c r="B169" s="16" t="s">
        <v>94</v>
      </c>
      <c r="C169">
        <v>1358715</v>
      </c>
      <c r="D169">
        <v>635212</v>
      </c>
      <c r="E169">
        <v>539396</v>
      </c>
      <c r="F169">
        <v>107879</v>
      </c>
      <c r="H169" s="16"/>
      <c r="I169">
        <v>1617213</v>
      </c>
      <c r="J169">
        <v>437741</v>
      </c>
      <c r="K169">
        <v>464639</v>
      </c>
      <c r="L169">
        <v>92928</v>
      </c>
      <c r="O169" s="16" t="s">
        <v>94</v>
      </c>
      <c r="P169">
        <v>14645094</v>
      </c>
      <c r="Q169">
        <v>6513344.5</v>
      </c>
      <c r="R169">
        <v>5924866.5</v>
      </c>
      <c r="S169">
        <v>1205028.125</v>
      </c>
      <c r="U169" s="16"/>
      <c r="V169">
        <v>17350764</v>
      </c>
      <c r="W169">
        <v>4225734</v>
      </c>
      <c r="X169">
        <v>4190492</v>
      </c>
      <c r="Y169">
        <v>897916.0625</v>
      </c>
      <c r="AB169" s="16" t="s">
        <v>94</v>
      </c>
      <c r="AC169">
        <v>16558272</v>
      </c>
      <c r="AD169">
        <v>8371300.5</v>
      </c>
      <c r="AE169">
        <v>27128422</v>
      </c>
      <c r="AF169">
        <v>7953877.5</v>
      </c>
      <c r="AH169" s="16"/>
      <c r="AI169">
        <v>16051242</v>
      </c>
      <c r="AJ169">
        <v>8336109</v>
      </c>
      <c r="AK169">
        <v>25251946</v>
      </c>
      <c r="AL169">
        <v>6735870</v>
      </c>
    </row>
    <row r="170" spans="1:38">
      <c r="B170" s="16" t="s">
        <v>95</v>
      </c>
      <c r="C170">
        <v>1157527</v>
      </c>
      <c r="D170">
        <v>541155</v>
      </c>
      <c r="E170">
        <v>459526</v>
      </c>
      <c r="F170">
        <v>91905</v>
      </c>
      <c r="H170" s="16"/>
      <c r="I170">
        <v>1377748</v>
      </c>
      <c r="J170">
        <v>372923</v>
      </c>
      <c r="K170">
        <v>395839</v>
      </c>
      <c r="L170">
        <v>79167</v>
      </c>
      <c r="O170" s="16" t="s">
        <v>95</v>
      </c>
      <c r="P170">
        <v>13441490</v>
      </c>
      <c r="Q170">
        <v>5990541</v>
      </c>
      <c r="R170">
        <v>5056241.5</v>
      </c>
      <c r="S170">
        <v>1030142.75</v>
      </c>
      <c r="U170" s="16"/>
      <c r="V170">
        <v>15569832</v>
      </c>
      <c r="W170">
        <v>3837186</v>
      </c>
      <c r="X170">
        <v>3848304.75</v>
      </c>
      <c r="Y170">
        <v>806817.9375</v>
      </c>
      <c r="AB170" s="16" t="s">
        <v>95</v>
      </c>
      <c r="AC170">
        <v>16657153</v>
      </c>
      <c r="AD170">
        <v>7647563.5</v>
      </c>
      <c r="AE170">
        <v>24291316</v>
      </c>
      <c r="AF170">
        <v>6894677.5</v>
      </c>
      <c r="AH170" s="16"/>
      <c r="AI170">
        <v>17170836</v>
      </c>
      <c r="AJ170">
        <v>7455400</v>
      </c>
      <c r="AK170">
        <v>21923088</v>
      </c>
      <c r="AL170">
        <v>5654265.5</v>
      </c>
    </row>
    <row r="171" spans="1:38">
      <c r="B171" s="16" t="s">
        <v>96</v>
      </c>
      <c r="C171">
        <v>961440</v>
      </c>
      <c r="D171">
        <v>449482</v>
      </c>
      <c r="E171">
        <v>381681</v>
      </c>
      <c r="F171">
        <v>76336</v>
      </c>
      <c r="H171" s="16"/>
      <c r="I171">
        <v>1144355</v>
      </c>
      <c r="J171">
        <v>309749</v>
      </c>
      <c r="K171">
        <v>328783</v>
      </c>
      <c r="L171">
        <v>65756</v>
      </c>
      <c r="O171" s="16" t="s">
        <v>96</v>
      </c>
      <c r="P171">
        <v>12261565</v>
      </c>
      <c r="Q171">
        <v>5427001.5</v>
      </c>
      <c r="R171">
        <v>4439136.5</v>
      </c>
      <c r="S171">
        <v>900035.3125</v>
      </c>
      <c r="U171" s="16"/>
      <c r="V171">
        <v>13983735</v>
      </c>
      <c r="W171">
        <v>3491747.25</v>
      </c>
      <c r="X171">
        <v>3534386.75</v>
      </c>
      <c r="Y171">
        <v>726680.6875</v>
      </c>
      <c r="AB171" s="16" t="s">
        <v>96</v>
      </c>
      <c r="AC171">
        <v>16528350</v>
      </c>
      <c r="AD171">
        <v>7014150</v>
      </c>
      <c r="AE171">
        <v>21530344</v>
      </c>
      <c r="AF171">
        <v>5918920</v>
      </c>
      <c r="AH171" s="16"/>
      <c r="AI171">
        <v>17924882</v>
      </c>
      <c r="AJ171">
        <v>6688825.5</v>
      </c>
      <c r="AK171">
        <v>18747760</v>
      </c>
      <c r="AL171">
        <v>4680160.5</v>
      </c>
    </row>
    <row r="172" spans="1:38">
      <c r="B172" s="16" t="s">
        <v>97</v>
      </c>
      <c r="C172">
        <v>775941</v>
      </c>
      <c r="D172">
        <v>362759</v>
      </c>
      <c r="E172">
        <v>308040</v>
      </c>
      <c r="F172">
        <v>61608</v>
      </c>
      <c r="H172" s="16"/>
      <c r="I172">
        <v>923565</v>
      </c>
      <c r="J172">
        <v>249987</v>
      </c>
      <c r="K172">
        <v>265348</v>
      </c>
      <c r="L172">
        <v>53069</v>
      </c>
      <c r="O172" s="16" t="s">
        <v>97</v>
      </c>
      <c r="P172">
        <v>11122698</v>
      </c>
      <c r="Q172">
        <v>4888589.5</v>
      </c>
      <c r="R172">
        <v>3972063.25</v>
      </c>
      <c r="S172">
        <v>798079.875</v>
      </c>
      <c r="U172" s="16"/>
      <c r="V172">
        <v>12572466</v>
      </c>
      <c r="W172">
        <v>3179885.75</v>
      </c>
      <c r="X172">
        <v>3244714.5</v>
      </c>
      <c r="Y172">
        <v>656708.625</v>
      </c>
      <c r="AB172" s="16" t="s">
        <v>97</v>
      </c>
      <c r="AC172">
        <v>16177564</v>
      </c>
      <c r="AD172">
        <v>6484979.5</v>
      </c>
      <c r="AE172">
        <v>18897210</v>
      </c>
      <c r="AF172">
        <v>5033856.5</v>
      </c>
      <c r="AH172" s="16"/>
      <c r="AI172">
        <v>18279842</v>
      </c>
      <c r="AJ172">
        <v>6052779</v>
      </c>
      <c r="AK172">
        <v>15803621</v>
      </c>
      <c r="AL172">
        <v>3823364.5</v>
      </c>
    </row>
    <row r="173" spans="1:38">
      <c r="B173" s="16" t="s">
        <v>98</v>
      </c>
      <c r="C173">
        <v>606267</v>
      </c>
      <c r="D173">
        <v>283435</v>
      </c>
      <c r="E173">
        <v>240681</v>
      </c>
      <c r="F173">
        <v>48136</v>
      </c>
      <c r="H173" s="16"/>
      <c r="I173">
        <v>721610</v>
      </c>
      <c r="J173">
        <v>195322</v>
      </c>
      <c r="K173">
        <v>207325</v>
      </c>
      <c r="L173">
        <v>41465</v>
      </c>
      <c r="O173" s="16" t="s">
        <v>98</v>
      </c>
      <c r="P173">
        <v>9559121</v>
      </c>
      <c r="Q173">
        <v>4190214.75</v>
      </c>
      <c r="R173">
        <v>3415701.25</v>
      </c>
      <c r="S173">
        <v>680122</v>
      </c>
      <c r="U173" s="16"/>
      <c r="V173">
        <v>10770076</v>
      </c>
      <c r="W173">
        <v>2755908.75</v>
      </c>
      <c r="X173">
        <v>2830863.5</v>
      </c>
      <c r="Y173">
        <v>566569.625</v>
      </c>
      <c r="AB173" s="16" t="s">
        <v>98</v>
      </c>
      <c r="AC173">
        <v>15115413</v>
      </c>
      <c r="AD173">
        <v>5851639</v>
      </c>
      <c r="AE173">
        <v>15923475</v>
      </c>
      <c r="AF173">
        <v>4114003.25</v>
      </c>
      <c r="AH173" s="16"/>
      <c r="AI173">
        <v>17595760</v>
      </c>
      <c r="AJ173">
        <v>5339824</v>
      </c>
      <c r="AK173">
        <v>12729283</v>
      </c>
      <c r="AL173">
        <v>2989998.5</v>
      </c>
    </row>
    <row r="174" spans="1:38">
      <c r="B174" s="16" t="s">
        <v>99</v>
      </c>
      <c r="C174">
        <v>456816</v>
      </c>
      <c r="D174">
        <v>213566</v>
      </c>
      <c r="E174">
        <v>181351</v>
      </c>
      <c r="F174">
        <v>36270</v>
      </c>
      <c r="H174" s="16"/>
      <c r="I174">
        <v>543726</v>
      </c>
      <c r="J174">
        <v>147173</v>
      </c>
      <c r="K174">
        <v>156217</v>
      </c>
      <c r="L174">
        <v>31243</v>
      </c>
      <c r="O174" s="16" t="s">
        <v>99</v>
      </c>
      <c r="P174">
        <v>8160800.5</v>
      </c>
      <c r="Q174">
        <v>3584575.5</v>
      </c>
      <c r="R174">
        <v>2938902.75</v>
      </c>
      <c r="S174">
        <v>580889.4375</v>
      </c>
      <c r="U174" s="16"/>
      <c r="V174">
        <v>9202754</v>
      </c>
      <c r="W174">
        <v>2380466.25</v>
      </c>
      <c r="X174">
        <v>2458743</v>
      </c>
      <c r="Y174">
        <v>488243.65625</v>
      </c>
      <c r="AB174" s="16" t="s">
        <v>99</v>
      </c>
      <c r="AC174">
        <v>13994341</v>
      </c>
      <c r="AD174">
        <v>5328803</v>
      </c>
      <c r="AE174">
        <v>13324850</v>
      </c>
      <c r="AF174">
        <v>3342091.5</v>
      </c>
      <c r="AH174" s="16"/>
      <c r="AI174">
        <v>16693345</v>
      </c>
      <c r="AJ174">
        <v>4760068.5</v>
      </c>
      <c r="AK174">
        <v>10181973</v>
      </c>
      <c r="AL174">
        <v>2330311</v>
      </c>
    </row>
    <row r="175" spans="1:38">
      <c r="B175" s="16" t="s">
        <v>100</v>
      </c>
      <c r="C175">
        <v>330597</v>
      </c>
      <c r="D175">
        <v>154557</v>
      </c>
      <c r="E175">
        <v>131244</v>
      </c>
      <c r="F175">
        <v>26248</v>
      </c>
      <c r="H175" s="16"/>
      <c r="I175">
        <v>393494</v>
      </c>
      <c r="J175">
        <v>106509</v>
      </c>
      <c r="K175">
        <v>113054</v>
      </c>
      <c r="L175">
        <v>22610</v>
      </c>
      <c r="O175" s="16" t="s">
        <v>100</v>
      </c>
      <c r="P175">
        <v>6925989.5</v>
      </c>
      <c r="Q175">
        <v>3059361.5</v>
      </c>
      <c r="R175">
        <v>2521788.25</v>
      </c>
      <c r="S175">
        <v>495843.75</v>
      </c>
      <c r="U175" s="16"/>
      <c r="V175">
        <v>7840811.5</v>
      </c>
      <c r="W175">
        <v>2047989.5</v>
      </c>
      <c r="X175">
        <v>2124416.25</v>
      </c>
      <c r="Y175">
        <v>419587.375</v>
      </c>
      <c r="AB175" s="16" t="s">
        <v>100</v>
      </c>
      <c r="AC175">
        <v>12836161</v>
      </c>
      <c r="AD175">
        <v>4878750</v>
      </c>
      <c r="AE175">
        <v>11056959</v>
      </c>
      <c r="AF175">
        <v>2694165.5</v>
      </c>
      <c r="AH175" s="16"/>
      <c r="AI175">
        <v>15582456</v>
      </c>
      <c r="AJ175">
        <v>4254736</v>
      </c>
      <c r="AK175">
        <v>8076913</v>
      </c>
      <c r="AL175">
        <v>1807676.75</v>
      </c>
    </row>
    <row r="176" spans="1:38">
      <c r="B176" s="16" t="s">
        <v>101</v>
      </c>
      <c r="C176">
        <v>217962</v>
      </c>
      <c r="D176">
        <v>101899</v>
      </c>
      <c r="E176">
        <v>86528</v>
      </c>
      <c r="F176">
        <v>17305</v>
      </c>
      <c r="H176" s="16"/>
      <c r="I176">
        <v>259429</v>
      </c>
      <c r="J176">
        <v>70221</v>
      </c>
      <c r="K176">
        <v>74536</v>
      </c>
      <c r="L176">
        <v>14907</v>
      </c>
      <c r="O176" s="16" t="s">
        <v>101</v>
      </c>
      <c r="P176">
        <v>5835412</v>
      </c>
      <c r="Q176">
        <v>2597228.25</v>
      </c>
      <c r="R176">
        <v>2149759.25</v>
      </c>
      <c r="S176">
        <v>421259.15625</v>
      </c>
      <c r="U176" s="16"/>
      <c r="V176">
        <v>6644940</v>
      </c>
      <c r="W176">
        <v>1750116.25</v>
      </c>
      <c r="X176">
        <v>1820970.875</v>
      </c>
      <c r="Y176">
        <v>358315.40625</v>
      </c>
      <c r="AB176" s="16" t="s">
        <v>101</v>
      </c>
      <c r="AC176">
        <v>11668986</v>
      </c>
      <c r="AD176">
        <v>4475486</v>
      </c>
      <c r="AE176">
        <v>9096456</v>
      </c>
      <c r="AF176">
        <v>2155208.75</v>
      </c>
      <c r="AH176" s="16"/>
      <c r="AI176">
        <v>14321152</v>
      </c>
      <c r="AJ176">
        <v>3795579.75</v>
      </c>
      <c r="AK176">
        <v>6374513.5</v>
      </c>
      <c r="AL176">
        <v>1401150.25</v>
      </c>
    </row>
    <row r="177" spans="1:38">
      <c r="B177" s="16" t="s">
        <v>102</v>
      </c>
      <c r="C177">
        <v>115363</v>
      </c>
      <c r="D177">
        <v>53933</v>
      </c>
      <c r="E177">
        <v>45798</v>
      </c>
      <c r="F177">
        <v>9159</v>
      </c>
      <c r="H177" s="16"/>
      <c r="I177">
        <v>137311</v>
      </c>
      <c r="J177">
        <v>37166</v>
      </c>
      <c r="K177">
        <v>39450</v>
      </c>
      <c r="L177">
        <v>7890</v>
      </c>
      <c r="O177" s="16" t="s">
        <v>102</v>
      </c>
      <c r="P177">
        <v>3970118</v>
      </c>
      <c r="Q177">
        <v>1778780.75</v>
      </c>
      <c r="R177">
        <v>1476091.5</v>
      </c>
      <c r="S177">
        <v>288732.5625</v>
      </c>
      <c r="U177" s="16"/>
      <c r="V177">
        <v>4545887</v>
      </c>
      <c r="W177">
        <v>1204106.625</v>
      </c>
      <c r="X177">
        <v>1255031.5</v>
      </c>
      <c r="Y177">
        <v>246409.828125</v>
      </c>
      <c r="AB177" s="16" t="s">
        <v>102</v>
      </c>
      <c r="AC177">
        <v>8815672</v>
      </c>
      <c r="AD177">
        <v>3425711.25</v>
      </c>
      <c r="AE177">
        <v>6316702</v>
      </c>
      <c r="AF177">
        <v>1462432.125</v>
      </c>
      <c r="AH177" s="16"/>
      <c r="AI177">
        <v>10870615</v>
      </c>
      <c r="AJ177">
        <v>2829696.75</v>
      </c>
      <c r="AK177">
        <v>4295010.5</v>
      </c>
      <c r="AL177">
        <v>932663.375</v>
      </c>
    </row>
    <row r="178" spans="1:38">
      <c r="B178" s="16" t="s">
        <v>103</v>
      </c>
      <c r="C178">
        <v>52485</v>
      </c>
      <c r="D178">
        <v>24537</v>
      </c>
      <c r="E178">
        <v>20836</v>
      </c>
      <c r="F178">
        <v>4167</v>
      </c>
      <c r="H178" s="16"/>
      <c r="I178">
        <v>62470</v>
      </c>
      <c r="J178">
        <v>16909</v>
      </c>
      <c r="K178">
        <v>17948</v>
      </c>
      <c r="L178">
        <v>3589</v>
      </c>
      <c r="O178" s="16" t="s">
        <v>103</v>
      </c>
      <c r="P178">
        <v>2611359.25</v>
      </c>
      <c r="Q178">
        <v>1177396.875</v>
      </c>
      <c r="R178">
        <v>978856.25</v>
      </c>
      <c r="S178">
        <v>191281.421875</v>
      </c>
      <c r="U178" s="16"/>
      <c r="V178">
        <v>3006911.5</v>
      </c>
      <c r="W178">
        <v>800052.9375</v>
      </c>
      <c r="X178">
        <v>834815.4375</v>
      </c>
      <c r="Y178">
        <v>163655.703125</v>
      </c>
      <c r="AB178" s="16" t="s">
        <v>103</v>
      </c>
      <c r="AC178">
        <v>6474230.5</v>
      </c>
      <c r="AD178">
        <v>2556483.25</v>
      </c>
      <c r="AE178">
        <v>4272643</v>
      </c>
      <c r="AF178">
        <v>967948.75</v>
      </c>
      <c r="AH178" s="16"/>
      <c r="AI178">
        <v>7984190.5</v>
      </c>
      <c r="AJ178">
        <v>2051508.75</v>
      </c>
      <c r="AK178">
        <v>2839222.75</v>
      </c>
      <c r="AL178">
        <v>610929.625</v>
      </c>
    </row>
    <row r="179" spans="1:38">
      <c r="B179" s="16" t="s">
        <v>104</v>
      </c>
      <c r="C179">
        <v>20225</v>
      </c>
      <c r="D179">
        <v>9455</v>
      </c>
      <c r="E179">
        <v>8029</v>
      </c>
      <c r="F179">
        <v>1605</v>
      </c>
      <c r="H179" s="16"/>
      <c r="I179">
        <v>24073</v>
      </c>
      <c r="J179">
        <v>6516</v>
      </c>
      <c r="K179">
        <v>6916</v>
      </c>
      <c r="L179">
        <v>1383</v>
      </c>
      <c r="O179" s="16" t="s">
        <v>104</v>
      </c>
      <c r="P179">
        <v>1653591.5</v>
      </c>
      <c r="Q179">
        <v>749793.375</v>
      </c>
      <c r="R179">
        <v>624227.25</v>
      </c>
      <c r="S179">
        <v>121941.796875</v>
      </c>
      <c r="U179" s="16"/>
      <c r="V179">
        <v>1914340.75</v>
      </c>
      <c r="W179">
        <v>511100.5625</v>
      </c>
      <c r="X179">
        <v>533686.4375</v>
      </c>
      <c r="Y179">
        <v>104529.359375</v>
      </c>
      <c r="AB179" s="16" t="s">
        <v>104</v>
      </c>
      <c r="AC179">
        <v>4618961</v>
      </c>
      <c r="AD179">
        <v>1855626.75</v>
      </c>
      <c r="AE179">
        <v>2815364.75</v>
      </c>
      <c r="AF179">
        <v>625232.0625</v>
      </c>
      <c r="AH179" s="16"/>
      <c r="AI179">
        <v>5681345.5</v>
      </c>
      <c r="AJ179">
        <v>1446394.75</v>
      </c>
      <c r="AK179">
        <v>1847329.625</v>
      </c>
      <c r="AL179">
        <v>395005.28125</v>
      </c>
    </row>
    <row r="180" spans="1:38">
      <c r="B180" s="16" t="s">
        <v>105</v>
      </c>
      <c r="C180">
        <v>7145</v>
      </c>
      <c r="D180">
        <v>3340</v>
      </c>
      <c r="E180">
        <v>2836</v>
      </c>
      <c r="F180">
        <v>567</v>
      </c>
      <c r="H180" s="16"/>
      <c r="I180">
        <v>8504</v>
      </c>
      <c r="J180">
        <v>2302</v>
      </c>
      <c r="K180">
        <v>2443</v>
      </c>
      <c r="L180">
        <v>488</v>
      </c>
      <c r="O180" s="16" t="s">
        <v>105</v>
      </c>
      <c r="P180">
        <v>1011858.375</v>
      </c>
      <c r="Q180">
        <v>461070.96875</v>
      </c>
      <c r="R180">
        <v>384291.15625</v>
      </c>
      <c r="S180">
        <v>75097.0625</v>
      </c>
      <c r="U180" s="16"/>
      <c r="V180">
        <v>1177199.625</v>
      </c>
      <c r="W180">
        <v>315102.75</v>
      </c>
      <c r="X180">
        <v>329192.25</v>
      </c>
      <c r="Y180">
        <v>64458.69140625</v>
      </c>
      <c r="AB180" s="16" t="s">
        <v>105</v>
      </c>
      <c r="AC180">
        <v>3206818.5</v>
      </c>
      <c r="AD180">
        <v>1310397</v>
      </c>
      <c r="AE180">
        <v>1811648.375</v>
      </c>
      <c r="AF180">
        <v>395145.75</v>
      </c>
      <c r="AH180" s="16"/>
      <c r="AI180">
        <v>3923775.75</v>
      </c>
      <c r="AJ180">
        <v>992462.0625</v>
      </c>
      <c r="AK180">
        <v>1185898.875</v>
      </c>
      <c r="AL180">
        <v>252400.109375</v>
      </c>
    </row>
    <row r="181" spans="1:38">
      <c r="B181" s="16" t="s">
        <v>106</v>
      </c>
      <c r="C181">
        <v>1933</v>
      </c>
      <c r="D181">
        <v>904</v>
      </c>
      <c r="E181">
        <v>767</v>
      </c>
      <c r="F181">
        <v>153</v>
      </c>
      <c r="H181" s="16"/>
      <c r="I181">
        <v>2301</v>
      </c>
      <c r="J181">
        <v>623</v>
      </c>
      <c r="K181">
        <v>661</v>
      </c>
      <c r="L181">
        <v>132</v>
      </c>
      <c r="O181" s="16" t="s">
        <v>106</v>
      </c>
      <c r="P181">
        <v>586387.125</v>
      </c>
      <c r="Q181">
        <v>268309.59375</v>
      </c>
      <c r="R181">
        <v>223855.828125</v>
      </c>
      <c r="S181">
        <v>43791.2109375</v>
      </c>
      <c r="U181" s="16"/>
      <c r="V181">
        <v>685168.125</v>
      </c>
      <c r="W181">
        <v>183750.421875</v>
      </c>
      <c r="X181">
        <v>192050.84375</v>
      </c>
      <c r="Y181">
        <v>37618.46875</v>
      </c>
      <c r="AB181" s="16" t="s">
        <v>106</v>
      </c>
      <c r="AC181">
        <v>2147141</v>
      </c>
      <c r="AD181">
        <v>891289.6875</v>
      </c>
      <c r="AE181">
        <v>1129308.25</v>
      </c>
      <c r="AF181">
        <v>242411.5625</v>
      </c>
      <c r="AH181" s="16"/>
      <c r="AI181">
        <v>2608503.5</v>
      </c>
      <c r="AJ181">
        <v>656930.6875</v>
      </c>
      <c r="AK181">
        <v>744801.875</v>
      </c>
      <c r="AL181">
        <v>157894.671875</v>
      </c>
    </row>
    <row r="182" spans="1:38">
      <c r="B182" s="16" t="s">
        <v>107</v>
      </c>
      <c r="C182">
        <v>523</v>
      </c>
      <c r="D182">
        <v>244</v>
      </c>
      <c r="E182">
        <v>207</v>
      </c>
      <c r="F182">
        <v>41</v>
      </c>
      <c r="H182" s="16"/>
      <c r="I182">
        <v>623</v>
      </c>
      <c r="J182">
        <v>168</v>
      </c>
      <c r="K182">
        <v>179</v>
      </c>
      <c r="L182">
        <v>35</v>
      </c>
      <c r="O182" s="16" t="s">
        <v>107</v>
      </c>
      <c r="P182">
        <v>331428.6875</v>
      </c>
      <c r="Q182">
        <v>152163.90625</v>
      </c>
      <c r="R182">
        <v>127117.75</v>
      </c>
      <c r="S182">
        <v>24904.109375</v>
      </c>
      <c r="U182" s="16"/>
      <c r="V182">
        <v>388722.6875</v>
      </c>
      <c r="W182">
        <v>104389.59375</v>
      </c>
      <c r="X182">
        <v>109181.9765625</v>
      </c>
      <c r="Y182">
        <v>21408.751953125</v>
      </c>
      <c r="AB182" s="16" t="s">
        <v>107</v>
      </c>
      <c r="AC182">
        <v>1406720.75</v>
      </c>
      <c r="AD182">
        <v>592054.875</v>
      </c>
      <c r="AE182">
        <v>692733.375</v>
      </c>
      <c r="AF182">
        <v>146628.109375</v>
      </c>
      <c r="AH182" s="16"/>
      <c r="AI182">
        <v>1694936.75</v>
      </c>
      <c r="AJ182">
        <v>425788</v>
      </c>
      <c r="AK182">
        <v>464218.3125</v>
      </c>
      <c r="AL182">
        <v>98019.828125</v>
      </c>
    </row>
    <row r="183" spans="1:38">
      <c r="B183" s="16" t="s">
        <v>108</v>
      </c>
      <c r="C183">
        <v>119</v>
      </c>
      <c r="D183">
        <v>55</v>
      </c>
      <c r="E183">
        <v>47</v>
      </c>
      <c r="F183">
        <v>9</v>
      </c>
      <c r="H183" s="16"/>
      <c r="I183">
        <v>141</v>
      </c>
      <c r="J183">
        <v>38</v>
      </c>
      <c r="K183">
        <v>40</v>
      </c>
      <c r="L183">
        <v>8</v>
      </c>
      <c r="O183" s="16" t="s">
        <v>108</v>
      </c>
      <c r="P183">
        <v>179373.71875</v>
      </c>
      <c r="Q183">
        <v>82599.5078125</v>
      </c>
      <c r="R183">
        <v>69056.984375</v>
      </c>
      <c r="S183">
        <v>13525.044921875</v>
      </c>
      <c r="U183" s="16"/>
      <c r="V183">
        <v>211041.03125</v>
      </c>
      <c r="W183">
        <v>56765.91015625</v>
      </c>
      <c r="X183">
        <v>59436.0078125</v>
      </c>
      <c r="Y183">
        <v>11688.9267578125</v>
      </c>
      <c r="AB183" s="16" t="s">
        <v>108</v>
      </c>
      <c r="AC183">
        <v>894871.6875</v>
      </c>
      <c r="AD183">
        <v>381071.75</v>
      </c>
      <c r="AE183">
        <v>415212.96875</v>
      </c>
      <c r="AF183">
        <v>86747.7734375</v>
      </c>
      <c r="AH183" s="16"/>
      <c r="AI183">
        <v>1068823.5</v>
      </c>
      <c r="AJ183">
        <v>268340.375</v>
      </c>
      <c r="AK183">
        <v>284658.09375</v>
      </c>
      <c r="AL183">
        <v>59866.19921875</v>
      </c>
    </row>
    <row r="184" spans="1:38">
      <c r="B184" s="16" t="s">
        <v>109</v>
      </c>
      <c r="C184">
        <v>24</v>
      </c>
      <c r="D184">
        <v>11</v>
      </c>
      <c r="E184">
        <v>9</v>
      </c>
      <c r="F184">
        <v>2</v>
      </c>
      <c r="H184" s="16"/>
      <c r="I184">
        <v>28</v>
      </c>
      <c r="J184">
        <v>7</v>
      </c>
      <c r="K184">
        <v>8</v>
      </c>
      <c r="L184">
        <v>1</v>
      </c>
      <c r="O184" s="16" t="s">
        <v>109</v>
      </c>
      <c r="P184">
        <v>201581.796875</v>
      </c>
      <c r="Q184">
        <v>93461.828125</v>
      </c>
      <c r="R184">
        <v>78270.84375</v>
      </c>
      <c r="S184">
        <v>15604.4931640625</v>
      </c>
      <c r="U184" s="16"/>
      <c r="V184">
        <v>238266.453125</v>
      </c>
      <c r="W184">
        <v>64182.06640625</v>
      </c>
      <c r="X184">
        <v>67180.7265625</v>
      </c>
      <c r="Y184">
        <v>13165.04296875</v>
      </c>
      <c r="AB184" s="16" t="s">
        <v>109</v>
      </c>
      <c r="AC184">
        <v>1489312.5</v>
      </c>
      <c r="AD184">
        <v>647249.375</v>
      </c>
      <c r="AE184">
        <v>620114.5</v>
      </c>
      <c r="AF184">
        <v>127369.3203125</v>
      </c>
      <c r="AH184" s="16"/>
      <c r="AI184">
        <v>1743996.25</v>
      </c>
      <c r="AJ184">
        <v>440595.75</v>
      </c>
      <c r="AK184">
        <v>454522.09375</v>
      </c>
      <c r="AL184">
        <v>93754.1640625</v>
      </c>
    </row>
    <row r="186" spans="1:38" ht="19.7" thickBot="1">
      <c r="A186" s="17" t="s">
        <v>426</v>
      </c>
      <c r="B186" s="18" t="s">
        <v>110</v>
      </c>
      <c r="C186" s="9" t="s">
        <v>118</v>
      </c>
      <c r="D186" s="19" t="s">
        <v>119</v>
      </c>
      <c r="E186" s="19" t="s">
        <v>113</v>
      </c>
      <c r="F186" s="19" t="s">
        <v>120</v>
      </c>
      <c r="G186" s="9"/>
      <c r="H186" s="18" t="s">
        <v>111</v>
      </c>
      <c r="I186" s="9" t="s">
        <v>118</v>
      </c>
      <c r="J186" s="19" t="s">
        <v>119</v>
      </c>
      <c r="K186" s="19" t="s">
        <v>113</v>
      </c>
      <c r="L186" s="19" t="s">
        <v>120</v>
      </c>
      <c r="N186" s="17" t="s">
        <v>117</v>
      </c>
      <c r="O186" s="18" t="s">
        <v>110</v>
      </c>
      <c r="P186" s="19" t="s">
        <v>118</v>
      </c>
      <c r="Q186" s="19" t="s">
        <v>119</v>
      </c>
      <c r="R186" s="19" t="s">
        <v>113</v>
      </c>
      <c r="S186" s="19" t="s">
        <v>120</v>
      </c>
      <c r="T186" s="9"/>
      <c r="U186" s="18" t="s">
        <v>111</v>
      </c>
      <c r="V186" s="19" t="s">
        <v>118</v>
      </c>
      <c r="W186" s="19" t="s">
        <v>119</v>
      </c>
      <c r="X186" s="19" t="s">
        <v>113</v>
      </c>
      <c r="Y186" s="19" t="s">
        <v>120</v>
      </c>
      <c r="AA186" s="17" t="s">
        <v>117</v>
      </c>
      <c r="AB186" s="18" t="s">
        <v>110</v>
      </c>
      <c r="AC186" s="19" t="s">
        <v>118</v>
      </c>
      <c r="AD186" s="19" t="s">
        <v>119</v>
      </c>
      <c r="AE186" s="19" t="s">
        <v>113</v>
      </c>
      <c r="AF186" s="19" t="s">
        <v>120</v>
      </c>
      <c r="AG186" s="9"/>
      <c r="AH186" s="18" t="s">
        <v>111</v>
      </c>
      <c r="AI186" s="19" t="s">
        <v>118</v>
      </c>
      <c r="AJ186" s="19" t="s">
        <v>119</v>
      </c>
      <c r="AK186" s="19" t="s">
        <v>113</v>
      </c>
      <c r="AL186" s="19" t="s">
        <v>120</v>
      </c>
    </row>
    <row r="187" spans="1:38" ht="14.95" thickBot="1">
      <c r="B187" t="s">
        <v>121</v>
      </c>
      <c r="C187" s="22">
        <v>18578756</v>
      </c>
      <c r="D187">
        <v>1</v>
      </c>
      <c r="E187">
        <v>1</v>
      </c>
      <c r="F187">
        <v>1</v>
      </c>
      <c r="I187" s="22">
        <v>18377000</v>
      </c>
      <c r="J187">
        <v>1</v>
      </c>
      <c r="K187">
        <v>1</v>
      </c>
      <c r="L187">
        <v>1</v>
      </c>
      <c r="O187" s="16" t="s">
        <v>121</v>
      </c>
      <c r="P187">
        <v>149440800</v>
      </c>
      <c r="Q187">
        <v>0</v>
      </c>
      <c r="R187">
        <v>0</v>
      </c>
      <c r="S187">
        <v>0</v>
      </c>
      <c r="U187" s="16"/>
      <c r="V187">
        <v>140724848</v>
      </c>
      <c r="W187">
        <v>0</v>
      </c>
      <c r="X187">
        <v>0</v>
      </c>
      <c r="Y187">
        <v>0</v>
      </c>
      <c r="AB187" s="16" t="s">
        <v>121</v>
      </c>
      <c r="AC187">
        <v>295991712</v>
      </c>
      <c r="AD187">
        <v>0</v>
      </c>
      <c r="AE187">
        <v>0</v>
      </c>
      <c r="AF187">
        <v>0</v>
      </c>
      <c r="AH187" s="16"/>
      <c r="AI187">
        <v>278662624</v>
      </c>
      <c r="AJ187">
        <v>0</v>
      </c>
      <c r="AK187">
        <v>0</v>
      </c>
      <c r="AL187">
        <v>0</v>
      </c>
    </row>
    <row r="188" spans="1:38">
      <c r="B188" s="16" t="s">
        <v>122</v>
      </c>
      <c r="C188">
        <v>16183820</v>
      </c>
      <c r="D188">
        <v>1</v>
      </c>
      <c r="E188">
        <v>1</v>
      </c>
      <c r="F188">
        <v>1</v>
      </c>
      <c r="H188" s="16"/>
      <c r="I188">
        <v>16008071</v>
      </c>
      <c r="J188">
        <v>1</v>
      </c>
      <c r="K188">
        <v>1</v>
      </c>
      <c r="L188">
        <v>1</v>
      </c>
      <c r="O188" s="16" t="s">
        <v>122</v>
      </c>
      <c r="P188">
        <v>129138400</v>
      </c>
      <c r="Q188">
        <v>0</v>
      </c>
      <c r="R188">
        <v>0</v>
      </c>
      <c r="S188">
        <v>0</v>
      </c>
      <c r="U188" s="16"/>
      <c r="V188">
        <v>121606912</v>
      </c>
      <c r="W188">
        <v>0</v>
      </c>
      <c r="X188">
        <v>0</v>
      </c>
      <c r="Y188">
        <v>0</v>
      </c>
      <c r="AB188" s="16" t="s">
        <v>122</v>
      </c>
      <c r="AC188">
        <v>283645376</v>
      </c>
      <c r="AD188">
        <v>0</v>
      </c>
      <c r="AE188">
        <v>0</v>
      </c>
      <c r="AF188">
        <v>0</v>
      </c>
      <c r="AH188" s="16"/>
      <c r="AI188">
        <v>267039648</v>
      </c>
      <c r="AJ188">
        <v>0</v>
      </c>
      <c r="AK188">
        <v>0</v>
      </c>
      <c r="AL188">
        <v>0</v>
      </c>
    </row>
    <row r="189" spans="1:38">
      <c r="B189" s="16" t="s">
        <v>91</v>
      </c>
      <c r="C189">
        <v>10917173</v>
      </c>
      <c r="D189">
        <v>3457007</v>
      </c>
      <c r="E189">
        <v>1</v>
      </c>
      <c r="F189">
        <v>1</v>
      </c>
      <c r="H189" s="16"/>
      <c r="I189">
        <v>11835774</v>
      </c>
      <c r="J189">
        <v>2382311</v>
      </c>
      <c r="K189">
        <v>1</v>
      </c>
      <c r="L189">
        <v>1</v>
      </c>
      <c r="O189" s="16" t="s">
        <v>91</v>
      </c>
      <c r="P189">
        <v>91066344</v>
      </c>
      <c r="Q189">
        <v>20250908</v>
      </c>
      <c r="R189">
        <v>0</v>
      </c>
      <c r="S189">
        <v>0</v>
      </c>
      <c r="U189" s="16"/>
      <c r="V189">
        <v>87161128</v>
      </c>
      <c r="W189">
        <v>17628120</v>
      </c>
      <c r="X189">
        <v>0</v>
      </c>
      <c r="Y189">
        <v>0</v>
      </c>
      <c r="AB189" s="16" t="s">
        <v>91</v>
      </c>
      <c r="AC189">
        <v>230547904</v>
      </c>
      <c r="AD189">
        <v>38777916</v>
      </c>
      <c r="AE189">
        <v>0</v>
      </c>
      <c r="AF189">
        <v>0</v>
      </c>
      <c r="AH189" s="16"/>
      <c r="AI189">
        <v>213285568</v>
      </c>
      <c r="AJ189">
        <v>40237572</v>
      </c>
      <c r="AK189">
        <v>0</v>
      </c>
      <c r="AL189">
        <v>0</v>
      </c>
    </row>
    <row r="190" spans="1:38">
      <c r="B190" s="16" t="s">
        <v>92</v>
      </c>
      <c r="C190">
        <v>7425238</v>
      </c>
      <c r="D190">
        <v>3070452</v>
      </c>
      <c r="E190">
        <v>2607301</v>
      </c>
      <c r="F190">
        <v>1</v>
      </c>
      <c r="H190" s="16"/>
      <c r="I190">
        <v>8555895</v>
      </c>
      <c r="J190">
        <v>2115926</v>
      </c>
      <c r="K190">
        <v>2245946</v>
      </c>
      <c r="L190">
        <v>1</v>
      </c>
      <c r="O190" s="16" t="s">
        <v>92</v>
      </c>
      <c r="P190">
        <v>53865796</v>
      </c>
      <c r="Q190">
        <v>19969688</v>
      </c>
      <c r="R190">
        <v>25459024</v>
      </c>
      <c r="S190">
        <v>0</v>
      </c>
      <c r="U190" s="16"/>
      <c r="V190">
        <v>64555880</v>
      </c>
      <c r="W190">
        <v>15154262</v>
      </c>
      <c r="X190">
        <v>13971740</v>
      </c>
      <c r="Y190">
        <v>0</v>
      </c>
      <c r="AB190" s="16" t="s">
        <v>92</v>
      </c>
      <c r="AC190">
        <v>96144448</v>
      </c>
      <c r="AD190">
        <v>36275132</v>
      </c>
      <c r="AE190">
        <v>121582896</v>
      </c>
      <c r="AF190">
        <v>0</v>
      </c>
      <c r="AH190" s="16"/>
      <c r="AI190">
        <v>82203496</v>
      </c>
      <c r="AJ190">
        <v>37350120</v>
      </c>
      <c r="AK190">
        <v>119786232</v>
      </c>
      <c r="AL190">
        <v>0</v>
      </c>
    </row>
    <row r="191" spans="1:38">
      <c r="B191" s="16" t="s">
        <v>93</v>
      </c>
      <c r="C191">
        <v>5721057</v>
      </c>
      <c r="D191">
        <v>2674649</v>
      </c>
      <c r="E191">
        <v>2271201</v>
      </c>
      <c r="F191">
        <v>454240</v>
      </c>
      <c r="H191" s="16"/>
      <c r="I191">
        <v>6809494</v>
      </c>
      <c r="J191">
        <v>1843168</v>
      </c>
      <c r="K191">
        <v>1956428</v>
      </c>
      <c r="L191">
        <v>391285</v>
      </c>
      <c r="O191" s="16" t="s">
        <v>93</v>
      </c>
      <c r="P191">
        <v>45065660</v>
      </c>
      <c r="Q191">
        <v>19447810</v>
      </c>
      <c r="R191">
        <v>21052970</v>
      </c>
      <c r="S191">
        <v>4270364</v>
      </c>
      <c r="U191" s="16"/>
      <c r="V191">
        <v>55301880</v>
      </c>
      <c r="W191">
        <v>13402236</v>
      </c>
      <c r="X191">
        <v>13008326</v>
      </c>
      <c r="Y191">
        <v>2861867.5</v>
      </c>
      <c r="AB191" s="16" t="s">
        <v>93</v>
      </c>
      <c r="AC191">
        <v>58539008</v>
      </c>
      <c r="AD191">
        <v>33547076</v>
      </c>
      <c r="AE191">
        <v>112906736</v>
      </c>
      <c r="AF191">
        <v>34916424</v>
      </c>
      <c r="AH191" s="16"/>
      <c r="AI191">
        <v>52214656</v>
      </c>
      <c r="AJ191">
        <v>34118472</v>
      </c>
      <c r="AK191">
        <v>109129776</v>
      </c>
      <c r="AL191">
        <v>30702016</v>
      </c>
    </row>
    <row r="192" spans="1:38">
      <c r="B192" s="16" t="s">
        <v>94</v>
      </c>
      <c r="C192">
        <v>4873925</v>
      </c>
      <c r="D192">
        <v>2278607</v>
      </c>
      <c r="E192">
        <v>1934898</v>
      </c>
      <c r="F192">
        <v>386979</v>
      </c>
      <c r="H192" s="16"/>
      <c r="I192">
        <v>5801197</v>
      </c>
      <c r="J192">
        <v>1570246</v>
      </c>
      <c r="K192">
        <v>1666735</v>
      </c>
      <c r="L192">
        <v>333347</v>
      </c>
      <c r="O192" s="16" t="s">
        <v>94</v>
      </c>
      <c r="P192">
        <v>41671392</v>
      </c>
      <c r="Q192">
        <v>18452760</v>
      </c>
      <c r="R192">
        <v>17281924</v>
      </c>
      <c r="S192">
        <v>3513283</v>
      </c>
      <c r="U192" s="16"/>
      <c r="V192">
        <v>49664692</v>
      </c>
      <c r="W192">
        <v>12063073</v>
      </c>
      <c r="X192">
        <v>11913942</v>
      </c>
      <c r="Y192">
        <v>2566716.5</v>
      </c>
      <c r="AB192" s="16" t="s">
        <v>94</v>
      </c>
      <c r="AC192">
        <v>59662840</v>
      </c>
      <c r="AD192">
        <v>30748884</v>
      </c>
      <c r="AE192">
        <v>102560920</v>
      </c>
      <c r="AF192">
        <v>30662130</v>
      </c>
      <c r="AH192" s="16"/>
      <c r="AI192">
        <v>57122336</v>
      </c>
      <c r="AJ192">
        <v>30732320</v>
      </c>
      <c r="AK192">
        <v>96665712</v>
      </c>
      <c r="AL192">
        <v>26227972</v>
      </c>
    </row>
    <row r="193" spans="2:38">
      <c r="B193" s="16" t="s">
        <v>95</v>
      </c>
      <c r="C193">
        <v>4152232</v>
      </c>
      <c r="D193">
        <v>1941208</v>
      </c>
      <c r="E193">
        <v>1648393</v>
      </c>
      <c r="F193">
        <v>329678</v>
      </c>
      <c r="H193" s="16"/>
      <c r="I193">
        <v>4942199</v>
      </c>
      <c r="J193">
        <v>1337736</v>
      </c>
      <c r="K193">
        <v>1419937</v>
      </c>
      <c r="L193">
        <v>283987</v>
      </c>
      <c r="O193" s="16" t="s">
        <v>95</v>
      </c>
      <c r="P193">
        <v>38325112</v>
      </c>
      <c r="Q193">
        <v>17065968</v>
      </c>
      <c r="R193">
        <v>14628912</v>
      </c>
      <c r="S193">
        <v>2981019.25</v>
      </c>
      <c r="U193" s="16"/>
      <c r="V193">
        <v>44587460</v>
      </c>
      <c r="W193">
        <v>10947267</v>
      </c>
      <c r="X193">
        <v>10945395</v>
      </c>
      <c r="Y193">
        <v>2306365.5</v>
      </c>
      <c r="AB193" s="16" t="s">
        <v>95</v>
      </c>
      <c r="AC193">
        <v>60179488</v>
      </c>
      <c r="AD193">
        <v>28096000</v>
      </c>
      <c r="AE193">
        <v>92117632</v>
      </c>
      <c r="AF193">
        <v>26646836</v>
      </c>
      <c r="AH193" s="16"/>
      <c r="AI193">
        <v>61288612</v>
      </c>
      <c r="AJ193">
        <v>27499492</v>
      </c>
      <c r="AK193">
        <v>84184696</v>
      </c>
      <c r="AL193">
        <v>22061224</v>
      </c>
    </row>
    <row r="194" spans="2:38">
      <c r="B194" s="16" t="s">
        <v>96</v>
      </c>
      <c r="C194">
        <v>3448835</v>
      </c>
      <c r="D194">
        <v>1612363</v>
      </c>
      <c r="E194">
        <v>1369152</v>
      </c>
      <c r="F194">
        <v>273830</v>
      </c>
      <c r="H194" s="16"/>
      <c r="I194">
        <v>4104981</v>
      </c>
      <c r="J194">
        <v>1111121</v>
      </c>
      <c r="K194">
        <v>1179397</v>
      </c>
      <c r="L194">
        <v>235879</v>
      </c>
      <c r="O194" s="16" t="s">
        <v>96</v>
      </c>
      <c r="P194">
        <v>35050940</v>
      </c>
      <c r="Q194">
        <v>15523386</v>
      </c>
      <c r="R194">
        <v>12771108</v>
      </c>
      <c r="S194">
        <v>2592930.25</v>
      </c>
      <c r="U194" s="16"/>
      <c r="V194">
        <v>40078444</v>
      </c>
      <c r="W194">
        <v>9969255</v>
      </c>
      <c r="X194">
        <v>10065240</v>
      </c>
      <c r="Y194">
        <v>2078182.75</v>
      </c>
      <c r="AB194" s="16" t="s">
        <v>96</v>
      </c>
      <c r="AC194">
        <v>59920504</v>
      </c>
      <c r="AD194">
        <v>25755890</v>
      </c>
      <c r="AE194">
        <v>81883944</v>
      </c>
      <c r="AF194">
        <v>22928336</v>
      </c>
      <c r="AH194" s="16"/>
      <c r="AI194">
        <v>64257744</v>
      </c>
      <c r="AJ194">
        <v>24656030</v>
      </c>
      <c r="AK194">
        <v>72173776</v>
      </c>
      <c r="AL194">
        <v>18284476</v>
      </c>
    </row>
    <row r="195" spans="2:38">
      <c r="B195" s="16" t="s">
        <v>97</v>
      </c>
      <c r="C195">
        <v>2783421</v>
      </c>
      <c r="D195">
        <v>1301276</v>
      </c>
      <c r="E195">
        <v>1104989</v>
      </c>
      <c r="F195">
        <v>220998</v>
      </c>
      <c r="H195" s="16"/>
      <c r="I195">
        <v>3312971</v>
      </c>
      <c r="J195">
        <v>896742</v>
      </c>
      <c r="K195">
        <v>951846</v>
      </c>
      <c r="L195">
        <v>190369</v>
      </c>
      <c r="O195" s="16" t="s">
        <v>97</v>
      </c>
      <c r="P195">
        <v>31896034</v>
      </c>
      <c r="Q195">
        <v>14024386</v>
      </c>
      <c r="R195">
        <v>11401769</v>
      </c>
      <c r="S195">
        <v>2295317.5</v>
      </c>
      <c r="U195" s="16"/>
      <c r="V195">
        <v>36090464</v>
      </c>
      <c r="W195">
        <v>9095246</v>
      </c>
      <c r="X195">
        <v>9260000</v>
      </c>
      <c r="Y195">
        <v>1880124.875</v>
      </c>
      <c r="AB195" s="16" t="s">
        <v>97</v>
      </c>
      <c r="AC195">
        <v>58879508</v>
      </c>
      <c r="AD195">
        <v>23797814</v>
      </c>
      <c r="AE195">
        <v>72074408</v>
      </c>
      <c r="AF195">
        <v>19541168</v>
      </c>
      <c r="AH195" s="16"/>
      <c r="AI195">
        <v>65862320</v>
      </c>
      <c r="AJ195">
        <v>22289628</v>
      </c>
      <c r="AK195">
        <v>60962588</v>
      </c>
      <c r="AL195">
        <v>14945424</v>
      </c>
    </row>
    <row r="196" spans="2:38">
      <c r="B196" s="16" t="s">
        <v>98</v>
      </c>
      <c r="C196">
        <v>2174774</v>
      </c>
      <c r="D196">
        <v>1016727</v>
      </c>
      <c r="E196">
        <v>863363</v>
      </c>
      <c r="F196">
        <v>172672</v>
      </c>
      <c r="H196" s="16"/>
      <c r="I196">
        <v>2588528</v>
      </c>
      <c r="J196">
        <v>700653</v>
      </c>
      <c r="K196">
        <v>743707</v>
      </c>
      <c r="L196">
        <v>148741</v>
      </c>
      <c r="O196" s="16" t="s">
        <v>98</v>
      </c>
      <c r="P196">
        <v>27499988</v>
      </c>
      <c r="Q196">
        <v>12047108</v>
      </c>
      <c r="R196">
        <v>9806299</v>
      </c>
      <c r="S196">
        <v>1956103</v>
      </c>
      <c r="U196" s="16"/>
      <c r="V196">
        <v>30975632</v>
      </c>
      <c r="W196">
        <v>7899466</v>
      </c>
      <c r="X196">
        <v>8098367.5</v>
      </c>
      <c r="Y196">
        <v>1624417.375</v>
      </c>
      <c r="AB196" s="16" t="s">
        <v>98</v>
      </c>
      <c r="AC196">
        <v>55333060</v>
      </c>
      <c r="AD196">
        <v>21510244</v>
      </c>
      <c r="AE196">
        <v>61046212</v>
      </c>
      <c r="AF196">
        <v>16047419</v>
      </c>
      <c r="AH196" s="16"/>
      <c r="AI196">
        <v>64000304</v>
      </c>
      <c r="AJ196">
        <v>19746838</v>
      </c>
      <c r="AK196">
        <v>49426972</v>
      </c>
      <c r="AL196">
        <v>11757310</v>
      </c>
    </row>
    <row r="197" spans="2:38">
      <c r="B197" s="16" t="s">
        <v>99</v>
      </c>
      <c r="C197">
        <v>1638672</v>
      </c>
      <c r="D197">
        <v>766095</v>
      </c>
      <c r="E197">
        <v>650536</v>
      </c>
      <c r="F197">
        <v>130107</v>
      </c>
      <c r="H197" s="16"/>
      <c r="I197">
        <v>1950432</v>
      </c>
      <c r="J197">
        <v>527935</v>
      </c>
      <c r="K197">
        <v>560376</v>
      </c>
      <c r="L197">
        <v>112075</v>
      </c>
      <c r="O197" s="16" t="s">
        <v>99</v>
      </c>
      <c r="P197">
        <v>23568468</v>
      </c>
      <c r="Q197">
        <v>10334780</v>
      </c>
      <c r="R197">
        <v>8457059</v>
      </c>
      <c r="S197">
        <v>1673715.25</v>
      </c>
      <c r="U197" s="16"/>
      <c r="V197">
        <v>26544610</v>
      </c>
      <c r="W197">
        <v>6845005</v>
      </c>
      <c r="X197">
        <v>7058157</v>
      </c>
      <c r="Y197">
        <v>1403548.625</v>
      </c>
      <c r="AB197" s="16" t="s">
        <v>99</v>
      </c>
      <c r="AC197">
        <v>51442060</v>
      </c>
      <c r="AD197">
        <v>19596948</v>
      </c>
      <c r="AE197">
        <v>51228168</v>
      </c>
      <c r="AF197">
        <v>13060844</v>
      </c>
      <c r="AH197" s="16"/>
      <c r="AI197">
        <v>61047560</v>
      </c>
      <c r="AJ197">
        <v>17611804</v>
      </c>
      <c r="AK197">
        <v>39562664</v>
      </c>
      <c r="AL197">
        <v>9152206</v>
      </c>
    </row>
    <row r="198" spans="2:38">
      <c r="B198" s="16" t="s">
        <v>100</v>
      </c>
      <c r="C198">
        <v>1185905</v>
      </c>
      <c r="D198">
        <v>554422</v>
      </c>
      <c r="E198">
        <v>470792</v>
      </c>
      <c r="F198">
        <v>94158</v>
      </c>
      <c r="H198" s="16"/>
      <c r="I198">
        <v>1411526</v>
      </c>
      <c r="J198">
        <v>382066</v>
      </c>
      <c r="K198">
        <v>405544</v>
      </c>
      <c r="L198">
        <v>81108</v>
      </c>
      <c r="O198" s="16" t="s">
        <v>100</v>
      </c>
      <c r="P198">
        <v>20102836</v>
      </c>
      <c r="Q198">
        <v>8858136</v>
      </c>
      <c r="R198">
        <v>7288615</v>
      </c>
      <c r="S198">
        <v>1434111.125</v>
      </c>
      <c r="U198" s="16"/>
      <c r="V198">
        <v>22714478</v>
      </c>
      <c r="W198">
        <v>5916575.5</v>
      </c>
      <c r="X198">
        <v>6128763</v>
      </c>
      <c r="Y198">
        <v>1211433.75</v>
      </c>
      <c r="AB198" s="16" t="s">
        <v>100</v>
      </c>
      <c r="AC198">
        <v>47403020</v>
      </c>
      <c r="AD198">
        <v>17972328</v>
      </c>
      <c r="AE198">
        <v>42637400</v>
      </c>
      <c r="AF198">
        <v>10548816</v>
      </c>
      <c r="AH198" s="16"/>
      <c r="AI198">
        <v>57322976</v>
      </c>
      <c r="AJ198">
        <v>15774290</v>
      </c>
      <c r="AK198">
        <v>31386488</v>
      </c>
      <c r="AL198">
        <v>7086003</v>
      </c>
    </row>
    <row r="199" spans="2:38">
      <c r="B199" s="16" t="s">
        <v>101</v>
      </c>
      <c r="C199">
        <v>781864</v>
      </c>
      <c r="D199">
        <v>365529</v>
      </c>
      <c r="E199">
        <v>310392</v>
      </c>
      <c r="F199">
        <v>62078</v>
      </c>
      <c r="H199" s="16"/>
      <c r="I199">
        <v>930615</v>
      </c>
      <c r="J199">
        <v>251895</v>
      </c>
      <c r="K199">
        <v>267374</v>
      </c>
      <c r="L199">
        <v>53474</v>
      </c>
      <c r="O199" s="16" t="s">
        <v>101</v>
      </c>
      <c r="P199">
        <v>17087180</v>
      </c>
      <c r="Q199">
        <v>7583858</v>
      </c>
      <c r="R199">
        <v>6267800</v>
      </c>
      <c r="S199">
        <v>1228448.125</v>
      </c>
      <c r="U199" s="16"/>
      <c r="V199">
        <v>19412690</v>
      </c>
      <c r="W199">
        <v>5100787</v>
      </c>
      <c r="X199">
        <v>5301263</v>
      </c>
      <c r="Y199">
        <v>1043496.375</v>
      </c>
      <c r="AB199" s="16" t="s">
        <v>101</v>
      </c>
      <c r="AC199">
        <v>43365184</v>
      </c>
      <c r="AD199">
        <v>16556134</v>
      </c>
      <c r="AE199">
        <v>35230620</v>
      </c>
      <c r="AF199">
        <v>8464652</v>
      </c>
      <c r="AH199" s="16"/>
      <c r="AI199">
        <v>53083792</v>
      </c>
      <c r="AJ199">
        <v>14138182</v>
      </c>
      <c r="AK199">
        <v>24788140</v>
      </c>
      <c r="AL199">
        <v>5485378</v>
      </c>
    </row>
    <row r="200" spans="2:38">
      <c r="B200" s="16" t="s">
        <v>102</v>
      </c>
      <c r="C200">
        <v>413825</v>
      </c>
      <c r="D200">
        <v>193467</v>
      </c>
      <c r="E200">
        <v>164284</v>
      </c>
      <c r="F200">
        <v>32857</v>
      </c>
      <c r="H200" s="16"/>
      <c r="I200">
        <v>492556</v>
      </c>
      <c r="J200">
        <v>133323</v>
      </c>
      <c r="K200">
        <v>141515</v>
      </c>
      <c r="L200">
        <v>28303</v>
      </c>
      <c r="O200" s="16" t="s">
        <v>102</v>
      </c>
      <c r="P200">
        <v>11761258</v>
      </c>
      <c r="Q200">
        <v>5254088</v>
      </c>
      <c r="R200">
        <v>4354279.5</v>
      </c>
      <c r="S200">
        <v>851590.9375</v>
      </c>
      <c r="U200" s="16"/>
      <c r="V200">
        <v>13432861</v>
      </c>
      <c r="W200">
        <v>3550783.5</v>
      </c>
      <c r="X200">
        <v>3697370</v>
      </c>
      <c r="Y200">
        <v>725963.8125</v>
      </c>
      <c r="AB200" s="16" t="s">
        <v>102</v>
      </c>
      <c r="AC200">
        <v>33006840</v>
      </c>
      <c r="AD200">
        <v>12750395</v>
      </c>
      <c r="AE200">
        <v>24609590</v>
      </c>
      <c r="AF200">
        <v>5771498.5</v>
      </c>
      <c r="AH200" s="16"/>
      <c r="AI200">
        <v>40637252</v>
      </c>
      <c r="AJ200">
        <v>10610162</v>
      </c>
      <c r="AK200">
        <v>16737754</v>
      </c>
      <c r="AL200">
        <v>3653761.5</v>
      </c>
    </row>
    <row r="201" spans="2:38">
      <c r="B201" s="16" t="s">
        <v>103</v>
      </c>
      <c r="C201">
        <v>188273</v>
      </c>
      <c r="D201">
        <v>88019</v>
      </c>
      <c r="E201">
        <v>74742</v>
      </c>
      <c r="F201">
        <v>14948</v>
      </c>
      <c r="H201" s="16"/>
      <c r="I201">
        <v>224091</v>
      </c>
      <c r="J201">
        <v>60656</v>
      </c>
      <c r="K201">
        <v>64383</v>
      </c>
      <c r="L201">
        <v>12876</v>
      </c>
      <c r="O201" s="16" t="s">
        <v>103</v>
      </c>
      <c r="P201">
        <v>7897084</v>
      </c>
      <c r="Q201">
        <v>3550400</v>
      </c>
      <c r="R201">
        <v>2948265.25</v>
      </c>
      <c r="S201">
        <v>575863.8125</v>
      </c>
      <c r="U201" s="16"/>
      <c r="V201">
        <v>9069838</v>
      </c>
      <c r="W201">
        <v>2409045.75</v>
      </c>
      <c r="X201">
        <v>2511612.25</v>
      </c>
      <c r="Y201">
        <v>492269.0625</v>
      </c>
      <c r="AB201" s="16" t="s">
        <v>103</v>
      </c>
      <c r="AC201">
        <v>24544680</v>
      </c>
      <c r="AD201">
        <v>9627695</v>
      </c>
      <c r="AE201">
        <v>16824152</v>
      </c>
      <c r="AF201">
        <v>3856800.75</v>
      </c>
      <c r="AH201" s="16"/>
      <c r="AI201">
        <v>30273150</v>
      </c>
      <c r="AJ201">
        <v>7792260</v>
      </c>
      <c r="AK201">
        <v>11149287</v>
      </c>
      <c r="AL201">
        <v>2409593.5</v>
      </c>
    </row>
    <row r="202" spans="2:38">
      <c r="B202" s="16" t="s">
        <v>104</v>
      </c>
      <c r="C202">
        <v>72551</v>
      </c>
      <c r="D202">
        <v>33918</v>
      </c>
      <c r="E202">
        <v>28802</v>
      </c>
      <c r="F202">
        <v>5760</v>
      </c>
      <c r="H202" s="16"/>
      <c r="I202">
        <v>86354</v>
      </c>
      <c r="J202">
        <v>23374</v>
      </c>
      <c r="K202">
        <v>24810</v>
      </c>
      <c r="L202">
        <v>4962</v>
      </c>
      <c r="O202" s="16" t="s">
        <v>104</v>
      </c>
      <c r="P202">
        <v>5184687</v>
      </c>
      <c r="Q202">
        <v>2344659.5</v>
      </c>
      <c r="R202">
        <v>1949890.5</v>
      </c>
      <c r="S202">
        <v>380633.75</v>
      </c>
      <c r="U202" s="16"/>
      <c r="V202">
        <v>5987296</v>
      </c>
      <c r="W202">
        <v>1596259</v>
      </c>
      <c r="X202">
        <v>1665514.75</v>
      </c>
      <c r="Y202">
        <v>326066.75</v>
      </c>
      <c r="AB202" s="16" t="s">
        <v>104</v>
      </c>
      <c r="AC202">
        <v>17852032</v>
      </c>
      <c r="AD202">
        <v>7121918</v>
      </c>
      <c r="AE202">
        <v>11274592</v>
      </c>
      <c r="AF202">
        <v>2530426.5</v>
      </c>
      <c r="AH202" s="16"/>
      <c r="AI202">
        <v>21976946</v>
      </c>
      <c r="AJ202">
        <v>5598666</v>
      </c>
      <c r="AK202">
        <v>7349402.5</v>
      </c>
      <c r="AL202">
        <v>1577030.25</v>
      </c>
    </row>
    <row r="203" spans="2:38">
      <c r="B203" s="16" t="s">
        <v>105</v>
      </c>
      <c r="C203">
        <v>25630</v>
      </c>
      <c r="D203">
        <v>11982</v>
      </c>
      <c r="E203">
        <v>10175</v>
      </c>
      <c r="F203">
        <v>2035</v>
      </c>
      <c r="H203" s="16"/>
      <c r="I203">
        <v>30507</v>
      </c>
      <c r="J203">
        <v>8257</v>
      </c>
      <c r="K203">
        <v>8765</v>
      </c>
      <c r="L203">
        <v>1753</v>
      </c>
      <c r="O203" s="16" t="s">
        <v>105</v>
      </c>
      <c r="P203">
        <v>3326626</v>
      </c>
      <c r="Q203">
        <v>1512198.5</v>
      </c>
      <c r="R203">
        <v>1259054.375</v>
      </c>
      <c r="S203">
        <v>245782.5</v>
      </c>
      <c r="U203" s="16"/>
      <c r="V203">
        <v>3861298.5</v>
      </c>
      <c r="W203">
        <v>1032373.75</v>
      </c>
      <c r="X203">
        <v>1077729.125</v>
      </c>
      <c r="Y203">
        <v>210889.0625</v>
      </c>
      <c r="AB203" s="16" t="s">
        <v>105</v>
      </c>
      <c r="AC203">
        <v>12702928</v>
      </c>
      <c r="AD203">
        <v>5154790.5</v>
      </c>
      <c r="AE203">
        <v>7414766.5</v>
      </c>
      <c r="AF203">
        <v>1632227.125</v>
      </c>
      <c r="AH203" s="16"/>
      <c r="AI203">
        <v>15564474</v>
      </c>
      <c r="AJ203">
        <v>3935816</v>
      </c>
      <c r="AK203">
        <v>4805332.5</v>
      </c>
      <c r="AL203">
        <v>1025816</v>
      </c>
    </row>
    <row r="204" spans="2:38">
      <c r="B204" s="16" t="s">
        <v>106</v>
      </c>
      <c r="C204">
        <v>6936</v>
      </c>
      <c r="D204">
        <v>3243</v>
      </c>
      <c r="E204">
        <v>2753</v>
      </c>
      <c r="F204">
        <v>550</v>
      </c>
      <c r="H204" s="16"/>
      <c r="I204">
        <v>8256</v>
      </c>
      <c r="J204">
        <v>2234</v>
      </c>
      <c r="K204">
        <v>2372</v>
      </c>
      <c r="L204">
        <v>474</v>
      </c>
      <c r="O204" s="16" t="s">
        <v>106</v>
      </c>
      <c r="P204">
        <v>2099200.5</v>
      </c>
      <c r="Q204">
        <v>958524.625</v>
      </c>
      <c r="R204">
        <v>798901.875</v>
      </c>
      <c r="S204">
        <v>156047.9375</v>
      </c>
      <c r="U204" s="16"/>
      <c r="V204">
        <v>2447878</v>
      </c>
      <c r="W204">
        <v>655862.875</v>
      </c>
      <c r="X204">
        <v>684997.875</v>
      </c>
      <c r="Y204">
        <v>134060.328125</v>
      </c>
      <c r="AB204" s="16" t="s">
        <v>106</v>
      </c>
      <c r="AC204">
        <v>8867255</v>
      </c>
      <c r="AD204">
        <v>3656618.25</v>
      </c>
      <c r="AE204">
        <v>4803281</v>
      </c>
      <c r="AF204">
        <v>1039114.4375</v>
      </c>
      <c r="AH204" s="16"/>
      <c r="AI204">
        <v>10790970</v>
      </c>
      <c r="AJ204">
        <v>2714885</v>
      </c>
      <c r="AK204">
        <v>3127776</v>
      </c>
      <c r="AL204">
        <v>664910.5625</v>
      </c>
    </row>
    <row r="205" spans="2:38">
      <c r="B205" s="16" t="s">
        <v>107</v>
      </c>
      <c r="C205">
        <v>1877</v>
      </c>
      <c r="D205">
        <v>877</v>
      </c>
      <c r="E205">
        <v>745</v>
      </c>
      <c r="F205">
        <v>149</v>
      </c>
      <c r="H205" s="16"/>
      <c r="I205">
        <v>2234</v>
      </c>
      <c r="J205">
        <v>604</v>
      </c>
      <c r="K205">
        <v>642</v>
      </c>
      <c r="L205">
        <v>128</v>
      </c>
      <c r="O205" s="16" t="s">
        <v>107</v>
      </c>
      <c r="P205">
        <v>1291759.25</v>
      </c>
      <c r="Q205">
        <v>592098.875</v>
      </c>
      <c r="R205">
        <v>493984.25</v>
      </c>
      <c r="S205">
        <v>96602.1171875</v>
      </c>
      <c r="U205" s="16"/>
      <c r="V205">
        <v>1512374</v>
      </c>
      <c r="W205">
        <v>405861.90625</v>
      </c>
      <c r="X205">
        <v>424103.40625</v>
      </c>
      <c r="Y205">
        <v>83062.3515625</v>
      </c>
      <c r="AB205" s="16" t="s">
        <v>107</v>
      </c>
      <c r="AC205">
        <v>6052436</v>
      </c>
      <c r="AD205">
        <v>2532047.5</v>
      </c>
      <c r="AE205">
        <v>3058711</v>
      </c>
      <c r="AF205">
        <v>651647.25</v>
      </c>
      <c r="AH205" s="16"/>
      <c r="AI205">
        <v>7305479</v>
      </c>
      <c r="AJ205">
        <v>1832258.5</v>
      </c>
      <c r="AK205">
        <v>2020001</v>
      </c>
      <c r="AL205">
        <v>427661.4375</v>
      </c>
    </row>
    <row r="206" spans="2:38">
      <c r="B206" s="16" t="s">
        <v>108</v>
      </c>
      <c r="C206">
        <v>427</v>
      </c>
      <c r="D206">
        <v>199</v>
      </c>
      <c r="E206">
        <v>169</v>
      </c>
      <c r="F206">
        <v>34</v>
      </c>
      <c r="H206" s="16"/>
      <c r="I206">
        <v>508</v>
      </c>
      <c r="J206">
        <v>137</v>
      </c>
      <c r="K206">
        <v>146</v>
      </c>
      <c r="L206">
        <v>29</v>
      </c>
      <c r="O206" s="16" t="s">
        <v>108</v>
      </c>
      <c r="P206">
        <v>779222.5</v>
      </c>
      <c r="Q206">
        <v>358318.0625</v>
      </c>
      <c r="R206">
        <v>299315.6875</v>
      </c>
      <c r="S206">
        <v>58660.28125</v>
      </c>
      <c r="U206" s="16"/>
      <c r="V206">
        <v>915429.5</v>
      </c>
      <c r="W206">
        <v>245934.71875</v>
      </c>
      <c r="X206">
        <v>257152.40625</v>
      </c>
      <c r="Y206">
        <v>50413.03515625</v>
      </c>
      <c r="AB206" s="16" t="s">
        <v>108</v>
      </c>
      <c r="AC206">
        <v>4048325.25</v>
      </c>
      <c r="AD206">
        <v>1714620.75</v>
      </c>
      <c r="AE206">
        <v>1920946</v>
      </c>
      <c r="AF206">
        <v>403934.53125</v>
      </c>
      <c r="AH206" s="16"/>
      <c r="AI206">
        <v>4843401.5</v>
      </c>
      <c r="AJ206">
        <v>1213020.5</v>
      </c>
      <c r="AK206">
        <v>1295802.75</v>
      </c>
      <c r="AL206">
        <v>273045.71875</v>
      </c>
    </row>
    <row r="207" spans="2:38">
      <c r="B207" s="16" t="s">
        <v>109</v>
      </c>
      <c r="C207">
        <v>86</v>
      </c>
      <c r="D207">
        <v>40</v>
      </c>
      <c r="E207">
        <v>34</v>
      </c>
      <c r="F207">
        <v>6</v>
      </c>
      <c r="H207" s="16"/>
      <c r="I207">
        <v>103</v>
      </c>
      <c r="J207">
        <v>28</v>
      </c>
      <c r="K207">
        <v>29</v>
      </c>
      <c r="L207">
        <v>6</v>
      </c>
      <c r="O207" s="16" t="s">
        <v>109</v>
      </c>
      <c r="P207">
        <v>1077474.25</v>
      </c>
      <c r="Q207">
        <v>497928.5625</v>
      </c>
      <c r="R207">
        <v>417408.21875</v>
      </c>
      <c r="S207">
        <v>82005.4765625</v>
      </c>
      <c r="U207" s="16"/>
      <c r="V207">
        <v>1272490.75</v>
      </c>
      <c r="W207">
        <v>342563.4375</v>
      </c>
      <c r="X207">
        <v>359319.5</v>
      </c>
      <c r="Y207">
        <v>70867.75</v>
      </c>
      <c r="AB207" s="16" t="s">
        <v>109</v>
      </c>
      <c r="AC207">
        <v>7408260.5</v>
      </c>
      <c r="AD207">
        <v>3203607.5</v>
      </c>
      <c r="AE207">
        <v>3125285.25</v>
      </c>
      <c r="AF207">
        <v>640882.9375</v>
      </c>
      <c r="AH207" s="16"/>
      <c r="AI207">
        <v>8680879</v>
      </c>
      <c r="AJ207">
        <v>2186182.5</v>
      </c>
      <c r="AK207">
        <v>2261430</v>
      </c>
      <c r="AL207">
        <v>469095.03125</v>
      </c>
    </row>
    <row r="209" spans="1:38" ht="19.7" thickBot="1">
      <c r="A209" s="17" t="s">
        <v>427</v>
      </c>
      <c r="B209" s="18" t="s">
        <v>110</v>
      </c>
      <c r="C209" s="9" t="s">
        <v>118</v>
      </c>
      <c r="D209" s="19" t="s">
        <v>119</v>
      </c>
      <c r="E209" s="19" t="s">
        <v>113</v>
      </c>
      <c r="F209" s="19" t="s">
        <v>120</v>
      </c>
      <c r="H209" s="18" t="s">
        <v>111</v>
      </c>
      <c r="I209" s="9" t="s">
        <v>118</v>
      </c>
      <c r="J209" s="19" t="s">
        <v>119</v>
      </c>
      <c r="K209" s="19" t="s">
        <v>113</v>
      </c>
      <c r="L209" s="19" t="s">
        <v>120</v>
      </c>
      <c r="N209" s="17" t="s">
        <v>123</v>
      </c>
      <c r="O209" s="18" t="s">
        <v>110</v>
      </c>
      <c r="P209" s="19" t="s">
        <v>118</v>
      </c>
      <c r="Q209" s="19" t="s">
        <v>119</v>
      </c>
      <c r="R209" s="19" t="s">
        <v>113</v>
      </c>
      <c r="S209" s="19" t="s">
        <v>120</v>
      </c>
      <c r="U209" s="18" t="s">
        <v>111</v>
      </c>
      <c r="V209" s="19" t="s">
        <v>118</v>
      </c>
      <c r="W209" s="19" t="s">
        <v>119</v>
      </c>
      <c r="X209" s="19" t="s">
        <v>113</v>
      </c>
      <c r="Y209" s="19" t="s">
        <v>120</v>
      </c>
      <c r="AA209" s="17" t="s">
        <v>123</v>
      </c>
      <c r="AB209" s="18" t="s">
        <v>110</v>
      </c>
      <c r="AC209" s="19" t="s">
        <v>118</v>
      </c>
      <c r="AD209" s="19" t="s">
        <v>119</v>
      </c>
      <c r="AE209" s="19" t="s">
        <v>113</v>
      </c>
      <c r="AF209" s="19" t="s">
        <v>120</v>
      </c>
      <c r="AH209" s="18" t="s">
        <v>111</v>
      </c>
      <c r="AI209" s="19" t="s">
        <v>118</v>
      </c>
      <c r="AJ209" s="19" t="s">
        <v>119</v>
      </c>
      <c r="AK209" s="19" t="s">
        <v>113</v>
      </c>
      <c r="AL209" s="19" t="s">
        <v>120</v>
      </c>
    </row>
    <row r="210" spans="1:38" ht="14.95" thickBot="1">
      <c r="B210" t="s">
        <v>121</v>
      </c>
      <c r="C210" s="22">
        <v>5179244</v>
      </c>
      <c r="D210">
        <v>1</v>
      </c>
      <c r="E210">
        <v>1</v>
      </c>
      <c r="F210">
        <v>1</v>
      </c>
      <c r="I210" s="22">
        <v>5123000</v>
      </c>
      <c r="J210">
        <v>1</v>
      </c>
      <c r="K210">
        <v>1</v>
      </c>
      <c r="L210">
        <v>1</v>
      </c>
      <c r="O210" s="16" t="s">
        <v>121</v>
      </c>
      <c r="P210">
        <v>52318904</v>
      </c>
      <c r="Q210">
        <v>0</v>
      </c>
      <c r="R210">
        <v>0</v>
      </c>
      <c r="S210">
        <v>0</v>
      </c>
      <c r="U210" s="16"/>
      <c r="V210">
        <v>49281904</v>
      </c>
      <c r="W210">
        <v>0</v>
      </c>
      <c r="X210">
        <v>0</v>
      </c>
      <c r="Y210">
        <v>0</v>
      </c>
      <c r="AB210" s="16" t="s">
        <v>121</v>
      </c>
      <c r="AC210">
        <v>81164192</v>
      </c>
      <c r="AD210">
        <v>0</v>
      </c>
      <c r="AE210">
        <v>0</v>
      </c>
      <c r="AF210">
        <v>0</v>
      </c>
      <c r="AH210" s="16"/>
      <c r="AI210">
        <v>76523000</v>
      </c>
      <c r="AJ210">
        <v>0</v>
      </c>
      <c r="AK210">
        <v>0</v>
      </c>
      <c r="AL210">
        <v>0</v>
      </c>
    </row>
    <row r="211" spans="1:38">
      <c r="B211" s="16" t="s">
        <v>122</v>
      </c>
      <c r="C211">
        <v>4511602</v>
      </c>
      <c r="D211">
        <v>1</v>
      </c>
      <c r="E211">
        <v>1</v>
      </c>
      <c r="F211">
        <v>1</v>
      </c>
      <c r="H211" s="16"/>
      <c r="I211">
        <v>4462608</v>
      </c>
      <c r="J211">
        <v>1</v>
      </c>
      <c r="K211">
        <v>1</v>
      </c>
      <c r="L211">
        <v>1</v>
      </c>
      <c r="O211" s="16" t="s">
        <v>122</v>
      </c>
      <c r="P211">
        <v>45171084</v>
      </c>
      <c r="Q211">
        <v>0</v>
      </c>
      <c r="R211">
        <v>0</v>
      </c>
      <c r="S211">
        <v>0</v>
      </c>
      <c r="U211" s="16"/>
      <c r="V211">
        <v>42548684</v>
      </c>
      <c r="W211">
        <v>0</v>
      </c>
      <c r="X211">
        <v>0</v>
      </c>
      <c r="Y211">
        <v>0</v>
      </c>
      <c r="AB211" s="16" t="s">
        <v>122</v>
      </c>
      <c r="AC211">
        <v>77542208</v>
      </c>
      <c r="AD211">
        <v>0</v>
      </c>
      <c r="AE211">
        <v>0</v>
      </c>
      <c r="AF211">
        <v>0</v>
      </c>
      <c r="AH211" s="16"/>
      <c r="AI211">
        <v>73107832</v>
      </c>
      <c r="AJ211">
        <v>0</v>
      </c>
      <c r="AK211">
        <v>0</v>
      </c>
      <c r="AL211">
        <v>0</v>
      </c>
    </row>
    <row r="212" spans="1:38">
      <c r="B212" s="16" t="s">
        <v>91</v>
      </c>
      <c r="C212">
        <v>3043406</v>
      </c>
      <c r="D212">
        <v>963718</v>
      </c>
      <c r="E212">
        <v>1</v>
      </c>
      <c r="F212">
        <v>1</v>
      </c>
      <c r="H212" s="16"/>
      <c r="I212">
        <v>3299486</v>
      </c>
      <c r="J212">
        <v>664122</v>
      </c>
      <c r="K212">
        <v>1</v>
      </c>
      <c r="L212">
        <v>1</v>
      </c>
      <c r="O212" s="16" t="s">
        <v>91</v>
      </c>
      <c r="P212">
        <v>31649822</v>
      </c>
      <c r="Q212">
        <v>0</v>
      </c>
      <c r="R212">
        <v>0</v>
      </c>
      <c r="S212">
        <v>0</v>
      </c>
      <c r="U212" s="16"/>
      <c r="V212">
        <v>30557368</v>
      </c>
      <c r="W212">
        <v>6075527</v>
      </c>
      <c r="X212">
        <v>0</v>
      </c>
      <c r="Y212">
        <v>0</v>
      </c>
      <c r="AB212" s="16" t="s">
        <v>91</v>
      </c>
      <c r="AC212">
        <v>62723772</v>
      </c>
      <c r="AD212">
        <v>10577235</v>
      </c>
      <c r="AE212">
        <v>0</v>
      </c>
      <c r="AF212">
        <v>0</v>
      </c>
      <c r="AH212" s="16"/>
      <c r="AI212">
        <v>58215108</v>
      </c>
      <c r="AJ212">
        <v>10929773</v>
      </c>
      <c r="AK212">
        <v>0</v>
      </c>
      <c r="AL212">
        <v>0</v>
      </c>
    </row>
    <row r="213" spans="1:38">
      <c r="B213" s="16" t="s">
        <v>92</v>
      </c>
      <c r="C213">
        <v>2069951</v>
      </c>
      <c r="D213">
        <v>855957</v>
      </c>
      <c r="E213">
        <v>726843</v>
      </c>
      <c r="F213">
        <v>1</v>
      </c>
      <c r="H213" s="16"/>
      <c r="I213">
        <v>2385147</v>
      </c>
      <c r="J213">
        <v>589862</v>
      </c>
      <c r="K213">
        <v>626108</v>
      </c>
      <c r="L213">
        <v>1</v>
      </c>
      <c r="O213" s="16" t="s">
        <v>92</v>
      </c>
      <c r="P213">
        <v>18923116</v>
      </c>
      <c r="Q213">
        <v>7114156.5</v>
      </c>
      <c r="R213">
        <v>9453003</v>
      </c>
      <c r="S213">
        <v>0</v>
      </c>
      <c r="U213" s="16"/>
      <c r="V213">
        <v>22613320</v>
      </c>
      <c r="W213">
        <v>5265702.5</v>
      </c>
      <c r="X213">
        <v>5374499.5</v>
      </c>
      <c r="Y213">
        <v>0</v>
      </c>
      <c r="AB213" s="16" t="s">
        <v>92</v>
      </c>
      <c r="AC213">
        <v>26455004</v>
      </c>
      <c r="AD213">
        <v>9904904</v>
      </c>
      <c r="AE213">
        <v>33852012</v>
      </c>
      <c r="AF213">
        <v>0</v>
      </c>
      <c r="AH213" s="16"/>
      <c r="AI213">
        <v>22841446</v>
      </c>
      <c r="AJ213">
        <v>10179428</v>
      </c>
      <c r="AK213">
        <v>32967398</v>
      </c>
      <c r="AL213">
        <v>0</v>
      </c>
    </row>
    <row r="214" spans="1:38">
      <c r="B214" s="16" t="s">
        <v>93</v>
      </c>
      <c r="C214">
        <v>1594872</v>
      </c>
      <c r="D214">
        <v>745618</v>
      </c>
      <c r="E214">
        <v>633148</v>
      </c>
      <c r="F214">
        <v>126629</v>
      </c>
      <c r="H214" s="16"/>
      <c r="I214">
        <v>1898299</v>
      </c>
      <c r="J214">
        <v>513824</v>
      </c>
      <c r="K214">
        <v>545398</v>
      </c>
      <c r="L214">
        <v>109079</v>
      </c>
      <c r="O214" s="16" t="s">
        <v>93</v>
      </c>
      <c r="P214">
        <v>15866008</v>
      </c>
      <c r="Q214">
        <v>6905866.5</v>
      </c>
      <c r="R214">
        <v>7160429.5</v>
      </c>
      <c r="S214">
        <v>1450439</v>
      </c>
      <c r="U214" s="16"/>
      <c r="V214">
        <v>19337650</v>
      </c>
      <c r="W214">
        <v>4683119.5</v>
      </c>
      <c r="X214">
        <v>4571380</v>
      </c>
      <c r="Y214">
        <v>1000580.0625</v>
      </c>
      <c r="AB214" s="16" t="s">
        <v>93</v>
      </c>
      <c r="AC214">
        <v>16273170</v>
      </c>
      <c r="AD214">
        <v>9144288</v>
      </c>
      <c r="AE214">
        <v>29965954</v>
      </c>
      <c r="AF214">
        <v>9083261</v>
      </c>
      <c r="AH214" s="16"/>
      <c r="AI214">
        <v>14684408</v>
      </c>
      <c r="AJ214">
        <v>9273250</v>
      </c>
      <c r="AK214">
        <v>28616096</v>
      </c>
      <c r="AL214">
        <v>7906553</v>
      </c>
    </row>
    <row r="215" spans="1:38">
      <c r="B215" s="16" t="s">
        <v>94</v>
      </c>
      <c r="C215">
        <v>1358715</v>
      </c>
      <c r="D215">
        <v>635212</v>
      </c>
      <c r="E215">
        <v>539396</v>
      </c>
      <c r="F215">
        <v>107879</v>
      </c>
      <c r="H215" s="16"/>
      <c r="I215">
        <v>1617213</v>
      </c>
      <c r="J215">
        <v>437741</v>
      </c>
      <c r="K215">
        <v>464639</v>
      </c>
      <c r="L215">
        <v>92928</v>
      </c>
      <c r="O215" s="16" t="s">
        <v>94</v>
      </c>
      <c r="P215">
        <v>14645094</v>
      </c>
      <c r="Q215">
        <v>6513344.5</v>
      </c>
      <c r="R215">
        <v>5924866.5</v>
      </c>
      <c r="S215">
        <v>1205028.125</v>
      </c>
      <c r="U215" s="16"/>
      <c r="V215">
        <v>17350764</v>
      </c>
      <c r="W215">
        <v>4225734</v>
      </c>
      <c r="X215">
        <v>4190492</v>
      </c>
      <c r="Y215">
        <v>897916.0625</v>
      </c>
      <c r="AB215" s="16" t="s">
        <v>94</v>
      </c>
      <c r="AC215">
        <v>16558272</v>
      </c>
      <c r="AD215">
        <v>8371300.5</v>
      </c>
      <c r="AE215">
        <v>27128422</v>
      </c>
      <c r="AF215">
        <v>7953877.5</v>
      </c>
      <c r="AH215" s="16"/>
      <c r="AI215">
        <v>16051242</v>
      </c>
      <c r="AJ215">
        <v>8336109</v>
      </c>
      <c r="AK215">
        <v>25251946</v>
      </c>
      <c r="AL215">
        <v>6735870</v>
      </c>
    </row>
    <row r="216" spans="1:38">
      <c r="B216" s="16" t="s">
        <v>95</v>
      </c>
      <c r="C216">
        <v>1157527</v>
      </c>
      <c r="D216">
        <v>541155</v>
      </c>
      <c r="E216">
        <v>459526</v>
      </c>
      <c r="F216">
        <v>91905</v>
      </c>
      <c r="H216" s="16"/>
      <c r="I216">
        <v>1377748</v>
      </c>
      <c r="J216">
        <v>372923</v>
      </c>
      <c r="K216">
        <v>395839</v>
      </c>
      <c r="L216">
        <v>79167</v>
      </c>
      <c r="O216" s="16" t="s">
        <v>95</v>
      </c>
      <c r="P216">
        <v>13441490</v>
      </c>
      <c r="Q216">
        <v>5990541</v>
      </c>
      <c r="R216">
        <v>5056241.5</v>
      </c>
      <c r="S216">
        <v>1030142.75</v>
      </c>
      <c r="U216" s="16"/>
      <c r="V216">
        <v>15569832</v>
      </c>
      <c r="W216">
        <v>3837186</v>
      </c>
      <c r="X216">
        <v>3848304.75</v>
      </c>
      <c r="Y216">
        <v>806817.9375</v>
      </c>
      <c r="AB216" s="16" t="s">
        <v>95</v>
      </c>
      <c r="AC216">
        <v>16657153</v>
      </c>
      <c r="AD216">
        <v>7647563.5</v>
      </c>
      <c r="AE216">
        <v>24291316</v>
      </c>
      <c r="AF216">
        <v>6894677.5</v>
      </c>
      <c r="AH216" s="16"/>
      <c r="AI216">
        <v>17170836</v>
      </c>
      <c r="AJ216">
        <v>7455400</v>
      </c>
      <c r="AK216">
        <v>21923088</v>
      </c>
      <c r="AL216">
        <v>5654265.5</v>
      </c>
    </row>
    <row r="217" spans="1:38">
      <c r="B217" s="16" t="s">
        <v>96</v>
      </c>
      <c r="C217">
        <v>961440</v>
      </c>
      <c r="D217">
        <v>449482</v>
      </c>
      <c r="E217">
        <v>381681</v>
      </c>
      <c r="F217">
        <v>76336</v>
      </c>
      <c r="H217" s="16"/>
      <c r="I217">
        <v>1144355</v>
      </c>
      <c r="J217">
        <v>309749</v>
      </c>
      <c r="K217">
        <v>328783</v>
      </c>
      <c r="L217">
        <v>65756</v>
      </c>
      <c r="O217" s="16" t="s">
        <v>96</v>
      </c>
      <c r="P217">
        <v>12261565</v>
      </c>
      <c r="Q217">
        <v>5427001.5</v>
      </c>
      <c r="R217">
        <v>4439136.5</v>
      </c>
      <c r="S217">
        <v>900035.3125</v>
      </c>
      <c r="U217" s="16"/>
      <c r="V217">
        <v>13983735</v>
      </c>
      <c r="W217">
        <v>3491747.25</v>
      </c>
      <c r="X217">
        <v>3534386.75</v>
      </c>
      <c r="Y217">
        <v>726680.6875</v>
      </c>
      <c r="AB217" s="16" t="s">
        <v>96</v>
      </c>
      <c r="AC217">
        <v>16528350</v>
      </c>
      <c r="AD217">
        <v>7014150</v>
      </c>
      <c r="AE217">
        <v>21530344</v>
      </c>
      <c r="AF217">
        <v>5918920</v>
      </c>
      <c r="AH217" s="16"/>
      <c r="AI217">
        <v>17924882</v>
      </c>
      <c r="AJ217">
        <v>6688825.5</v>
      </c>
      <c r="AK217">
        <v>18747760</v>
      </c>
      <c r="AL217">
        <v>4680160.5</v>
      </c>
    </row>
    <row r="218" spans="1:38">
      <c r="B218" s="16" t="s">
        <v>97</v>
      </c>
      <c r="C218">
        <v>775941</v>
      </c>
      <c r="D218">
        <v>362759</v>
      </c>
      <c r="E218">
        <v>308040</v>
      </c>
      <c r="F218">
        <v>61608</v>
      </c>
      <c r="H218" s="16"/>
      <c r="I218">
        <v>923565</v>
      </c>
      <c r="J218">
        <v>249987</v>
      </c>
      <c r="K218">
        <v>265348</v>
      </c>
      <c r="L218">
        <v>53069</v>
      </c>
      <c r="O218" s="16" t="s">
        <v>97</v>
      </c>
      <c r="P218">
        <v>11122698</v>
      </c>
      <c r="Q218">
        <v>4888589.5</v>
      </c>
      <c r="R218">
        <v>3972063.25</v>
      </c>
      <c r="S218">
        <v>798079.875</v>
      </c>
      <c r="U218" s="16"/>
      <c r="V218">
        <v>12572466</v>
      </c>
      <c r="W218">
        <v>3179885.75</v>
      </c>
      <c r="X218">
        <v>3244714.5</v>
      </c>
      <c r="Y218">
        <v>656708.625</v>
      </c>
      <c r="AB218" s="16" t="s">
        <v>97</v>
      </c>
      <c r="AC218">
        <v>16177564</v>
      </c>
      <c r="AD218">
        <v>6484979.5</v>
      </c>
      <c r="AE218">
        <v>18897210</v>
      </c>
      <c r="AF218">
        <v>5033856.5</v>
      </c>
      <c r="AH218" s="16"/>
      <c r="AI218">
        <v>18279842</v>
      </c>
      <c r="AJ218">
        <v>6052779</v>
      </c>
      <c r="AK218">
        <v>15803621</v>
      </c>
      <c r="AL218">
        <v>3823364.5</v>
      </c>
    </row>
    <row r="219" spans="1:38">
      <c r="B219" s="16" t="s">
        <v>98</v>
      </c>
      <c r="C219">
        <v>606267</v>
      </c>
      <c r="D219">
        <v>283435</v>
      </c>
      <c r="E219">
        <v>240681</v>
      </c>
      <c r="F219">
        <v>48136</v>
      </c>
      <c r="H219" s="16"/>
      <c r="I219">
        <v>721610</v>
      </c>
      <c r="J219">
        <v>195322</v>
      </c>
      <c r="K219">
        <v>207325</v>
      </c>
      <c r="L219">
        <v>41465</v>
      </c>
      <c r="O219" s="16" t="s">
        <v>98</v>
      </c>
      <c r="P219">
        <v>9559121</v>
      </c>
      <c r="Q219">
        <v>4190214.75</v>
      </c>
      <c r="R219">
        <v>3415701.25</v>
      </c>
      <c r="S219">
        <v>680122</v>
      </c>
      <c r="U219" s="16"/>
      <c r="V219">
        <v>10770076</v>
      </c>
      <c r="W219">
        <v>2755908.75</v>
      </c>
      <c r="X219">
        <v>2830863.5</v>
      </c>
      <c r="Y219">
        <v>566569.625</v>
      </c>
      <c r="AB219" s="16" t="s">
        <v>98</v>
      </c>
      <c r="AC219">
        <v>15115413</v>
      </c>
      <c r="AD219">
        <v>5851639</v>
      </c>
      <c r="AE219">
        <v>15923475</v>
      </c>
      <c r="AF219">
        <v>4114003.25</v>
      </c>
      <c r="AH219" s="16"/>
      <c r="AI219">
        <v>17595760</v>
      </c>
      <c r="AJ219">
        <v>5339824</v>
      </c>
      <c r="AK219">
        <v>12729283</v>
      </c>
      <c r="AL219">
        <v>2989998.5</v>
      </c>
    </row>
    <row r="220" spans="1:38">
      <c r="B220" s="16" t="s">
        <v>99</v>
      </c>
      <c r="C220">
        <v>456816</v>
      </c>
      <c r="D220">
        <v>213566</v>
      </c>
      <c r="E220">
        <v>181351</v>
      </c>
      <c r="F220">
        <v>36270</v>
      </c>
      <c r="H220" s="16"/>
      <c r="I220">
        <v>543726</v>
      </c>
      <c r="J220">
        <v>147173</v>
      </c>
      <c r="K220">
        <v>156217</v>
      </c>
      <c r="L220">
        <v>31243</v>
      </c>
      <c r="O220" s="16" t="s">
        <v>99</v>
      </c>
      <c r="P220">
        <v>8160800.5</v>
      </c>
      <c r="Q220">
        <v>3584575.5</v>
      </c>
      <c r="R220">
        <v>2938902.75</v>
      </c>
      <c r="S220">
        <v>580889.4375</v>
      </c>
      <c r="U220" s="16"/>
      <c r="V220">
        <v>9202754</v>
      </c>
      <c r="W220">
        <v>2380466.25</v>
      </c>
      <c r="X220">
        <v>2458743</v>
      </c>
      <c r="Y220">
        <v>488243.65625</v>
      </c>
      <c r="AB220" s="16" t="s">
        <v>99</v>
      </c>
      <c r="AC220">
        <v>13994341</v>
      </c>
      <c r="AD220">
        <v>5328803</v>
      </c>
      <c r="AE220">
        <v>13324850</v>
      </c>
      <c r="AF220">
        <v>3342091.5</v>
      </c>
      <c r="AH220" s="16"/>
      <c r="AI220">
        <v>16693345</v>
      </c>
      <c r="AJ220">
        <v>4760068.5</v>
      </c>
      <c r="AK220">
        <v>10181973</v>
      </c>
      <c r="AL220">
        <v>2330311</v>
      </c>
    </row>
    <row r="221" spans="1:38">
      <c r="B221" s="16" t="s">
        <v>100</v>
      </c>
      <c r="C221">
        <v>330597</v>
      </c>
      <c r="D221">
        <v>154557</v>
      </c>
      <c r="E221">
        <v>131244</v>
      </c>
      <c r="F221">
        <v>26248</v>
      </c>
      <c r="H221" s="16"/>
      <c r="I221">
        <v>393494</v>
      </c>
      <c r="J221">
        <v>106509</v>
      </c>
      <c r="K221">
        <v>113054</v>
      </c>
      <c r="L221">
        <v>22610</v>
      </c>
      <c r="O221" s="16" t="s">
        <v>100</v>
      </c>
      <c r="P221">
        <v>6925989.5</v>
      </c>
      <c r="Q221">
        <v>3059361.5</v>
      </c>
      <c r="R221">
        <v>2521788.25</v>
      </c>
      <c r="S221">
        <v>495843.75</v>
      </c>
      <c r="U221" s="16"/>
      <c r="V221">
        <v>7840811.5</v>
      </c>
      <c r="W221">
        <v>2047989.5</v>
      </c>
      <c r="X221">
        <v>2124416.25</v>
      </c>
      <c r="Y221">
        <v>419587.375</v>
      </c>
      <c r="AB221" s="16" t="s">
        <v>100</v>
      </c>
      <c r="AC221">
        <v>12836161</v>
      </c>
      <c r="AD221">
        <v>4878750</v>
      </c>
      <c r="AE221">
        <v>11056959</v>
      </c>
      <c r="AF221">
        <v>2694165.5</v>
      </c>
      <c r="AH221" s="16"/>
      <c r="AI221">
        <v>15582456</v>
      </c>
      <c r="AJ221">
        <v>4254736</v>
      </c>
      <c r="AK221">
        <v>8076913</v>
      </c>
      <c r="AL221">
        <v>1807676.75</v>
      </c>
    </row>
    <row r="222" spans="1:38">
      <c r="B222" s="16" t="s">
        <v>101</v>
      </c>
      <c r="C222">
        <v>217962</v>
      </c>
      <c r="D222">
        <v>101899</v>
      </c>
      <c r="E222">
        <v>86528</v>
      </c>
      <c r="F222">
        <v>17305</v>
      </c>
      <c r="H222" s="16"/>
      <c r="I222">
        <v>259429</v>
      </c>
      <c r="J222">
        <v>70221</v>
      </c>
      <c r="K222">
        <v>74536</v>
      </c>
      <c r="L222">
        <v>14907</v>
      </c>
      <c r="O222" s="16" t="s">
        <v>101</v>
      </c>
      <c r="P222">
        <v>5835412</v>
      </c>
      <c r="Q222">
        <v>2597228.25</v>
      </c>
      <c r="R222">
        <v>2149759.25</v>
      </c>
      <c r="S222">
        <v>421259.15625</v>
      </c>
      <c r="U222" s="16"/>
      <c r="V222">
        <v>6644940</v>
      </c>
      <c r="W222">
        <v>1750116.25</v>
      </c>
      <c r="X222">
        <v>1820970.875</v>
      </c>
      <c r="Y222">
        <v>358315.40625</v>
      </c>
      <c r="AB222" s="16" t="s">
        <v>101</v>
      </c>
      <c r="AC222">
        <v>11668986</v>
      </c>
      <c r="AD222">
        <v>4475486</v>
      </c>
      <c r="AE222">
        <v>9096456</v>
      </c>
      <c r="AF222">
        <v>2155208.75</v>
      </c>
      <c r="AH222" s="16"/>
      <c r="AI222">
        <v>14321152</v>
      </c>
      <c r="AJ222">
        <v>3795579.75</v>
      </c>
      <c r="AK222">
        <v>6374513.5</v>
      </c>
      <c r="AL222">
        <v>1401150.25</v>
      </c>
    </row>
    <row r="223" spans="1:38">
      <c r="B223" s="16" t="s">
        <v>102</v>
      </c>
      <c r="C223">
        <v>115363</v>
      </c>
      <c r="D223">
        <v>53933</v>
      </c>
      <c r="E223">
        <v>45798</v>
      </c>
      <c r="F223">
        <v>9159</v>
      </c>
      <c r="H223" s="16"/>
      <c r="I223">
        <v>137311</v>
      </c>
      <c r="J223">
        <v>37166</v>
      </c>
      <c r="K223">
        <v>39450</v>
      </c>
      <c r="L223">
        <v>7890</v>
      </c>
      <c r="O223" s="16" t="s">
        <v>102</v>
      </c>
      <c r="P223">
        <v>3970118</v>
      </c>
      <c r="Q223">
        <v>1778780.75</v>
      </c>
      <c r="R223">
        <v>1476091.5</v>
      </c>
      <c r="S223">
        <v>288732.5625</v>
      </c>
      <c r="U223" s="16"/>
      <c r="V223">
        <v>4545887</v>
      </c>
      <c r="W223">
        <v>1204106.625</v>
      </c>
      <c r="X223">
        <v>1255031.5</v>
      </c>
      <c r="Y223">
        <v>246409.828125</v>
      </c>
      <c r="AB223" s="16" t="s">
        <v>102</v>
      </c>
      <c r="AC223">
        <v>8815672</v>
      </c>
      <c r="AD223">
        <v>3425711.25</v>
      </c>
      <c r="AE223">
        <v>6316702</v>
      </c>
      <c r="AF223">
        <v>1462432.125</v>
      </c>
      <c r="AH223" s="16"/>
      <c r="AI223">
        <v>10870615</v>
      </c>
      <c r="AJ223">
        <v>2829696.75</v>
      </c>
      <c r="AK223">
        <v>4295010.5</v>
      </c>
      <c r="AL223">
        <v>932663.375</v>
      </c>
    </row>
    <row r="224" spans="1:38">
      <c r="B224" s="16" t="s">
        <v>103</v>
      </c>
      <c r="C224">
        <v>52485</v>
      </c>
      <c r="D224">
        <v>24537</v>
      </c>
      <c r="E224">
        <v>20836</v>
      </c>
      <c r="F224">
        <v>4167</v>
      </c>
      <c r="H224" s="16"/>
      <c r="I224">
        <v>62470</v>
      </c>
      <c r="J224">
        <v>16909</v>
      </c>
      <c r="K224">
        <v>17948</v>
      </c>
      <c r="L224">
        <v>3589</v>
      </c>
      <c r="O224" s="16" t="s">
        <v>103</v>
      </c>
      <c r="P224">
        <v>2611359.25</v>
      </c>
      <c r="Q224">
        <v>1177396.875</v>
      </c>
      <c r="R224">
        <v>978856.25</v>
      </c>
      <c r="S224">
        <v>191281.421875</v>
      </c>
      <c r="U224" s="16"/>
      <c r="V224">
        <v>3006911.5</v>
      </c>
      <c r="W224">
        <v>800052.9375</v>
      </c>
      <c r="X224">
        <v>834815.4375</v>
      </c>
      <c r="Y224">
        <v>163655.703125</v>
      </c>
      <c r="AB224" s="16" t="s">
        <v>103</v>
      </c>
      <c r="AC224">
        <v>6474230.5</v>
      </c>
      <c r="AD224">
        <v>2556483.25</v>
      </c>
      <c r="AE224">
        <v>4272643</v>
      </c>
      <c r="AF224">
        <v>967948.75</v>
      </c>
      <c r="AH224" s="16"/>
      <c r="AI224">
        <v>7984190.5</v>
      </c>
      <c r="AJ224">
        <v>2051508.75</v>
      </c>
      <c r="AK224">
        <v>2839222.75</v>
      </c>
      <c r="AL224">
        <v>610929.625</v>
      </c>
    </row>
    <row r="225" spans="1:38">
      <c r="B225" s="16" t="s">
        <v>104</v>
      </c>
      <c r="C225">
        <v>20225</v>
      </c>
      <c r="D225">
        <v>9455</v>
      </c>
      <c r="E225">
        <v>8029</v>
      </c>
      <c r="F225">
        <v>1605</v>
      </c>
      <c r="H225" s="16"/>
      <c r="I225">
        <v>24073</v>
      </c>
      <c r="J225">
        <v>6516</v>
      </c>
      <c r="K225">
        <v>6916</v>
      </c>
      <c r="L225">
        <v>1383</v>
      </c>
      <c r="O225" s="16" t="s">
        <v>104</v>
      </c>
      <c r="P225">
        <v>1653591.5</v>
      </c>
      <c r="Q225">
        <v>749793.375</v>
      </c>
      <c r="R225">
        <v>624227.25</v>
      </c>
      <c r="S225">
        <v>121941.796875</v>
      </c>
      <c r="U225" s="16"/>
      <c r="V225">
        <v>1914340.75</v>
      </c>
      <c r="W225">
        <v>511100.5625</v>
      </c>
      <c r="X225">
        <v>533686.4375</v>
      </c>
      <c r="Y225">
        <v>104529.359375</v>
      </c>
      <c r="AB225" s="16" t="s">
        <v>104</v>
      </c>
      <c r="AC225">
        <v>4618961</v>
      </c>
      <c r="AD225">
        <v>1855626.75</v>
      </c>
      <c r="AE225">
        <v>2815364.75</v>
      </c>
      <c r="AF225">
        <v>625232.0625</v>
      </c>
      <c r="AH225" s="16"/>
      <c r="AI225">
        <v>5681345.5</v>
      </c>
      <c r="AJ225">
        <v>1446394.75</v>
      </c>
      <c r="AK225">
        <v>1847329.625</v>
      </c>
      <c r="AL225">
        <v>395005.28125</v>
      </c>
    </row>
    <row r="226" spans="1:38">
      <c r="B226" s="16" t="s">
        <v>105</v>
      </c>
      <c r="C226">
        <v>7145</v>
      </c>
      <c r="D226">
        <v>3340</v>
      </c>
      <c r="E226">
        <v>2836</v>
      </c>
      <c r="F226">
        <v>567</v>
      </c>
      <c r="H226" s="16"/>
      <c r="I226">
        <v>8504</v>
      </c>
      <c r="J226">
        <v>2302</v>
      </c>
      <c r="K226">
        <v>2443</v>
      </c>
      <c r="L226">
        <v>488</v>
      </c>
      <c r="O226" s="16" t="s">
        <v>105</v>
      </c>
      <c r="P226">
        <v>1011858.375</v>
      </c>
      <c r="Q226">
        <v>461070.96875</v>
      </c>
      <c r="R226">
        <v>384291.15625</v>
      </c>
      <c r="S226">
        <v>75097.0625</v>
      </c>
      <c r="U226" s="16"/>
      <c r="V226">
        <v>1177199.625</v>
      </c>
      <c r="W226">
        <v>315102.75</v>
      </c>
      <c r="X226">
        <v>329192.25</v>
      </c>
      <c r="Y226">
        <v>64458.69140625</v>
      </c>
      <c r="AB226" s="16" t="s">
        <v>105</v>
      </c>
      <c r="AC226">
        <v>3206818.5</v>
      </c>
      <c r="AD226">
        <v>1310397</v>
      </c>
      <c r="AE226">
        <v>1811648.375</v>
      </c>
      <c r="AF226">
        <v>395145.75</v>
      </c>
      <c r="AH226" s="16"/>
      <c r="AI226">
        <v>3923775.75</v>
      </c>
      <c r="AJ226">
        <v>992462.0625</v>
      </c>
      <c r="AK226">
        <v>1185898.875</v>
      </c>
      <c r="AL226">
        <v>252400.109375</v>
      </c>
    </row>
    <row r="227" spans="1:38">
      <c r="B227" s="16" t="s">
        <v>106</v>
      </c>
      <c r="C227">
        <v>1933</v>
      </c>
      <c r="D227">
        <v>904</v>
      </c>
      <c r="E227">
        <v>767</v>
      </c>
      <c r="F227">
        <v>153</v>
      </c>
      <c r="H227" s="16"/>
      <c r="I227">
        <v>2301</v>
      </c>
      <c r="J227">
        <v>623</v>
      </c>
      <c r="K227">
        <v>661</v>
      </c>
      <c r="L227">
        <v>132</v>
      </c>
      <c r="O227" s="16" t="s">
        <v>106</v>
      </c>
      <c r="P227">
        <v>586387.125</v>
      </c>
      <c r="Q227">
        <v>268309.59375</v>
      </c>
      <c r="R227">
        <v>223855.828125</v>
      </c>
      <c r="S227">
        <v>43791.2109375</v>
      </c>
      <c r="U227" s="16"/>
      <c r="V227">
        <v>685168.125</v>
      </c>
      <c r="W227">
        <v>183750.421875</v>
      </c>
      <c r="X227">
        <v>192050.84375</v>
      </c>
      <c r="Y227">
        <v>37618.46875</v>
      </c>
      <c r="AB227" s="16" t="s">
        <v>106</v>
      </c>
      <c r="AC227">
        <v>2147141</v>
      </c>
      <c r="AD227">
        <v>891289.6875</v>
      </c>
      <c r="AE227">
        <v>1129308.25</v>
      </c>
      <c r="AF227">
        <v>242411.5625</v>
      </c>
      <c r="AH227" s="16"/>
      <c r="AI227">
        <v>2608503.5</v>
      </c>
      <c r="AJ227">
        <v>656930.6875</v>
      </c>
      <c r="AK227">
        <v>744801.875</v>
      </c>
      <c r="AL227">
        <v>157894.671875</v>
      </c>
    </row>
    <row r="228" spans="1:38">
      <c r="B228" s="16" t="s">
        <v>107</v>
      </c>
      <c r="C228">
        <v>523</v>
      </c>
      <c r="D228">
        <v>244</v>
      </c>
      <c r="E228">
        <v>207</v>
      </c>
      <c r="F228">
        <v>41</v>
      </c>
      <c r="H228" s="16"/>
      <c r="I228">
        <v>623</v>
      </c>
      <c r="J228">
        <v>168</v>
      </c>
      <c r="K228">
        <v>179</v>
      </c>
      <c r="L228">
        <v>35</v>
      </c>
      <c r="O228" s="16" t="s">
        <v>107</v>
      </c>
      <c r="P228">
        <v>331428.6875</v>
      </c>
      <c r="Q228">
        <v>152163.90625</v>
      </c>
      <c r="R228">
        <v>127117.75</v>
      </c>
      <c r="S228">
        <v>24904.109375</v>
      </c>
      <c r="U228" s="16"/>
      <c r="V228">
        <v>388722.6875</v>
      </c>
      <c r="W228">
        <v>104389.59375</v>
      </c>
      <c r="X228">
        <v>109181.9765625</v>
      </c>
      <c r="Y228">
        <v>21408.751953125</v>
      </c>
      <c r="AB228" s="16" t="s">
        <v>107</v>
      </c>
      <c r="AC228">
        <v>1406720.75</v>
      </c>
      <c r="AD228">
        <v>592054.875</v>
      </c>
      <c r="AE228">
        <v>692733.375</v>
      </c>
      <c r="AF228">
        <v>146628.109375</v>
      </c>
      <c r="AH228" s="16"/>
      <c r="AI228">
        <v>1694936.75</v>
      </c>
      <c r="AJ228">
        <v>425788</v>
      </c>
      <c r="AK228">
        <v>464218.3125</v>
      </c>
      <c r="AL228">
        <v>98019.828125</v>
      </c>
    </row>
    <row r="229" spans="1:38">
      <c r="B229" s="16" t="s">
        <v>108</v>
      </c>
      <c r="C229">
        <v>119</v>
      </c>
      <c r="D229">
        <v>55</v>
      </c>
      <c r="E229">
        <v>47</v>
      </c>
      <c r="F229">
        <v>9</v>
      </c>
      <c r="H229" s="16"/>
      <c r="I229">
        <v>141</v>
      </c>
      <c r="J229">
        <v>38</v>
      </c>
      <c r="K229">
        <v>40</v>
      </c>
      <c r="L229">
        <v>8</v>
      </c>
      <c r="O229" s="16" t="s">
        <v>108</v>
      </c>
      <c r="P229">
        <v>179373.71875</v>
      </c>
      <c r="Q229">
        <v>82599.5078125</v>
      </c>
      <c r="R229">
        <v>69056.984375</v>
      </c>
      <c r="S229">
        <v>13525.044921875</v>
      </c>
      <c r="U229" s="16"/>
      <c r="V229">
        <v>211041.03125</v>
      </c>
      <c r="W229">
        <v>56765.91015625</v>
      </c>
      <c r="X229">
        <v>59436.0078125</v>
      </c>
      <c r="Y229">
        <v>11688.9267578125</v>
      </c>
      <c r="AB229" s="16" t="s">
        <v>108</v>
      </c>
      <c r="AC229">
        <v>894871.6875</v>
      </c>
      <c r="AD229">
        <v>381071.75</v>
      </c>
      <c r="AE229">
        <v>415212.96875</v>
      </c>
      <c r="AF229">
        <v>86747.7734375</v>
      </c>
      <c r="AH229" s="16"/>
      <c r="AI229">
        <v>1068823.5</v>
      </c>
      <c r="AJ229">
        <v>268340.375</v>
      </c>
      <c r="AK229">
        <v>284658.09375</v>
      </c>
      <c r="AL229">
        <v>59866.19921875</v>
      </c>
    </row>
    <row r="230" spans="1:38">
      <c r="B230" s="16" t="s">
        <v>109</v>
      </c>
      <c r="C230">
        <v>24</v>
      </c>
      <c r="D230">
        <v>11</v>
      </c>
      <c r="E230">
        <v>9</v>
      </c>
      <c r="F230">
        <v>2</v>
      </c>
      <c r="H230" s="16"/>
      <c r="I230">
        <v>28</v>
      </c>
      <c r="J230">
        <v>7</v>
      </c>
      <c r="K230">
        <v>8</v>
      </c>
      <c r="L230">
        <v>1</v>
      </c>
      <c r="O230" s="16" t="s">
        <v>109</v>
      </c>
      <c r="P230">
        <v>201581.796875</v>
      </c>
      <c r="Q230">
        <v>93461.828125</v>
      </c>
      <c r="R230">
        <v>78270.84375</v>
      </c>
      <c r="S230">
        <v>15604.4931640625</v>
      </c>
      <c r="U230" s="16"/>
      <c r="V230">
        <v>238266.453125</v>
      </c>
      <c r="W230">
        <v>64182.06640625</v>
      </c>
      <c r="X230">
        <v>67180.7265625</v>
      </c>
      <c r="Y230">
        <v>13165.04296875</v>
      </c>
      <c r="AB230" s="16" t="s">
        <v>109</v>
      </c>
      <c r="AC230">
        <v>1489312.5</v>
      </c>
      <c r="AD230">
        <v>647249.375</v>
      </c>
      <c r="AE230">
        <v>620114.5</v>
      </c>
      <c r="AF230">
        <v>127369.3203125</v>
      </c>
      <c r="AH230" s="16"/>
      <c r="AI230">
        <v>1743996.25</v>
      </c>
      <c r="AJ230">
        <v>440595.75</v>
      </c>
      <c r="AK230">
        <v>454522.09375</v>
      </c>
      <c r="AL230">
        <v>93754.1640625</v>
      </c>
    </row>
    <row r="232" spans="1:38" ht="19.7" thickBot="1">
      <c r="A232" s="17" t="s">
        <v>428</v>
      </c>
      <c r="B232" s="18" t="s">
        <v>110</v>
      </c>
      <c r="C232" s="9" t="s">
        <v>118</v>
      </c>
      <c r="D232" s="19" t="s">
        <v>119</v>
      </c>
      <c r="E232" s="19" t="s">
        <v>113</v>
      </c>
      <c r="F232" s="19" t="s">
        <v>120</v>
      </c>
      <c r="G232" s="9"/>
      <c r="H232" s="18" t="s">
        <v>111</v>
      </c>
      <c r="I232" s="9" t="s">
        <v>118</v>
      </c>
      <c r="J232" s="19" t="s">
        <v>119</v>
      </c>
      <c r="K232" s="19" t="s">
        <v>113</v>
      </c>
      <c r="L232" s="19" t="s">
        <v>120</v>
      </c>
      <c r="N232" s="17" t="s">
        <v>117</v>
      </c>
      <c r="O232" s="18" t="s">
        <v>110</v>
      </c>
      <c r="P232" s="19" t="s">
        <v>118</v>
      </c>
      <c r="Q232" s="19" t="s">
        <v>119</v>
      </c>
      <c r="R232" s="19" t="s">
        <v>113</v>
      </c>
      <c r="S232" s="19" t="s">
        <v>120</v>
      </c>
      <c r="T232" s="9"/>
      <c r="U232" s="18" t="s">
        <v>111</v>
      </c>
      <c r="V232" s="19" t="s">
        <v>118</v>
      </c>
      <c r="W232" s="19" t="s">
        <v>119</v>
      </c>
      <c r="X232" s="19" t="s">
        <v>113</v>
      </c>
      <c r="Y232" s="19" t="s">
        <v>120</v>
      </c>
      <c r="AA232" s="17" t="s">
        <v>117</v>
      </c>
      <c r="AB232" s="18" t="s">
        <v>110</v>
      </c>
      <c r="AC232" s="19" t="s">
        <v>118</v>
      </c>
      <c r="AD232" s="19" t="s">
        <v>119</v>
      </c>
      <c r="AE232" s="19" t="s">
        <v>113</v>
      </c>
      <c r="AF232" s="19" t="s">
        <v>120</v>
      </c>
      <c r="AG232" s="9"/>
      <c r="AH232" s="18" t="s">
        <v>111</v>
      </c>
      <c r="AI232" s="19" t="s">
        <v>118</v>
      </c>
      <c r="AJ232" s="19" t="s">
        <v>119</v>
      </c>
      <c r="AK232" s="19" t="s">
        <v>113</v>
      </c>
      <c r="AL232" s="19" t="s">
        <v>120</v>
      </c>
    </row>
    <row r="233" spans="1:38" ht="14.95" thickBot="1">
      <c r="B233" t="s">
        <v>121</v>
      </c>
      <c r="C233" s="22">
        <v>18578756</v>
      </c>
      <c r="D233">
        <v>1</v>
      </c>
      <c r="E233">
        <v>1</v>
      </c>
      <c r="F233">
        <v>1</v>
      </c>
      <c r="I233" s="22">
        <v>18377000</v>
      </c>
      <c r="J233">
        <v>1</v>
      </c>
      <c r="K233">
        <v>1</v>
      </c>
      <c r="L233">
        <v>1</v>
      </c>
      <c r="O233" s="16" t="s">
        <v>121</v>
      </c>
      <c r="P233">
        <v>149440800</v>
      </c>
      <c r="Q233">
        <v>0</v>
      </c>
      <c r="R233">
        <v>0</v>
      </c>
      <c r="S233">
        <v>0</v>
      </c>
      <c r="U233" s="16"/>
      <c r="V233">
        <v>140724848</v>
      </c>
      <c r="W233">
        <v>0</v>
      </c>
      <c r="X233">
        <v>0</v>
      </c>
      <c r="Y233">
        <v>0</v>
      </c>
      <c r="AB233" s="16" t="s">
        <v>121</v>
      </c>
      <c r="AC233">
        <v>295991712</v>
      </c>
      <c r="AD233">
        <v>0</v>
      </c>
      <c r="AE233">
        <v>0</v>
      </c>
      <c r="AF233">
        <v>0</v>
      </c>
      <c r="AH233" s="16"/>
      <c r="AI233">
        <v>278662624</v>
      </c>
      <c r="AJ233">
        <v>0</v>
      </c>
      <c r="AK233">
        <v>0</v>
      </c>
      <c r="AL233">
        <v>0</v>
      </c>
    </row>
    <row r="234" spans="1:38">
      <c r="B234" s="16" t="s">
        <v>122</v>
      </c>
      <c r="C234">
        <v>16183820</v>
      </c>
      <c r="D234">
        <v>1</v>
      </c>
      <c r="E234">
        <v>1</v>
      </c>
      <c r="F234">
        <v>1</v>
      </c>
      <c r="H234" s="16"/>
      <c r="I234">
        <v>16008071</v>
      </c>
      <c r="J234">
        <v>1</v>
      </c>
      <c r="K234">
        <v>1</v>
      </c>
      <c r="L234">
        <v>1</v>
      </c>
      <c r="O234" s="16" t="s">
        <v>122</v>
      </c>
      <c r="P234">
        <v>129138400</v>
      </c>
      <c r="Q234">
        <v>0</v>
      </c>
      <c r="R234">
        <v>0</v>
      </c>
      <c r="S234">
        <v>0</v>
      </c>
      <c r="U234" s="16"/>
      <c r="V234">
        <v>121606912</v>
      </c>
      <c r="W234">
        <v>0</v>
      </c>
      <c r="X234">
        <v>0</v>
      </c>
      <c r="Y234">
        <v>0</v>
      </c>
      <c r="AB234" s="16" t="s">
        <v>122</v>
      </c>
      <c r="AC234">
        <v>283645376</v>
      </c>
      <c r="AD234">
        <v>0</v>
      </c>
      <c r="AE234">
        <v>0</v>
      </c>
      <c r="AF234">
        <v>0</v>
      </c>
      <c r="AH234" s="16"/>
      <c r="AI234">
        <v>267039648</v>
      </c>
      <c r="AJ234">
        <v>0</v>
      </c>
      <c r="AK234">
        <v>0</v>
      </c>
      <c r="AL234">
        <v>0</v>
      </c>
    </row>
    <row r="235" spans="1:38">
      <c r="B235" s="16" t="s">
        <v>91</v>
      </c>
      <c r="C235">
        <v>10917173</v>
      </c>
      <c r="D235">
        <v>3457007</v>
      </c>
      <c r="E235">
        <v>1</v>
      </c>
      <c r="F235">
        <v>1</v>
      </c>
      <c r="H235" s="16"/>
      <c r="I235">
        <v>11835774</v>
      </c>
      <c r="J235">
        <v>2382311</v>
      </c>
      <c r="K235">
        <v>1</v>
      </c>
      <c r="L235">
        <v>1</v>
      </c>
      <c r="O235" s="16" t="s">
        <v>91</v>
      </c>
      <c r="P235">
        <v>91066344</v>
      </c>
      <c r="Q235">
        <v>20250908</v>
      </c>
      <c r="R235">
        <v>0</v>
      </c>
      <c r="S235">
        <v>0</v>
      </c>
      <c r="U235" s="16"/>
      <c r="V235">
        <v>87161128</v>
      </c>
      <c r="W235">
        <v>17628120</v>
      </c>
      <c r="X235">
        <v>0</v>
      </c>
      <c r="Y235">
        <v>0</v>
      </c>
      <c r="AB235" s="16" t="s">
        <v>91</v>
      </c>
      <c r="AC235">
        <v>230547904</v>
      </c>
      <c r="AD235">
        <v>38777916</v>
      </c>
      <c r="AE235">
        <v>0</v>
      </c>
      <c r="AF235">
        <v>0</v>
      </c>
      <c r="AH235" s="16"/>
      <c r="AI235">
        <v>213285568</v>
      </c>
      <c r="AJ235">
        <v>40237572</v>
      </c>
      <c r="AK235">
        <v>0</v>
      </c>
      <c r="AL235">
        <v>0</v>
      </c>
    </row>
    <row r="236" spans="1:38">
      <c r="B236" s="16" t="s">
        <v>92</v>
      </c>
      <c r="C236">
        <v>7425238</v>
      </c>
      <c r="D236">
        <v>3070452</v>
      </c>
      <c r="E236">
        <v>2607301</v>
      </c>
      <c r="F236">
        <v>1</v>
      </c>
      <c r="H236" s="16"/>
      <c r="I236">
        <v>8555895</v>
      </c>
      <c r="J236">
        <v>2115926</v>
      </c>
      <c r="K236">
        <v>2245946</v>
      </c>
      <c r="L236">
        <v>1</v>
      </c>
      <c r="O236" s="16" t="s">
        <v>92</v>
      </c>
      <c r="P236">
        <v>53865796</v>
      </c>
      <c r="Q236">
        <v>19969688</v>
      </c>
      <c r="R236">
        <v>25459024</v>
      </c>
      <c r="S236">
        <v>0</v>
      </c>
      <c r="U236" s="16"/>
      <c r="V236">
        <v>64555880</v>
      </c>
      <c r="W236">
        <v>15154262</v>
      </c>
      <c r="X236">
        <v>13971740</v>
      </c>
      <c r="Y236">
        <v>0</v>
      </c>
      <c r="AB236" s="16" t="s">
        <v>92</v>
      </c>
      <c r="AC236">
        <v>96144448</v>
      </c>
      <c r="AD236">
        <v>36275132</v>
      </c>
      <c r="AE236">
        <v>121582896</v>
      </c>
      <c r="AF236">
        <v>0</v>
      </c>
      <c r="AH236" s="16"/>
      <c r="AI236">
        <v>82203496</v>
      </c>
      <c r="AJ236">
        <v>37350120</v>
      </c>
      <c r="AK236">
        <v>119786232</v>
      </c>
      <c r="AL236">
        <v>0</v>
      </c>
    </row>
    <row r="237" spans="1:38">
      <c r="B237" s="16" t="s">
        <v>93</v>
      </c>
      <c r="C237">
        <v>5721057</v>
      </c>
      <c r="D237">
        <v>2674649</v>
      </c>
      <c r="E237">
        <v>2271201</v>
      </c>
      <c r="F237">
        <v>454240</v>
      </c>
      <c r="H237" s="16"/>
      <c r="I237">
        <v>6809494</v>
      </c>
      <c r="J237">
        <v>1843168</v>
      </c>
      <c r="K237">
        <v>1956428</v>
      </c>
      <c r="L237">
        <v>391285</v>
      </c>
      <c r="O237" s="16" t="s">
        <v>93</v>
      </c>
      <c r="P237">
        <v>45065660</v>
      </c>
      <c r="Q237">
        <v>19447810</v>
      </c>
      <c r="R237">
        <v>21052970</v>
      </c>
      <c r="S237">
        <v>4270364</v>
      </c>
      <c r="U237" s="16"/>
      <c r="V237">
        <v>55301880</v>
      </c>
      <c r="W237">
        <v>13402236</v>
      </c>
      <c r="X237">
        <v>13008326</v>
      </c>
      <c r="Y237">
        <v>2861867.5</v>
      </c>
      <c r="AB237" s="16" t="s">
        <v>93</v>
      </c>
      <c r="AC237">
        <v>58539008</v>
      </c>
      <c r="AD237">
        <v>33547076</v>
      </c>
      <c r="AE237">
        <v>112906736</v>
      </c>
      <c r="AF237">
        <v>34916424</v>
      </c>
      <c r="AH237" s="16"/>
      <c r="AI237">
        <v>52214656</v>
      </c>
      <c r="AJ237">
        <v>34118472</v>
      </c>
      <c r="AK237">
        <v>109129776</v>
      </c>
      <c r="AL237">
        <v>30702016</v>
      </c>
    </row>
    <row r="238" spans="1:38">
      <c r="B238" s="16" t="s">
        <v>94</v>
      </c>
      <c r="C238">
        <v>4873925</v>
      </c>
      <c r="D238">
        <v>2278607</v>
      </c>
      <c r="E238">
        <v>1934898</v>
      </c>
      <c r="F238">
        <v>386979</v>
      </c>
      <c r="H238" s="16"/>
      <c r="I238">
        <v>5801197</v>
      </c>
      <c r="J238">
        <v>1570246</v>
      </c>
      <c r="K238">
        <v>1666735</v>
      </c>
      <c r="L238">
        <v>333347</v>
      </c>
      <c r="O238" s="16" t="s">
        <v>94</v>
      </c>
      <c r="P238">
        <v>41671392</v>
      </c>
      <c r="Q238">
        <v>18452760</v>
      </c>
      <c r="R238">
        <v>17281924</v>
      </c>
      <c r="S238">
        <v>3513283</v>
      </c>
      <c r="U238" s="16"/>
      <c r="V238">
        <v>49664692</v>
      </c>
      <c r="W238">
        <v>12063073</v>
      </c>
      <c r="X238">
        <v>11913942</v>
      </c>
      <c r="Y238">
        <v>2566716.5</v>
      </c>
      <c r="AB238" s="16" t="s">
        <v>94</v>
      </c>
      <c r="AC238">
        <v>59662840</v>
      </c>
      <c r="AD238">
        <v>30748884</v>
      </c>
      <c r="AE238">
        <v>102560920</v>
      </c>
      <c r="AF238">
        <v>30662130</v>
      </c>
      <c r="AH238" s="16"/>
      <c r="AI238">
        <v>57122336</v>
      </c>
      <c r="AJ238">
        <v>30732320</v>
      </c>
      <c r="AK238">
        <v>96665712</v>
      </c>
      <c r="AL238">
        <v>26227972</v>
      </c>
    </row>
    <row r="239" spans="1:38">
      <c r="B239" s="16" t="s">
        <v>95</v>
      </c>
      <c r="C239">
        <v>4152232</v>
      </c>
      <c r="D239">
        <v>1941208</v>
      </c>
      <c r="E239">
        <v>1648393</v>
      </c>
      <c r="F239">
        <v>329678</v>
      </c>
      <c r="H239" s="16"/>
      <c r="I239">
        <v>4942199</v>
      </c>
      <c r="J239">
        <v>1337736</v>
      </c>
      <c r="K239">
        <v>1419937</v>
      </c>
      <c r="L239">
        <v>283987</v>
      </c>
      <c r="O239" s="16" t="s">
        <v>95</v>
      </c>
      <c r="P239">
        <v>38325112</v>
      </c>
      <c r="Q239">
        <v>17065968</v>
      </c>
      <c r="R239">
        <v>14628912</v>
      </c>
      <c r="S239">
        <v>2981019.25</v>
      </c>
      <c r="U239" s="16"/>
      <c r="V239">
        <v>44587460</v>
      </c>
      <c r="W239">
        <v>10947267</v>
      </c>
      <c r="X239">
        <v>10945395</v>
      </c>
      <c r="Y239">
        <v>2306365.5</v>
      </c>
      <c r="AB239" s="16" t="s">
        <v>95</v>
      </c>
      <c r="AC239">
        <v>60179488</v>
      </c>
      <c r="AD239">
        <v>28096000</v>
      </c>
      <c r="AE239">
        <v>92117632</v>
      </c>
      <c r="AF239">
        <v>26646836</v>
      </c>
      <c r="AH239" s="16"/>
      <c r="AI239">
        <v>61288612</v>
      </c>
      <c r="AJ239">
        <v>27499492</v>
      </c>
      <c r="AK239">
        <v>84184696</v>
      </c>
      <c r="AL239">
        <v>22061224</v>
      </c>
    </row>
    <row r="240" spans="1:38">
      <c r="B240" s="16" t="s">
        <v>96</v>
      </c>
      <c r="C240">
        <v>3448835</v>
      </c>
      <c r="D240">
        <v>1612363</v>
      </c>
      <c r="E240">
        <v>1369152</v>
      </c>
      <c r="F240">
        <v>273830</v>
      </c>
      <c r="H240" s="16"/>
      <c r="I240">
        <v>4104981</v>
      </c>
      <c r="J240">
        <v>1111121</v>
      </c>
      <c r="K240">
        <v>1179397</v>
      </c>
      <c r="L240">
        <v>235879</v>
      </c>
      <c r="O240" s="16" t="s">
        <v>96</v>
      </c>
      <c r="P240">
        <v>35050940</v>
      </c>
      <c r="Q240">
        <v>15523386</v>
      </c>
      <c r="R240">
        <v>12771108</v>
      </c>
      <c r="S240">
        <v>2592930.25</v>
      </c>
      <c r="U240" s="16"/>
      <c r="V240">
        <v>40078444</v>
      </c>
      <c r="W240">
        <v>9969255</v>
      </c>
      <c r="X240">
        <v>10065240</v>
      </c>
      <c r="Y240">
        <v>2078182.75</v>
      </c>
      <c r="AB240" s="16" t="s">
        <v>96</v>
      </c>
      <c r="AC240">
        <v>59920504</v>
      </c>
      <c r="AD240">
        <v>25755890</v>
      </c>
      <c r="AE240">
        <v>81883944</v>
      </c>
      <c r="AF240">
        <v>22928336</v>
      </c>
      <c r="AH240" s="16"/>
      <c r="AI240">
        <v>64257744</v>
      </c>
      <c r="AJ240">
        <v>24656030</v>
      </c>
      <c r="AK240">
        <v>72173776</v>
      </c>
      <c r="AL240">
        <v>18284476</v>
      </c>
    </row>
    <row r="241" spans="1:38">
      <c r="B241" s="16" t="s">
        <v>97</v>
      </c>
      <c r="C241">
        <v>2783421</v>
      </c>
      <c r="D241">
        <v>1301276</v>
      </c>
      <c r="E241">
        <v>1104989</v>
      </c>
      <c r="F241">
        <v>220998</v>
      </c>
      <c r="H241" s="16"/>
      <c r="I241">
        <v>3312971</v>
      </c>
      <c r="J241">
        <v>896742</v>
      </c>
      <c r="K241">
        <v>951846</v>
      </c>
      <c r="L241">
        <v>190369</v>
      </c>
      <c r="O241" s="16" t="s">
        <v>97</v>
      </c>
      <c r="P241">
        <v>31896034</v>
      </c>
      <c r="Q241">
        <v>14024386</v>
      </c>
      <c r="R241">
        <v>11401769</v>
      </c>
      <c r="S241">
        <v>2295317.5</v>
      </c>
      <c r="U241" s="16"/>
      <c r="V241">
        <v>36090464</v>
      </c>
      <c r="W241">
        <v>9095246</v>
      </c>
      <c r="X241">
        <v>9260000</v>
      </c>
      <c r="Y241">
        <v>1880124.875</v>
      </c>
      <c r="AB241" s="16" t="s">
        <v>97</v>
      </c>
      <c r="AC241">
        <v>58879508</v>
      </c>
      <c r="AD241">
        <v>23797814</v>
      </c>
      <c r="AE241">
        <v>72074408</v>
      </c>
      <c r="AF241">
        <v>19541168</v>
      </c>
      <c r="AH241" s="16"/>
      <c r="AI241">
        <v>65862320</v>
      </c>
      <c r="AJ241">
        <v>22289628</v>
      </c>
      <c r="AK241">
        <v>60962588</v>
      </c>
      <c r="AL241">
        <v>14945424</v>
      </c>
    </row>
    <row r="242" spans="1:38">
      <c r="B242" s="16" t="s">
        <v>98</v>
      </c>
      <c r="C242">
        <v>2174774</v>
      </c>
      <c r="D242">
        <v>1016727</v>
      </c>
      <c r="E242">
        <v>863363</v>
      </c>
      <c r="F242">
        <v>172672</v>
      </c>
      <c r="H242" s="16"/>
      <c r="I242">
        <v>2588528</v>
      </c>
      <c r="J242">
        <v>700653</v>
      </c>
      <c r="K242">
        <v>743707</v>
      </c>
      <c r="L242">
        <v>148741</v>
      </c>
      <c r="O242" s="16" t="s">
        <v>98</v>
      </c>
      <c r="P242">
        <v>27499988</v>
      </c>
      <c r="Q242">
        <v>12047108</v>
      </c>
      <c r="R242">
        <v>9806299</v>
      </c>
      <c r="S242">
        <v>1956103</v>
      </c>
      <c r="U242" s="16"/>
      <c r="V242">
        <v>30975632</v>
      </c>
      <c r="W242">
        <v>7899466</v>
      </c>
      <c r="X242">
        <v>8098367.5</v>
      </c>
      <c r="Y242">
        <v>1624417.375</v>
      </c>
      <c r="AB242" s="16" t="s">
        <v>98</v>
      </c>
      <c r="AC242">
        <v>55333060</v>
      </c>
      <c r="AD242">
        <v>21510244</v>
      </c>
      <c r="AE242">
        <v>61046212</v>
      </c>
      <c r="AF242">
        <v>16047419</v>
      </c>
      <c r="AH242" s="16"/>
      <c r="AI242">
        <v>64000304</v>
      </c>
      <c r="AJ242">
        <v>19746838</v>
      </c>
      <c r="AK242">
        <v>49426972</v>
      </c>
      <c r="AL242">
        <v>11757310</v>
      </c>
    </row>
    <row r="243" spans="1:38">
      <c r="B243" s="16" t="s">
        <v>99</v>
      </c>
      <c r="C243">
        <v>1638672</v>
      </c>
      <c r="D243">
        <v>766095</v>
      </c>
      <c r="E243">
        <v>650536</v>
      </c>
      <c r="F243">
        <v>130107</v>
      </c>
      <c r="H243" s="16"/>
      <c r="I243">
        <v>1950432</v>
      </c>
      <c r="J243">
        <v>527935</v>
      </c>
      <c r="K243">
        <v>560376</v>
      </c>
      <c r="L243">
        <v>112075</v>
      </c>
      <c r="O243" s="16" t="s">
        <v>99</v>
      </c>
      <c r="P243">
        <v>23568468</v>
      </c>
      <c r="Q243">
        <v>10334780</v>
      </c>
      <c r="R243">
        <v>8457059</v>
      </c>
      <c r="S243">
        <v>1673715.25</v>
      </c>
      <c r="U243" s="16"/>
      <c r="V243">
        <v>26544610</v>
      </c>
      <c r="W243">
        <v>6845005</v>
      </c>
      <c r="X243">
        <v>7058157</v>
      </c>
      <c r="Y243">
        <v>1403548.625</v>
      </c>
      <c r="AB243" s="16" t="s">
        <v>99</v>
      </c>
      <c r="AC243">
        <v>51442060</v>
      </c>
      <c r="AD243">
        <v>19596948</v>
      </c>
      <c r="AE243">
        <v>51228168</v>
      </c>
      <c r="AF243">
        <v>13060844</v>
      </c>
      <c r="AH243" s="16"/>
      <c r="AI243">
        <v>61047560</v>
      </c>
      <c r="AJ243">
        <v>17611804</v>
      </c>
      <c r="AK243">
        <v>39562664</v>
      </c>
      <c r="AL243">
        <v>9152206</v>
      </c>
    </row>
    <row r="244" spans="1:38">
      <c r="B244" s="16" t="s">
        <v>100</v>
      </c>
      <c r="C244">
        <v>1185905</v>
      </c>
      <c r="D244">
        <v>554422</v>
      </c>
      <c r="E244">
        <v>470792</v>
      </c>
      <c r="F244">
        <v>94158</v>
      </c>
      <c r="H244" s="16"/>
      <c r="I244">
        <v>1411526</v>
      </c>
      <c r="J244">
        <v>382066</v>
      </c>
      <c r="K244">
        <v>405544</v>
      </c>
      <c r="L244">
        <v>81108</v>
      </c>
      <c r="O244" s="16" t="s">
        <v>100</v>
      </c>
      <c r="P244">
        <v>20102836</v>
      </c>
      <c r="Q244">
        <v>8858136</v>
      </c>
      <c r="R244">
        <v>7288615</v>
      </c>
      <c r="S244">
        <v>1434111.125</v>
      </c>
      <c r="U244" s="16"/>
      <c r="V244">
        <v>22714478</v>
      </c>
      <c r="W244">
        <v>5916575.5</v>
      </c>
      <c r="X244">
        <v>6128763</v>
      </c>
      <c r="Y244">
        <v>1211433.75</v>
      </c>
      <c r="AB244" s="16" t="s">
        <v>100</v>
      </c>
      <c r="AC244">
        <v>47403020</v>
      </c>
      <c r="AD244">
        <v>17972328</v>
      </c>
      <c r="AE244">
        <v>42637400</v>
      </c>
      <c r="AF244">
        <v>10548816</v>
      </c>
      <c r="AH244" s="16"/>
      <c r="AI244">
        <v>57322976</v>
      </c>
      <c r="AJ244">
        <v>15774290</v>
      </c>
      <c r="AK244">
        <v>31386488</v>
      </c>
      <c r="AL244">
        <v>7086003</v>
      </c>
    </row>
    <row r="245" spans="1:38">
      <c r="B245" s="16" t="s">
        <v>101</v>
      </c>
      <c r="C245">
        <v>781864</v>
      </c>
      <c r="D245">
        <v>365529</v>
      </c>
      <c r="E245">
        <v>310392</v>
      </c>
      <c r="F245">
        <v>62078</v>
      </c>
      <c r="H245" s="16"/>
      <c r="I245">
        <v>930615</v>
      </c>
      <c r="J245">
        <v>251895</v>
      </c>
      <c r="K245">
        <v>267374</v>
      </c>
      <c r="L245">
        <v>53474</v>
      </c>
      <c r="O245" s="16" t="s">
        <v>101</v>
      </c>
      <c r="P245">
        <v>17087180</v>
      </c>
      <c r="Q245">
        <v>7583858</v>
      </c>
      <c r="R245">
        <v>6267800</v>
      </c>
      <c r="S245">
        <v>1228448.125</v>
      </c>
      <c r="U245" s="16"/>
      <c r="V245">
        <v>19412690</v>
      </c>
      <c r="W245">
        <v>5100787</v>
      </c>
      <c r="X245">
        <v>5301263</v>
      </c>
      <c r="Y245">
        <v>1043496.375</v>
      </c>
      <c r="AB245" s="16" t="s">
        <v>101</v>
      </c>
      <c r="AC245">
        <v>43365184</v>
      </c>
      <c r="AD245">
        <v>16556134</v>
      </c>
      <c r="AE245">
        <v>35230620</v>
      </c>
      <c r="AF245">
        <v>8464652</v>
      </c>
      <c r="AH245" s="16"/>
      <c r="AI245">
        <v>53083792</v>
      </c>
      <c r="AJ245">
        <v>14138182</v>
      </c>
      <c r="AK245">
        <v>24788140</v>
      </c>
      <c r="AL245">
        <v>5485378</v>
      </c>
    </row>
    <row r="246" spans="1:38">
      <c r="B246" s="16" t="s">
        <v>102</v>
      </c>
      <c r="C246">
        <v>413825</v>
      </c>
      <c r="D246">
        <v>193467</v>
      </c>
      <c r="E246">
        <v>164284</v>
      </c>
      <c r="F246">
        <v>32857</v>
      </c>
      <c r="H246" s="16"/>
      <c r="I246">
        <v>492556</v>
      </c>
      <c r="J246">
        <v>133323</v>
      </c>
      <c r="K246">
        <v>141515</v>
      </c>
      <c r="L246">
        <v>28303</v>
      </c>
      <c r="O246" s="16" t="s">
        <v>102</v>
      </c>
      <c r="P246">
        <v>11761258</v>
      </c>
      <c r="Q246">
        <v>5254088</v>
      </c>
      <c r="R246">
        <v>4354279.5</v>
      </c>
      <c r="S246">
        <v>851590.9375</v>
      </c>
      <c r="U246" s="16"/>
      <c r="V246">
        <v>13432861</v>
      </c>
      <c r="W246">
        <v>3550783.5</v>
      </c>
      <c r="X246">
        <v>3697370</v>
      </c>
      <c r="Y246">
        <v>725963.8125</v>
      </c>
      <c r="AB246" s="16" t="s">
        <v>102</v>
      </c>
      <c r="AC246">
        <v>33006840</v>
      </c>
      <c r="AD246">
        <v>12750395</v>
      </c>
      <c r="AE246">
        <v>24609590</v>
      </c>
      <c r="AF246">
        <v>5771498.5</v>
      </c>
      <c r="AH246" s="16"/>
      <c r="AI246">
        <v>40637252</v>
      </c>
      <c r="AJ246">
        <v>10610162</v>
      </c>
      <c r="AK246">
        <v>16737754</v>
      </c>
      <c r="AL246">
        <v>3653761.5</v>
      </c>
    </row>
    <row r="247" spans="1:38">
      <c r="B247" s="16" t="s">
        <v>103</v>
      </c>
      <c r="C247">
        <v>188273</v>
      </c>
      <c r="D247">
        <v>88019</v>
      </c>
      <c r="E247">
        <v>74742</v>
      </c>
      <c r="F247">
        <v>14948</v>
      </c>
      <c r="H247" s="16"/>
      <c r="I247">
        <v>224091</v>
      </c>
      <c r="J247">
        <v>60656</v>
      </c>
      <c r="K247">
        <v>64383</v>
      </c>
      <c r="L247">
        <v>12876</v>
      </c>
      <c r="O247" s="16" t="s">
        <v>103</v>
      </c>
      <c r="P247">
        <v>7897084</v>
      </c>
      <c r="Q247">
        <v>3550400</v>
      </c>
      <c r="R247">
        <v>2948265.25</v>
      </c>
      <c r="S247">
        <v>575863.8125</v>
      </c>
      <c r="U247" s="16"/>
      <c r="V247">
        <v>9069838</v>
      </c>
      <c r="W247">
        <v>2409045.75</v>
      </c>
      <c r="X247">
        <v>2511612.25</v>
      </c>
      <c r="Y247">
        <v>492269.0625</v>
      </c>
      <c r="AB247" s="16" t="s">
        <v>103</v>
      </c>
      <c r="AC247">
        <v>24544680</v>
      </c>
      <c r="AD247">
        <v>9627695</v>
      </c>
      <c r="AE247">
        <v>16824152</v>
      </c>
      <c r="AF247">
        <v>3856800.75</v>
      </c>
      <c r="AH247" s="16"/>
      <c r="AI247">
        <v>30273150</v>
      </c>
      <c r="AJ247">
        <v>7792260</v>
      </c>
      <c r="AK247">
        <v>11149287</v>
      </c>
      <c r="AL247">
        <v>2409593.5</v>
      </c>
    </row>
    <row r="248" spans="1:38">
      <c r="B248" s="16" t="s">
        <v>104</v>
      </c>
      <c r="C248">
        <v>72551</v>
      </c>
      <c r="D248">
        <v>33918</v>
      </c>
      <c r="E248">
        <v>28802</v>
      </c>
      <c r="F248">
        <v>5760</v>
      </c>
      <c r="H248" s="16"/>
      <c r="I248">
        <v>86354</v>
      </c>
      <c r="J248">
        <v>23374</v>
      </c>
      <c r="K248">
        <v>24810</v>
      </c>
      <c r="L248">
        <v>4962</v>
      </c>
      <c r="O248" s="16" t="s">
        <v>104</v>
      </c>
      <c r="P248">
        <v>5184687</v>
      </c>
      <c r="Q248">
        <v>2344659.5</v>
      </c>
      <c r="R248">
        <v>1949890.5</v>
      </c>
      <c r="S248">
        <v>380633.75</v>
      </c>
      <c r="U248" s="16"/>
      <c r="V248">
        <v>5987296</v>
      </c>
      <c r="W248">
        <v>1596259</v>
      </c>
      <c r="X248">
        <v>1665514.75</v>
      </c>
      <c r="Y248">
        <v>326066.75</v>
      </c>
      <c r="AB248" s="16" t="s">
        <v>104</v>
      </c>
      <c r="AC248">
        <v>17852032</v>
      </c>
      <c r="AD248">
        <v>7121918</v>
      </c>
      <c r="AE248">
        <v>11274592</v>
      </c>
      <c r="AF248">
        <v>2530426.5</v>
      </c>
      <c r="AH248" s="16"/>
      <c r="AI248">
        <v>21976946</v>
      </c>
      <c r="AJ248">
        <v>5598666</v>
      </c>
      <c r="AK248">
        <v>7349402.5</v>
      </c>
      <c r="AL248">
        <v>1577030.25</v>
      </c>
    </row>
    <row r="249" spans="1:38">
      <c r="B249" s="16" t="s">
        <v>105</v>
      </c>
      <c r="C249">
        <v>25630</v>
      </c>
      <c r="D249">
        <v>11982</v>
      </c>
      <c r="E249">
        <v>10175</v>
      </c>
      <c r="F249">
        <v>2035</v>
      </c>
      <c r="H249" s="16"/>
      <c r="I249">
        <v>30507</v>
      </c>
      <c r="J249">
        <v>8257</v>
      </c>
      <c r="K249">
        <v>8765</v>
      </c>
      <c r="L249">
        <v>1753</v>
      </c>
      <c r="O249" s="16" t="s">
        <v>105</v>
      </c>
      <c r="P249">
        <v>3326626</v>
      </c>
      <c r="Q249">
        <v>1512198.5</v>
      </c>
      <c r="R249">
        <v>1259054.375</v>
      </c>
      <c r="S249">
        <v>245782.5</v>
      </c>
      <c r="U249" s="16"/>
      <c r="V249">
        <v>3861298.5</v>
      </c>
      <c r="W249">
        <v>1032373.75</v>
      </c>
      <c r="X249">
        <v>1077729.125</v>
      </c>
      <c r="Y249">
        <v>210889.0625</v>
      </c>
      <c r="AB249" s="16" t="s">
        <v>105</v>
      </c>
      <c r="AC249">
        <v>12702928</v>
      </c>
      <c r="AD249">
        <v>5154790.5</v>
      </c>
      <c r="AE249">
        <v>7414766.5</v>
      </c>
      <c r="AF249">
        <v>1632227.125</v>
      </c>
      <c r="AH249" s="16"/>
      <c r="AI249">
        <v>15564474</v>
      </c>
      <c r="AJ249">
        <v>3935816</v>
      </c>
      <c r="AK249">
        <v>4805332.5</v>
      </c>
      <c r="AL249">
        <v>1025816</v>
      </c>
    </row>
    <row r="250" spans="1:38">
      <c r="B250" s="16" t="s">
        <v>106</v>
      </c>
      <c r="C250">
        <v>6936</v>
      </c>
      <c r="D250">
        <v>3243</v>
      </c>
      <c r="E250">
        <v>2753</v>
      </c>
      <c r="F250">
        <v>550</v>
      </c>
      <c r="H250" s="16"/>
      <c r="I250">
        <v>8256</v>
      </c>
      <c r="J250">
        <v>2234</v>
      </c>
      <c r="K250">
        <v>2372</v>
      </c>
      <c r="L250">
        <v>474</v>
      </c>
      <c r="O250" s="16" t="s">
        <v>106</v>
      </c>
      <c r="P250">
        <v>2099200.5</v>
      </c>
      <c r="Q250">
        <v>958524.625</v>
      </c>
      <c r="R250">
        <v>798901.875</v>
      </c>
      <c r="S250">
        <v>156047.9375</v>
      </c>
      <c r="U250" s="16"/>
      <c r="V250">
        <v>2447878</v>
      </c>
      <c r="W250">
        <v>655862.875</v>
      </c>
      <c r="X250">
        <v>684997.875</v>
      </c>
      <c r="Y250">
        <v>134060.328125</v>
      </c>
      <c r="AB250" s="16" t="s">
        <v>106</v>
      </c>
      <c r="AC250">
        <v>8867255</v>
      </c>
      <c r="AD250">
        <v>3656618.25</v>
      </c>
      <c r="AE250">
        <v>4803281</v>
      </c>
      <c r="AF250">
        <v>1039114.4375</v>
      </c>
      <c r="AH250" s="16"/>
      <c r="AI250">
        <v>10790970</v>
      </c>
      <c r="AJ250">
        <v>2714885</v>
      </c>
      <c r="AK250">
        <v>3127776</v>
      </c>
      <c r="AL250">
        <v>664910.5625</v>
      </c>
    </row>
    <row r="251" spans="1:38">
      <c r="B251" s="16" t="s">
        <v>107</v>
      </c>
      <c r="C251">
        <v>1877</v>
      </c>
      <c r="D251">
        <v>877</v>
      </c>
      <c r="E251">
        <v>745</v>
      </c>
      <c r="F251">
        <v>149</v>
      </c>
      <c r="H251" s="16"/>
      <c r="I251">
        <v>2234</v>
      </c>
      <c r="J251">
        <v>604</v>
      </c>
      <c r="K251">
        <v>642</v>
      </c>
      <c r="L251">
        <v>128</v>
      </c>
      <c r="O251" s="16" t="s">
        <v>107</v>
      </c>
      <c r="P251">
        <v>1291759.25</v>
      </c>
      <c r="Q251">
        <v>592098.875</v>
      </c>
      <c r="R251">
        <v>493984.25</v>
      </c>
      <c r="S251">
        <v>96602.1171875</v>
      </c>
      <c r="U251" s="16"/>
      <c r="V251">
        <v>1512374</v>
      </c>
      <c r="W251">
        <v>405861.90625</v>
      </c>
      <c r="X251">
        <v>424103.40625</v>
      </c>
      <c r="Y251">
        <v>83062.3515625</v>
      </c>
      <c r="AB251" s="16" t="s">
        <v>107</v>
      </c>
      <c r="AC251">
        <v>6052436</v>
      </c>
      <c r="AD251">
        <v>2532047.5</v>
      </c>
      <c r="AE251">
        <v>3058711</v>
      </c>
      <c r="AF251">
        <v>651647.25</v>
      </c>
      <c r="AH251" s="16"/>
      <c r="AI251">
        <v>7305479</v>
      </c>
      <c r="AJ251">
        <v>1832258.5</v>
      </c>
      <c r="AK251">
        <v>2020001</v>
      </c>
      <c r="AL251">
        <v>427661.4375</v>
      </c>
    </row>
    <row r="252" spans="1:38">
      <c r="B252" s="16" t="s">
        <v>108</v>
      </c>
      <c r="C252">
        <v>427</v>
      </c>
      <c r="D252">
        <v>199</v>
      </c>
      <c r="E252">
        <v>169</v>
      </c>
      <c r="F252">
        <v>34</v>
      </c>
      <c r="H252" s="16"/>
      <c r="I252">
        <v>508</v>
      </c>
      <c r="J252">
        <v>137</v>
      </c>
      <c r="K252">
        <v>146</v>
      </c>
      <c r="L252">
        <v>29</v>
      </c>
      <c r="O252" s="16" t="s">
        <v>108</v>
      </c>
      <c r="P252">
        <v>779222.5</v>
      </c>
      <c r="Q252">
        <v>358318.0625</v>
      </c>
      <c r="R252">
        <v>299315.6875</v>
      </c>
      <c r="S252">
        <v>58660.28125</v>
      </c>
      <c r="U252" s="16"/>
      <c r="V252">
        <v>915429.5</v>
      </c>
      <c r="W252">
        <v>245934.71875</v>
      </c>
      <c r="X252">
        <v>257152.40625</v>
      </c>
      <c r="Y252">
        <v>50413.03515625</v>
      </c>
      <c r="AB252" s="16" t="s">
        <v>108</v>
      </c>
      <c r="AC252">
        <v>4048325.25</v>
      </c>
      <c r="AD252">
        <v>1714620.75</v>
      </c>
      <c r="AE252">
        <v>1920946</v>
      </c>
      <c r="AF252">
        <v>403934.53125</v>
      </c>
      <c r="AH252" s="16"/>
      <c r="AI252">
        <v>4843401.5</v>
      </c>
      <c r="AJ252">
        <v>1213020.5</v>
      </c>
      <c r="AK252">
        <v>1295802.75</v>
      </c>
      <c r="AL252">
        <v>273045.71875</v>
      </c>
    </row>
    <row r="253" spans="1:38">
      <c r="B253" s="16" t="s">
        <v>109</v>
      </c>
      <c r="C253">
        <v>86</v>
      </c>
      <c r="D253">
        <v>40</v>
      </c>
      <c r="E253">
        <v>34</v>
      </c>
      <c r="F253">
        <v>6</v>
      </c>
      <c r="H253" s="16"/>
      <c r="I253">
        <v>103</v>
      </c>
      <c r="J253">
        <v>28</v>
      </c>
      <c r="K253">
        <v>29</v>
      </c>
      <c r="L253">
        <v>6</v>
      </c>
      <c r="O253" s="16" t="s">
        <v>109</v>
      </c>
      <c r="P253">
        <v>1077474.25</v>
      </c>
      <c r="Q253">
        <v>497928.5625</v>
      </c>
      <c r="R253">
        <v>417408.21875</v>
      </c>
      <c r="S253">
        <v>82005.4765625</v>
      </c>
      <c r="U253" s="16"/>
      <c r="V253">
        <v>1272490.75</v>
      </c>
      <c r="W253">
        <v>342563.4375</v>
      </c>
      <c r="X253">
        <v>359319.5</v>
      </c>
      <c r="Y253">
        <v>70867.75</v>
      </c>
      <c r="AB253" s="16" t="s">
        <v>109</v>
      </c>
      <c r="AC253">
        <v>7408260.5</v>
      </c>
      <c r="AD253">
        <v>3203607.5</v>
      </c>
      <c r="AE253">
        <v>3125285.25</v>
      </c>
      <c r="AF253">
        <v>640882.9375</v>
      </c>
      <c r="AH253" s="16"/>
      <c r="AI253">
        <v>8680879</v>
      </c>
      <c r="AJ253">
        <v>2186182.5</v>
      </c>
      <c r="AK253">
        <v>2261430</v>
      </c>
      <c r="AL253">
        <v>469095.03125</v>
      </c>
    </row>
    <row r="255" spans="1:38" ht="19.7" thickBot="1">
      <c r="A255" s="17" t="s">
        <v>429</v>
      </c>
      <c r="B255" s="18" t="s">
        <v>110</v>
      </c>
      <c r="C255" s="9" t="s">
        <v>118</v>
      </c>
      <c r="D255" s="19" t="s">
        <v>119</v>
      </c>
      <c r="E255" s="19" t="s">
        <v>113</v>
      </c>
      <c r="F255" s="19" t="s">
        <v>120</v>
      </c>
      <c r="H255" s="18" t="s">
        <v>111</v>
      </c>
      <c r="I255" s="9" t="s">
        <v>118</v>
      </c>
      <c r="J255" s="19" t="s">
        <v>119</v>
      </c>
      <c r="K255" s="19" t="s">
        <v>113</v>
      </c>
      <c r="L255" s="19" t="s">
        <v>120</v>
      </c>
      <c r="N255" s="17" t="s">
        <v>123</v>
      </c>
      <c r="O255" s="18" t="s">
        <v>110</v>
      </c>
      <c r="P255" s="19" t="s">
        <v>118</v>
      </c>
      <c r="Q255" s="19" t="s">
        <v>119</v>
      </c>
      <c r="R255" s="19" t="s">
        <v>113</v>
      </c>
      <c r="S255" s="19" t="s">
        <v>120</v>
      </c>
      <c r="U255" s="18" t="s">
        <v>111</v>
      </c>
      <c r="V255" s="19" t="s">
        <v>118</v>
      </c>
      <c r="W255" s="19" t="s">
        <v>119</v>
      </c>
      <c r="X255" s="19" t="s">
        <v>113</v>
      </c>
      <c r="Y255" s="19" t="s">
        <v>120</v>
      </c>
      <c r="AA255" s="17" t="s">
        <v>123</v>
      </c>
      <c r="AB255" s="18" t="s">
        <v>110</v>
      </c>
      <c r="AC255" s="19" t="s">
        <v>118</v>
      </c>
      <c r="AD255" s="19" t="s">
        <v>119</v>
      </c>
      <c r="AE255" s="19" t="s">
        <v>113</v>
      </c>
      <c r="AF255" s="19" t="s">
        <v>120</v>
      </c>
      <c r="AH255" s="18" t="s">
        <v>111</v>
      </c>
      <c r="AI255" s="19" t="s">
        <v>118</v>
      </c>
      <c r="AJ255" s="19" t="s">
        <v>119</v>
      </c>
      <c r="AK255" s="19" t="s">
        <v>113</v>
      </c>
      <c r="AL255" s="19" t="s">
        <v>120</v>
      </c>
    </row>
    <row r="256" spans="1:38" ht="14.95" thickBot="1">
      <c r="B256" t="s">
        <v>121</v>
      </c>
      <c r="C256" s="22">
        <v>5179244</v>
      </c>
      <c r="D256">
        <v>1</v>
      </c>
      <c r="E256">
        <v>1</v>
      </c>
      <c r="F256">
        <v>1</v>
      </c>
      <c r="I256" s="22">
        <v>5123000</v>
      </c>
      <c r="J256">
        <v>1</v>
      </c>
      <c r="K256">
        <v>1</v>
      </c>
      <c r="L256">
        <v>1</v>
      </c>
      <c r="O256" s="16" t="s">
        <v>121</v>
      </c>
      <c r="P256">
        <v>52318904</v>
      </c>
      <c r="Q256">
        <v>0</v>
      </c>
      <c r="R256">
        <v>0</v>
      </c>
      <c r="S256">
        <v>0</v>
      </c>
      <c r="U256" s="16"/>
      <c r="V256">
        <v>49281904</v>
      </c>
      <c r="W256">
        <v>0</v>
      </c>
      <c r="X256">
        <v>0</v>
      </c>
      <c r="Y256">
        <v>0</v>
      </c>
      <c r="AB256" s="16" t="s">
        <v>121</v>
      </c>
      <c r="AC256">
        <v>81164192</v>
      </c>
      <c r="AD256">
        <v>0</v>
      </c>
      <c r="AE256">
        <v>0</v>
      </c>
      <c r="AF256">
        <v>0</v>
      </c>
      <c r="AH256" s="16"/>
      <c r="AI256">
        <v>76523000</v>
      </c>
      <c r="AJ256">
        <v>0</v>
      </c>
      <c r="AK256">
        <v>0</v>
      </c>
      <c r="AL256">
        <v>0</v>
      </c>
    </row>
    <row r="257" spans="2:38">
      <c r="B257" s="16" t="s">
        <v>122</v>
      </c>
      <c r="C257">
        <v>4511602</v>
      </c>
      <c r="D257">
        <v>1</v>
      </c>
      <c r="E257">
        <v>1</v>
      </c>
      <c r="F257">
        <v>1</v>
      </c>
      <c r="H257" s="16"/>
      <c r="I257">
        <v>4462608</v>
      </c>
      <c r="J257">
        <v>1</v>
      </c>
      <c r="K257">
        <v>1</v>
      </c>
      <c r="L257">
        <v>1</v>
      </c>
      <c r="O257" s="16" t="s">
        <v>122</v>
      </c>
      <c r="P257">
        <v>45171084</v>
      </c>
      <c r="Q257">
        <v>0</v>
      </c>
      <c r="R257">
        <v>0</v>
      </c>
      <c r="S257">
        <v>0</v>
      </c>
      <c r="U257" s="16"/>
      <c r="V257">
        <v>42548684</v>
      </c>
      <c r="W257">
        <v>0</v>
      </c>
      <c r="X257">
        <v>0</v>
      </c>
      <c r="Y257">
        <v>0</v>
      </c>
      <c r="AB257" s="16" t="s">
        <v>122</v>
      </c>
      <c r="AC257">
        <v>77542208</v>
      </c>
      <c r="AD257">
        <v>0</v>
      </c>
      <c r="AE257">
        <v>0</v>
      </c>
      <c r="AF257">
        <v>0</v>
      </c>
      <c r="AH257" s="16"/>
      <c r="AI257">
        <v>73107832</v>
      </c>
      <c r="AJ257">
        <v>0</v>
      </c>
      <c r="AK257">
        <v>0</v>
      </c>
      <c r="AL257">
        <v>0</v>
      </c>
    </row>
    <row r="258" spans="2:38">
      <c r="B258" s="16" t="s">
        <v>91</v>
      </c>
      <c r="C258">
        <v>3043406</v>
      </c>
      <c r="D258">
        <v>963718</v>
      </c>
      <c r="E258">
        <v>1</v>
      </c>
      <c r="F258">
        <v>1</v>
      </c>
      <c r="H258" s="16"/>
      <c r="I258">
        <v>3299486</v>
      </c>
      <c r="J258">
        <v>664122</v>
      </c>
      <c r="K258">
        <v>1</v>
      </c>
      <c r="L258">
        <v>1</v>
      </c>
      <c r="O258" s="16" t="s">
        <v>91</v>
      </c>
      <c r="P258">
        <v>31649822</v>
      </c>
      <c r="Q258">
        <v>0</v>
      </c>
      <c r="R258">
        <v>0</v>
      </c>
      <c r="S258">
        <v>0</v>
      </c>
      <c r="U258" s="16"/>
      <c r="V258">
        <v>30557368</v>
      </c>
      <c r="W258">
        <v>6075527</v>
      </c>
      <c r="X258">
        <v>0</v>
      </c>
      <c r="Y258">
        <v>0</v>
      </c>
      <c r="AB258" s="16" t="s">
        <v>91</v>
      </c>
      <c r="AC258">
        <v>62723772</v>
      </c>
      <c r="AD258">
        <v>10577235</v>
      </c>
      <c r="AE258">
        <v>0</v>
      </c>
      <c r="AF258">
        <v>0</v>
      </c>
      <c r="AH258" s="16"/>
      <c r="AI258">
        <v>58215108</v>
      </c>
      <c r="AJ258">
        <v>10929773</v>
      </c>
      <c r="AK258">
        <v>0</v>
      </c>
      <c r="AL258">
        <v>0</v>
      </c>
    </row>
    <row r="259" spans="2:38">
      <c r="B259" s="16" t="s">
        <v>92</v>
      </c>
      <c r="C259">
        <v>2069951</v>
      </c>
      <c r="D259">
        <v>855957</v>
      </c>
      <c r="E259">
        <v>726843</v>
      </c>
      <c r="F259">
        <v>1</v>
      </c>
      <c r="H259" s="16"/>
      <c r="I259">
        <v>2385147</v>
      </c>
      <c r="J259">
        <v>589862</v>
      </c>
      <c r="K259">
        <v>626108</v>
      </c>
      <c r="L259">
        <v>1</v>
      </c>
      <c r="O259" s="16" t="s">
        <v>92</v>
      </c>
      <c r="P259">
        <v>18923116</v>
      </c>
      <c r="Q259">
        <v>7114156.5</v>
      </c>
      <c r="R259">
        <v>9453003</v>
      </c>
      <c r="S259">
        <v>0</v>
      </c>
      <c r="U259" s="16"/>
      <c r="V259">
        <v>22613320</v>
      </c>
      <c r="W259">
        <v>5265702.5</v>
      </c>
      <c r="X259">
        <v>5374499.5</v>
      </c>
      <c r="Y259">
        <v>0</v>
      </c>
      <c r="AB259" s="16" t="s">
        <v>92</v>
      </c>
      <c r="AC259">
        <v>26455004</v>
      </c>
      <c r="AD259">
        <v>9904904</v>
      </c>
      <c r="AE259">
        <v>33852012</v>
      </c>
      <c r="AF259">
        <v>0</v>
      </c>
      <c r="AH259" s="16"/>
      <c r="AI259">
        <v>22841446</v>
      </c>
      <c r="AJ259">
        <v>10179428</v>
      </c>
      <c r="AK259">
        <v>32967398</v>
      </c>
      <c r="AL259">
        <v>0</v>
      </c>
    </row>
    <row r="260" spans="2:38">
      <c r="B260" s="16" t="s">
        <v>93</v>
      </c>
      <c r="C260">
        <v>1594872</v>
      </c>
      <c r="D260">
        <v>745618</v>
      </c>
      <c r="E260">
        <v>633148</v>
      </c>
      <c r="F260">
        <v>126629</v>
      </c>
      <c r="H260" s="16"/>
      <c r="I260">
        <v>1898299</v>
      </c>
      <c r="J260">
        <v>513824</v>
      </c>
      <c r="K260">
        <v>545398</v>
      </c>
      <c r="L260">
        <v>109079</v>
      </c>
      <c r="O260" s="16" t="s">
        <v>93</v>
      </c>
      <c r="P260">
        <v>15866008</v>
      </c>
      <c r="Q260">
        <v>6905866.5</v>
      </c>
      <c r="R260">
        <v>7160429.5</v>
      </c>
      <c r="S260">
        <v>1450439</v>
      </c>
      <c r="U260" s="16"/>
      <c r="V260">
        <v>19337650</v>
      </c>
      <c r="W260">
        <v>4683119.5</v>
      </c>
      <c r="X260">
        <v>4571380</v>
      </c>
      <c r="Y260">
        <v>1000580.0625</v>
      </c>
      <c r="AB260" s="16" t="s">
        <v>93</v>
      </c>
      <c r="AC260">
        <v>16273170</v>
      </c>
      <c r="AD260">
        <v>9144288</v>
      </c>
      <c r="AE260">
        <v>29965954</v>
      </c>
      <c r="AF260">
        <v>9083261</v>
      </c>
      <c r="AH260" s="16"/>
      <c r="AI260">
        <v>14684408</v>
      </c>
      <c r="AJ260">
        <v>9273250</v>
      </c>
      <c r="AK260">
        <v>28616096</v>
      </c>
      <c r="AL260">
        <v>7906553</v>
      </c>
    </row>
    <row r="261" spans="2:38">
      <c r="B261" s="16" t="s">
        <v>94</v>
      </c>
      <c r="C261">
        <v>1358715</v>
      </c>
      <c r="D261">
        <v>635212</v>
      </c>
      <c r="E261">
        <v>539396</v>
      </c>
      <c r="F261">
        <v>107879</v>
      </c>
      <c r="H261" s="16"/>
      <c r="I261">
        <v>1617213</v>
      </c>
      <c r="J261">
        <v>437741</v>
      </c>
      <c r="K261">
        <v>464639</v>
      </c>
      <c r="L261">
        <v>92928</v>
      </c>
      <c r="O261" s="16" t="s">
        <v>94</v>
      </c>
      <c r="P261">
        <v>14645094</v>
      </c>
      <c r="Q261">
        <v>6513344.5</v>
      </c>
      <c r="R261">
        <v>5924866.5</v>
      </c>
      <c r="S261">
        <v>1205028.125</v>
      </c>
      <c r="U261" s="16"/>
      <c r="V261">
        <v>17350764</v>
      </c>
      <c r="W261">
        <v>4225734</v>
      </c>
      <c r="X261">
        <v>4190492</v>
      </c>
      <c r="Y261">
        <v>897916.0625</v>
      </c>
      <c r="AB261" s="16" t="s">
        <v>94</v>
      </c>
      <c r="AC261">
        <v>16558272</v>
      </c>
      <c r="AD261">
        <v>8371300.5</v>
      </c>
      <c r="AE261">
        <v>27128422</v>
      </c>
      <c r="AF261">
        <v>7953877.5</v>
      </c>
      <c r="AH261" s="16"/>
      <c r="AI261">
        <v>16051242</v>
      </c>
      <c r="AJ261">
        <v>8336109</v>
      </c>
      <c r="AK261">
        <v>25251946</v>
      </c>
      <c r="AL261">
        <v>6735870</v>
      </c>
    </row>
    <row r="262" spans="2:38">
      <c r="B262" s="16" t="s">
        <v>95</v>
      </c>
      <c r="C262">
        <v>1157527</v>
      </c>
      <c r="D262">
        <v>541155</v>
      </c>
      <c r="E262">
        <v>459526</v>
      </c>
      <c r="F262">
        <v>91905</v>
      </c>
      <c r="H262" s="16"/>
      <c r="I262">
        <v>1377748</v>
      </c>
      <c r="J262">
        <v>372923</v>
      </c>
      <c r="K262">
        <v>395839</v>
      </c>
      <c r="L262">
        <v>79167</v>
      </c>
      <c r="O262" s="16" t="s">
        <v>95</v>
      </c>
      <c r="P262">
        <v>13441490</v>
      </c>
      <c r="Q262">
        <v>5990541</v>
      </c>
      <c r="R262">
        <v>5056241.5</v>
      </c>
      <c r="S262">
        <v>1030142.75</v>
      </c>
      <c r="U262" s="16"/>
      <c r="V262">
        <v>15569832</v>
      </c>
      <c r="W262">
        <v>3837186</v>
      </c>
      <c r="X262">
        <v>3848304.75</v>
      </c>
      <c r="Y262">
        <v>806817.9375</v>
      </c>
      <c r="AB262" s="16" t="s">
        <v>95</v>
      </c>
      <c r="AC262">
        <v>16657153</v>
      </c>
      <c r="AD262">
        <v>7647563.5</v>
      </c>
      <c r="AE262">
        <v>24291316</v>
      </c>
      <c r="AF262">
        <v>6894677.5</v>
      </c>
      <c r="AH262" s="16"/>
      <c r="AI262">
        <v>17170836</v>
      </c>
      <c r="AJ262">
        <v>7455400</v>
      </c>
      <c r="AK262">
        <v>21923088</v>
      </c>
      <c r="AL262">
        <v>5654265.5</v>
      </c>
    </row>
    <row r="263" spans="2:38">
      <c r="B263" s="16" t="s">
        <v>96</v>
      </c>
      <c r="C263">
        <v>961440</v>
      </c>
      <c r="D263">
        <v>449482</v>
      </c>
      <c r="E263">
        <v>381681</v>
      </c>
      <c r="F263">
        <v>76336</v>
      </c>
      <c r="H263" s="16"/>
      <c r="I263">
        <v>1144355</v>
      </c>
      <c r="J263">
        <v>309749</v>
      </c>
      <c r="K263">
        <v>328783</v>
      </c>
      <c r="L263">
        <v>65756</v>
      </c>
      <c r="O263" s="16" t="s">
        <v>96</v>
      </c>
      <c r="P263">
        <v>12261565</v>
      </c>
      <c r="Q263">
        <v>5427001.5</v>
      </c>
      <c r="R263">
        <v>4439136.5</v>
      </c>
      <c r="S263">
        <v>900035.3125</v>
      </c>
      <c r="U263" s="16"/>
      <c r="V263">
        <v>13983735</v>
      </c>
      <c r="W263">
        <v>3491747.25</v>
      </c>
      <c r="X263">
        <v>3534386.75</v>
      </c>
      <c r="Y263">
        <v>726680.6875</v>
      </c>
      <c r="AB263" s="16" t="s">
        <v>96</v>
      </c>
      <c r="AC263">
        <v>16528350</v>
      </c>
      <c r="AD263">
        <v>7014150</v>
      </c>
      <c r="AE263">
        <v>21530344</v>
      </c>
      <c r="AF263">
        <v>5918920</v>
      </c>
      <c r="AH263" s="16"/>
      <c r="AI263">
        <v>17924882</v>
      </c>
      <c r="AJ263">
        <v>6688825.5</v>
      </c>
      <c r="AK263">
        <v>18747760</v>
      </c>
      <c r="AL263">
        <v>4680160.5</v>
      </c>
    </row>
    <row r="264" spans="2:38">
      <c r="B264" s="16" t="s">
        <v>97</v>
      </c>
      <c r="C264">
        <v>775941</v>
      </c>
      <c r="D264">
        <v>362759</v>
      </c>
      <c r="E264">
        <v>308040</v>
      </c>
      <c r="F264">
        <v>61608</v>
      </c>
      <c r="H264" s="16"/>
      <c r="I264">
        <v>923565</v>
      </c>
      <c r="J264">
        <v>249987</v>
      </c>
      <c r="K264">
        <v>265348</v>
      </c>
      <c r="L264">
        <v>53069</v>
      </c>
      <c r="O264" s="16" t="s">
        <v>97</v>
      </c>
      <c r="P264">
        <v>11122698</v>
      </c>
      <c r="Q264">
        <v>4888589.5</v>
      </c>
      <c r="R264">
        <v>3972063.25</v>
      </c>
      <c r="S264">
        <v>798079.875</v>
      </c>
      <c r="U264" s="16"/>
      <c r="V264">
        <v>12572466</v>
      </c>
      <c r="W264">
        <v>3179885.75</v>
      </c>
      <c r="X264">
        <v>3244714.5</v>
      </c>
      <c r="Y264">
        <v>656708.625</v>
      </c>
      <c r="AB264" s="16" t="s">
        <v>97</v>
      </c>
      <c r="AC264">
        <v>16177564</v>
      </c>
      <c r="AD264">
        <v>6484979.5</v>
      </c>
      <c r="AE264">
        <v>18897210</v>
      </c>
      <c r="AF264">
        <v>5033856.5</v>
      </c>
      <c r="AH264" s="16"/>
      <c r="AI264">
        <v>18279842</v>
      </c>
      <c r="AJ264">
        <v>6052779</v>
      </c>
      <c r="AK264">
        <v>15803621</v>
      </c>
      <c r="AL264">
        <v>3823364.5</v>
      </c>
    </row>
    <row r="265" spans="2:38">
      <c r="B265" s="16" t="s">
        <v>98</v>
      </c>
      <c r="C265">
        <v>606267</v>
      </c>
      <c r="D265">
        <v>283435</v>
      </c>
      <c r="E265">
        <v>240681</v>
      </c>
      <c r="F265">
        <v>48136</v>
      </c>
      <c r="H265" s="16"/>
      <c r="I265">
        <v>721610</v>
      </c>
      <c r="J265">
        <v>195322</v>
      </c>
      <c r="K265">
        <v>207325</v>
      </c>
      <c r="L265">
        <v>41465</v>
      </c>
      <c r="O265" s="16" t="s">
        <v>98</v>
      </c>
      <c r="P265">
        <v>9559121</v>
      </c>
      <c r="Q265">
        <v>4190214.75</v>
      </c>
      <c r="R265">
        <v>3415701.25</v>
      </c>
      <c r="S265">
        <v>680122</v>
      </c>
      <c r="U265" s="16"/>
      <c r="V265">
        <v>10770076</v>
      </c>
      <c r="W265">
        <v>2755908.75</v>
      </c>
      <c r="X265">
        <v>2830863.5</v>
      </c>
      <c r="Y265">
        <v>566569.625</v>
      </c>
      <c r="AB265" s="16" t="s">
        <v>98</v>
      </c>
      <c r="AC265">
        <v>15115413</v>
      </c>
      <c r="AD265">
        <v>5851639</v>
      </c>
      <c r="AE265">
        <v>15923475</v>
      </c>
      <c r="AF265">
        <v>4114003.25</v>
      </c>
      <c r="AH265" s="16"/>
      <c r="AI265">
        <v>17595760</v>
      </c>
      <c r="AJ265">
        <v>5339824</v>
      </c>
      <c r="AK265">
        <v>12729283</v>
      </c>
      <c r="AL265">
        <v>2989998.5</v>
      </c>
    </row>
    <row r="266" spans="2:38">
      <c r="B266" s="16" t="s">
        <v>99</v>
      </c>
      <c r="C266">
        <v>456816</v>
      </c>
      <c r="D266">
        <v>213566</v>
      </c>
      <c r="E266">
        <v>181351</v>
      </c>
      <c r="F266">
        <v>36270</v>
      </c>
      <c r="H266" s="16"/>
      <c r="I266">
        <v>543726</v>
      </c>
      <c r="J266">
        <v>147173</v>
      </c>
      <c r="K266">
        <v>156217</v>
      </c>
      <c r="L266">
        <v>31243</v>
      </c>
      <c r="O266" s="16" t="s">
        <v>99</v>
      </c>
      <c r="P266">
        <v>8160800.5</v>
      </c>
      <c r="Q266">
        <v>3584575.5</v>
      </c>
      <c r="R266">
        <v>2938902.75</v>
      </c>
      <c r="S266">
        <v>580889.4375</v>
      </c>
      <c r="U266" s="16"/>
      <c r="V266">
        <v>9202754</v>
      </c>
      <c r="W266">
        <v>2380466.25</v>
      </c>
      <c r="X266">
        <v>2458743</v>
      </c>
      <c r="Y266">
        <v>488243.65625</v>
      </c>
      <c r="AB266" s="16" t="s">
        <v>99</v>
      </c>
      <c r="AC266">
        <v>13994341</v>
      </c>
      <c r="AD266">
        <v>5328803</v>
      </c>
      <c r="AE266">
        <v>13324850</v>
      </c>
      <c r="AF266">
        <v>3342091.5</v>
      </c>
      <c r="AH266" s="16"/>
      <c r="AI266">
        <v>16693345</v>
      </c>
      <c r="AJ266">
        <v>4760068.5</v>
      </c>
      <c r="AK266">
        <v>10181973</v>
      </c>
      <c r="AL266">
        <v>2330311</v>
      </c>
    </row>
    <row r="267" spans="2:38">
      <c r="B267" s="16" t="s">
        <v>100</v>
      </c>
      <c r="C267">
        <v>330597</v>
      </c>
      <c r="D267">
        <v>154557</v>
      </c>
      <c r="E267">
        <v>131244</v>
      </c>
      <c r="F267">
        <v>26248</v>
      </c>
      <c r="H267" s="16"/>
      <c r="I267">
        <v>393494</v>
      </c>
      <c r="J267">
        <v>106509</v>
      </c>
      <c r="K267">
        <v>113054</v>
      </c>
      <c r="L267">
        <v>22610</v>
      </c>
      <c r="O267" s="16" t="s">
        <v>100</v>
      </c>
      <c r="P267">
        <v>6925989.5</v>
      </c>
      <c r="Q267">
        <v>3059361.5</v>
      </c>
      <c r="R267">
        <v>2521788.25</v>
      </c>
      <c r="S267">
        <v>495843.75</v>
      </c>
      <c r="U267" s="16"/>
      <c r="V267">
        <v>7840811.5</v>
      </c>
      <c r="W267">
        <v>2047989.5</v>
      </c>
      <c r="X267">
        <v>2124416.25</v>
      </c>
      <c r="Y267">
        <v>419587.375</v>
      </c>
      <c r="AB267" s="16" t="s">
        <v>100</v>
      </c>
      <c r="AC267">
        <v>12836161</v>
      </c>
      <c r="AD267">
        <v>4878750</v>
      </c>
      <c r="AE267">
        <v>11056959</v>
      </c>
      <c r="AF267">
        <v>2694165.5</v>
      </c>
      <c r="AH267" s="16"/>
      <c r="AI267">
        <v>15582456</v>
      </c>
      <c r="AJ267">
        <v>4254736</v>
      </c>
      <c r="AK267">
        <v>8076913</v>
      </c>
      <c r="AL267">
        <v>1807676.75</v>
      </c>
    </row>
    <row r="268" spans="2:38">
      <c r="B268" s="16" t="s">
        <v>101</v>
      </c>
      <c r="C268">
        <v>217962</v>
      </c>
      <c r="D268">
        <v>101899</v>
      </c>
      <c r="E268">
        <v>86528</v>
      </c>
      <c r="F268">
        <v>17305</v>
      </c>
      <c r="H268" s="16"/>
      <c r="I268">
        <v>259429</v>
      </c>
      <c r="J268">
        <v>70221</v>
      </c>
      <c r="K268">
        <v>74536</v>
      </c>
      <c r="L268">
        <v>14907</v>
      </c>
      <c r="O268" s="16" t="s">
        <v>101</v>
      </c>
      <c r="P268">
        <v>5835412</v>
      </c>
      <c r="Q268">
        <v>2597228.25</v>
      </c>
      <c r="R268">
        <v>2149759.25</v>
      </c>
      <c r="S268">
        <v>421259.15625</v>
      </c>
      <c r="U268" s="16"/>
      <c r="V268">
        <v>6644940</v>
      </c>
      <c r="W268">
        <v>1750116.25</v>
      </c>
      <c r="X268">
        <v>1820970.875</v>
      </c>
      <c r="Y268">
        <v>358315.40625</v>
      </c>
      <c r="AB268" s="16" t="s">
        <v>101</v>
      </c>
      <c r="AC268">
        <v>11668986</v>
      </c>
      <c r="AD268">
        <v>4475486</v>
      </c>
      <c r="AE268">
        <v>9096456</v>
      </c>
      <c r="AF268">
        <v>2155208.75</v>
      </c>
      <c r="AH268" s="16"/>
      <c r="AI268">
        <v>14321152</v>
      </c>
      <c r="AJ268">
        <v>3795579.75</v>
      </c>
      <c r="AK268">
        <v>6374513.5</v>
      </c>
      <c r="AL268">
        <v>1401150.25</v>
      </c>
    </row>
    <row r="269" spans="2:38">
      <c r="B269" s="16" t="s">
        <v>102</v>
      </c>
      <c r="C269">
        <v>115363</v>
      </c>
      <c r="D269">
        <v>53933</v>
      </c>
      <c r="E269">
        <v>45798</v>
      </c>
      <c r="F269">
        <v>9159</v>
      </c>
      <c r="H269" s="16"/>
      <c r="I269">
        <v>137311</v>
      </c>
      <c r="J269">
        <v>37166</v>
      </c>
      <c r="K269">
        <v>39450</v>
      </c>
      <c r="L269">
        <v>7890</v>
      </c>
      <c r="O269" s="16" t="s">
        <v>102</v>
      </c>
      <c r="P269">
        <v>3970118</v>
      </c>
      <c r="Q269">
        <v>1778780.75</v>
      </c>
      <c r="R269">
        <v>1476091.5</v>
      </c>
      <c r="S269">
        <v>288732.5625</v>
      </c>
      <c r="U269" s="16"/>
      <c r="V269">
        <v>4545887</v>
      </c>
      <c r="W269">
        <v>1204106.625</v>
      </c>
      <c r="X269">
        <v>1255031.5</v>
      </c>
      <c r="Y269">
        <v>246409.828125</v>
      </c>
      <c r="AB269" s="16" t="s">
        <v>102</v>
      </c>
      <c r="AC269">
        <v>8815672</v>
      </c>
      <c r="AD269">
        <v>3425711.25</v>
      </c>
      <c r="AE269">
        <v>6316702</v>
      </c>
      <c r="AF269">
        <v>1462432.125</v>
      </c>
      <c r="AH269" s="16"/>
      <c r="AI269">
        <v>10870615</v>
      </c>
      <c r="AJ269">
        <v>2829696.75</v>
      </c>
      <c r="AK269">
        <v>4295010.5</v>
      </c>
      <c r="AL269">
        <v>932663.375</v>
      </c>
    </row>
    <row r="270" spans="2:38">
      <c r="B270" s="16" t="s">
        <v>103</v>
      </c>
      <c r="C270">
        <v>52485</v>
      </c>
      <c r="D270">
        <v>24537</v>
      </c>
      <c r="E270">
        <v>20836</v>
      </c>
      <c r="F270">
        <v>4167</v>
      </c>
      <c r="H270" s="16"/>
      <c r="I270">
        <v>62470</v>
      </c>
      <c r="J270">
        <v>16909</v>
      </c>
      <c r="K270">
        <v>17948</v>
      </c>
      <c r="L270">
        <v>3589</v>
      </c>
      <c r="O270" s="16" t="s">
        <v>103</v>
      </c>
      <c r="P270">
        <v>2611359.25</v>
      </c>
      <c r="Q270">
        <v>1177396.875</v>
      </c>
      <c r="R270">
        <v>978856.25</v>
      </c>
      <c r="S270">
        <v>191281.421875</v>
      </c>
      <c r="U270" s="16"/>
      <c r="V270">
        <v>3006911.5</v>
      </c>
      <c r="W270">
        <v>800052.9375</v>
      </c>
      <c r="X270">
        <v>834815.4375</v>
      </c>
      <c r="Y270">
        <v>163655.703125</v>
      </c>
      <c r="AB270" s="16" t="s">
        <v>103</v>
      </c>
      <c r="AC270">
        <v>6474230.5</v>
      </c>
      <c r="AD270">
        <v>2556483.25</v>
      </c>
      <c r="AE270">
        <v>4272643</v>
      </c>
      <c r="AF270">
        <v>967948.75</v>
      </c>
      <c r="AH270" s="16"/>
      <c r="AI270">
        <v>7984190.5</v>
      </c>
      <c r="AJ270">
        <v>2051508.75</v>
      </c>
      <c r="AK270">
        <v>2839222.75</v>
      </c>
      <c r="AL270">
        <v>610929.625</v>
      </c>
    </row>
    <row r="271" spans="2:38">
      <c r="B271" s="16" t="s">
        <v>104</v>
      </c>
      <c r="C271">
        <v>20225</v>
      </c>
      <c r="D271">
        <v>9455</v>
      </c>
      <c r="E271">
        <v>8029</v>
      </c>
      <c r="F271">
        <v>1605</v>
      </c>
      <c r="H271" s="16"/>
      <c r="I271">
        <v>24073</v>
      </c>
      <c r="J271">
        <v>6516</v>
      </c>
      <c r="K271">
        <v>6916</v>
      </c>
      <c r="L271">
        <v>1383</v>
      </c>
      <c r="O271" s="16" t="s">
        <v>104</v>
      </c>
      <c r="P271">
        <v>1653591.5</v>
      </c>
      <c r="Q271">
        <v>749793.375</v>
      </c>
      <c r="R271">
        <v>624227.25</v>
      </c>
      <c r="S271">
        <v>121941.796875</v>
      </c>
      <c r="U271" s="16"/>
      <c r="V271">
        <v>1914340.75</v>
      </c>
      <c r="W271">
        <v>511100.5625</v>
      </c>
      <c r="X271">
        <v>533686.4375</v>
      </c>
      <c r="Y271">
        <v>104529.359375</v>
      </c>
      <c r="AB271" s="16" t="s">
        <v>104</v>
      </c>
      <c r="AC271">
        <v>4618961</v>
      </c>
      <c r="AD271">
        <v>1855626.75</v>
      </c>
      <c r="AE271">
        <v>2815364.75</v>
      </c>
      <c r="AF271">
        <v>625232.0625</v>
      </c>
      <c r="AH271" s="16"/>
      <c r="AI271">
        <v>5681345.5</v>
      </c>
      <c r="AJ271">
        <v>1446394.75</v>
      </c>
      <c r="AK271">
        <v>1847329.625</v>
      </c>
      <c r="AL271">
        <v>395005.28125</v>
      </c>
    </row>
    <row r="272" spans="2:38">
      <c r="B272" s="16" t="s">
        <v>105</v>
      </c>
      <c r="C272">
        <v>7145</v>
      </c>
      <c r="D272">
        <v>3340</v>
      </c>
      <c r="E272">
        <v>2836</v>
      </c>
      <c r="F272">
        <v>567</v>
      </c>
      <c r="H272" s="16"/>
      <c r="I272">
        <v>8504</v>
      </c>
      <c r="J272">
        <v>2302</v>
      </c>
      <c r="K272">
        <v>2443</v>
      </c>
      <c r="L272">
        <v>488</v>
      </c>
      <c r="O272" s="16" t="s">
        <v>105</v>
      </c>
      <c r="P272">
        <v>1011858.375</v>
      </c>
      <c r="Q272">
        <v>461070.96875</v>
      </c>
      <c r="R272">
        <v>384291.15625</v>
      </c>
      <c r="S272">
        <v>75097.0625</v>
      </c>
      <c r="U272" s="16"/>
      <c r="V272">
        <v>1177199.625</v>
      </c>
      <c r="W272">
        <v>315102.75</v>
      </c>
      <c r="X272">
        <v>329192.25</v>
      </c>
      <c r="Y272">
        <v>64458.69140625</v>
      </c>
      <c r="AB272" s="16" t="s">
        <v>105</v>
      </c>
      <c r="AC272">
        <v>3206818.5</v>
      </c>
      <c r="AD272">
        <v>1310397</v>
      </c>
      <c r="AE272">
        <v>1811648.375</v>
      </c>
      <c r="AF272">
        <v>395145.75</v>
      </c>
      <c r="AH272" s="16"/>
      <c r="AI272">
        <v>3923775.75</v>
      </c>
      <c r="AJ272">
        <v>992462.0625</v>
      </c>
      <c r="AK272">
        <v>1185898.875</v>
      </c>
      <c r="AL272">
        <v>252400.109375</v>
      </c>
    </row>
    <row r="273" spans="2:38">
      <c r="B273" s="16" t="s">
        <v>106</v>
      </c>
      <c r="C273">
        <v>1933</v>
      </c>
      <c r="D273">
        <v>904</v>
      </c>
      <c r="E273">
        <v>767</v>
      </c>
      <c r="F273">
        <v>153</v>
      </c>
      <c r="H273" s="16"/>
      <c r="I273">
        <v>2301</v>
      </c>
      <c r="J273">
        <v>623</v>
      </c>
      <c r="K273">
        <v>661</v>
      </c>
      <c r="L273">
        <v>132</v>
      </c>
      <c r="O273" s="16" t="s">
        <v>106</v>
      </c>
      <c r="P273">
        <v>586387.125</v>
      </c>
      <c r="Q273">
        <v>268309.59375</v>
      </c>
      <c r="R273">
        <v>223855.828125</v>
      </c>
      <c r="S273">
        <v>43791.2109375</v>
      </c>
      <c r="U273" s="16"/>
      <c r="V273">
        <v>685168.125</v>
      </c>
      <c r="W273">
        <v>183750.421875</v>
      </c>
      <c r="X273">
        <v>192050.84375</v>
      </c>
      <c r="Y273">
        <v>37618.46875</v>
      </c>
      <c r="AB273" s="16" t="s">
        <v>106</v>
      </c>
      <c r="AC273">
        <v>2147141</v>
      </c>
      <c r="AD273">
        <v>891289.6875</v>
      </c>
      <c r="AE273">
        <v>1129308.25</v>
      </c>
      <c r="AF273">
        <v>242411.5625</v>
      </c>
      <c r="AH273" s="16"/>
      <c r="AI273">
        <v>2608503.5</v>
      </c>
      <c r="AJ273">
        <v>656930.6875</v>
      </c>
      <c r="AK273">
        <v>744801.875</v>
      </c>
      <c r="AL273">
        <v>157894.671875</v>
      </c>
    </row>
    <row r="274" spans="2:38">
      <c r="B274" s="16" t="s">
        <v>107</v>
      </c>
      <c r="C274">
        <v>523</v>
      </c>
      <c r="D274">
        <v>244</v>
      </c>
      <c r="E274">
        <v>207</v>
      </c>
      <c r="F274">
        <v>41</v>
      </c>
      <c r="H274" s="16"/>
      <c r="I274">
        <v>623</v>
      </c>
      <c r="J274">
        <v>168</v>
      </c>
      <c r="K274">
        <v>179</v>
      </c>
      <c r="L274">
        <v>35</v>
      </c>
      <c r="O274" s="16" t="s">
        <v>107</v>
      </c>
      <c r="P274">
        <v>331428.6875</v>
      </c>
      <c r="Q274">
        <v>152163.90625</v>
      </c>
      <c r="R274">
        <v>127117.75</v>
      </c>
      <c r="S274">
        <v>24904.109375</v>
      </c>
      <c r="U274" s="16"/>
      <c r="V274">
        <v>388722.6875</v>
      </c>
      <c r="W274">
        <v>104389.59375</v>
      </c>
      <c r="X274">
        <v>109181.9765625</v>
      </c>
      <c r="Y274">
        <v>21408.751953125</v>
      </c>
      <c r="AB274" s="16" t="s">
        <v>107</v>
      </c>
      <c r="AC274">
        <v>1406720.75</v>
      </c>
      <c r="AD274">
        <v>592054.875</v>
      </c>
      <c r="AE274">
        <v>692733.375</v>
      </c>
      <c r="AF274">
        <v>146628.109375</v>
      </c>
      <c r="AH274" s="16"/>
      <c r="AI274">
        <v>1694936.75</v>
      </c>
      <c r="AJ274">
        <v>425788</v>
      </c>
      <c r="AK274">
        <v>464218.3125</v>
      </c>
      <c r="AL274">
        <v>98019.828125</v>
      </c>
    </row>
    <row r="275" spans="2:38">
      <c r="B275" s="16" t="s">
        <v>108</v>
      </c>
      <c r="C275">
        <v>119</v>
      </c>
      <c r="D275">
        <v>55</v>
      </c>
      <c r="E275">
        <v>47</v>
      </c>
      <c r="F275">
        <v>9</v>
      </c>
      <c r="H275" s="16"/>
      <c r="I275">
        <v>141</v>
      </c>
      <c r="J275">
        <v>38</v>
      </c>
      <c r="K275">
        <v>40</v>
      </c>
      <c r="L275">
        <v>8</v>
      </c>
      <c r="O275" s="16" t="s">
        <v>108</v>
      </c>
      <c r="P275">
        <v>179373.71875</v>
      </c>
      <c r="Q275">
        <v>82599.5078125</v>
      </c>
      <c r="R275">
        <v>69056.984375</v>
      </c>
      <c r="S275">
        <v>13525.044921875</v>
      </c>
      <c r="U275" s="16"/>
      <c r="V275">
        <v>211041.03125</v>
      </c>
      <c r="W275">
        <v>56765.91015625</v>
      </c>
      <c r="X275">
        <v>59436.0078125</v>
      </c>
      <c r="Y275">
        <v>11688.9267578125</v>
      </c>
      <c r="AB275" s="16" t="s">
        <v>108</v>
      </c>
      <c r="AC275">
        <v>894871.6875</v>
      </c>
      <c r="AD275">
        <v>381071.75</v>
      </c>
      <c r="AE275">
        <v>415212.96875</v>
      </c>
      <c r="AF275">
        <v>86747.7734375</v>
      </c>
      <c r="AH275" s="16"/>
      <c r="AI275">
        <v>1068823.5</v>
      </c>
      <c r="AJ275">
        <v>268340.375</v>
      </c>
      <c r="AK275">
        <v>284658.09375</v>
      </c>
      <c r="AL275">
        <v>59866.19921875</v>
      </c>
    </row>
    <row r="276" spans="2:38">
      <c r="B276" s="16" t="s">
        <v>109</v>
      </c>
      <c r="C276">
        <v>24</v>
      </c>
      <c r="D276">
        <v>11</v>
      </c>
      <c r="E276">
        <v>9</v>
      </c>
      <c r="F276">
        <v>2</v>
      </c>
      <c r="H276" s="16"/>
      <c r="I276">
        <v>28</v>
      </c>
      <c r="J276">
        <v>7</v>
      </c>
      <c r="K276">
        <v>8</v>
      </c>
      <c r="L276">
        <v>1</v>
      </c>
      <c r="O276" s="16" t="s">
        <v>109</v>
      </c>
      <c r="P276">
        <v>201581.796875</v>
      </c>
      <c r="Q276">
        <v>93461.828125</v>
      </c>
      <c r="R276">
        <v>78270.84375</v>
      </c>
      <c r="S276">
        <v>15604.4931640625</v>
      </c>
      <c r="U276" s="16"/>
      <c r="V276">
        <v>238266.453125</v>
      </c>
      <c r="W276">
        <v>64182.06640625</v>
      </c>
      <c r="X276">
        <v>67180.7265625</v>
      </c>
      <c r="Y276">
        <v>13165.04296875</v>
      </c>
      <c r="AB276" s="16" t="s">
        <v>109</v>
      </c>
      <c r="AC276">
        <v>1489312.5</v>
      </c>
      <c r="AD276">
        <v>647249.375</v>
      </c>
      <c r="AE276">
        <v>620114.5</v>
      </c>
      <c r="AF276">
        <v>127369.3203125</v>
      </c>
      <c r="AH276" s="16"/>
      <c r="AI276">
        <v>1743996.25</v>
      </c>
      <c r="AJ276">
        <v>440595.75</v>
      </c>
      <c r="AK276">
        <v>454522.09375</v>
      </c>
      <c r="AL276">
        <v>93754.1640625</v>
      </c>
    </row>
  </sheetData>
  <mergeCells count="3">
    <mergeCell ref="A1:L1"/>
    <mergeCell ref="N1:Y1"/>
    <mergeCell ref="AA1:AL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4.3"/>
  <sheetData>
    <row r="1" spans="1:22">
      <c r="A1" t="s">
        <v>175</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0">
        <v>0.08</v>
      </c>
      <c r="C2" s="24">
        <v>5.67E-2</v>
      </c>
      <c r="D2" s="25">
        <v>5.67E-2</v>
      </c>
      <c r="E2" s="24">
        <v>2.6599999999999999E-2</v>
      </c>
      <c r="F2" s="26">
        <v>2.6599999999999999E-2</v>
      </c>
      <c r="G2" s="26">
        <v>2.6599999999999999E-2</v>
      </c>
      <c r="H2" s="26">
        <v>2.6599999999999999E-2</v>
      </c>
      <c r="I2" s="26">
        <v>2.6599999999999999E-2</v>
      </c>
      <c r="J2" s="25">
        <v>2.6599999999999999E-2</v>
      </c>
      <c r="K2" s="24">
        <v>5.62E-2</v>
      </c>
      <c r="L2" s="26">
        <v>5.62E-2</v>
      </c>
      <c r="M2" s="26">
        <v>5.62E-2</v>
      </c>
      <c r="N2" s="26">
        <v>5.62E-2</v>
      </c>
      <c r="O2" s="24">
        <v>0.13</v>
      </c>
      <c r="P2" s="26">
        <f>O2+0.005</f>
        <v>0.13500000000000001</v>
      </c>
      <c r="Q2" s="26">
        <f t="shared" ref="Q2:V2" si="0">P2+0.005</f>
        <v>0.14000000000000001</v>
      </c>
      <c r="R2" s="26">
        <f t="shared" si="0"/>
        <v>0.14500000000000002</v>
      </c>
      <c r="S2" s="26">
        <f t="shared" si="0"/>
        <v>0.15000000000000002</v>
      </c>
      <c r="T2" s="26">
        <f t="shared" si="0"/>
        <v>0.15500000000000003</v>
      </c>
      <c r="U2" s="26">
        <f t="shared" si="0"/>
        <v>0.16000000000000003</v>
      </c>
      <c r="V2" s="25">
        <f t="shared" si="0"/>
        <v>0.16500000000000004</v>
      </c>
    </row>
    <row r="3" spans="1:22">
      <c r="A3">
        <v>30</v>
      </c>
      <c r="B3" s="21">
        <v>0.05</v>
      </c>
      <c r="C3" s="27">
        <v>3.6600000000000001E-2</v>
      </c>
      <c r="D3" s="16">
        <v>3.6600000000000001E-2</v>
      </c>
      <c r="E3" s="27">
        <v>1.7100000000000001E-2</v>
      </c>
      <c r="F3">
        <v>1.7100000000000001E-2</v>
      </c>
      <c r="G3">
        <v>1.7100000000000001E-2</v>
      </c>
      <c r="H3">
        <v>1.7100000000000001E-2</v>
      </c>
      <c r="I3">
        <v>1.7100000000000001E-2</v>
      </c>
      <c r="J3" s="16">
        <v>1.7100000000000001E-2</v>
      </c>
      <c r="K3" s="27">
        <v>3.73E-2</v>
      </c>
      <c r="L3">
        <v>3.73E-2</v>
      </c>
      <c r="M3">
        <v>3.73E-2</v>
      </c>
      <c r="N3">
        <v>3.73E-2</v>
      </c>
      <c r="O3" s="27">
        <v>0.11</v>
      </c>
      <c r="P3">
        <f t="shared" ref="P3:V10" si="1">O3+0.005</f>
        <v>0.115</v>
      </c>
      <c r="Q3">
        <f t="shared" si="1"/>
        <v>0.12000000000000001</v>
      </c>
      <c r="R3">
        <f t="shared" si="1"/>
        <v>0.125</v>
      </c>
      <c r="S3">
        <f t="shared" si="1"/>
        <v>0.13</v>
      </c>
      <c r="T3">
        <f t="shared" si="1"/>
        <v>0.13500000000000001</v>
      </c>
      <c r="U3">
        <f t="shared" si="1"/>
        <v>0.14000000000000001</v>
      </c>
      <c r="V3" s="16">
        <f t="shared" si="1"/>
        <v>0.14500000000000002</v>
      </c>
    </row>
    <row r="4" spans="1:22">
      <c r="A4">
        <v>40</v>
      </c>
      <c r="B4" s="21">
        <v>0.03</v>
      </c>
      <c r="C4" s="27">
        <v>2.4299999999999999E-2</v>
      </c>
      <c r="D4" s="16">
        <v>2.4299999999999999E-2</v>
      </c>
      <c r="E4" s="27">
        <v>1.0999999999999999E-2</v>
      </c>
      <c r="F4">
        <v>1.0999999999999999E-2</v>
      </c>
      <c r="G4">
        <v>1.0999999999999999E-2</v>
      </c>
      <c r="H4">
        <v>1.0999999999999999E-2</v>
      </c>
      <c r="I4">
        <v>1.0999999999999999E-2</v>
      </c>
      <c r="J4" s="16">
        <v>1.0999999999999999E-2</v>
      </c>
      <c r="K4" s="27">
        <v>2.52E-2</v>
      </c>
      <c r="L4">
        <v>2.52E-2</v>
      </c>
      <c r="M4">
        <v>2.52E-2</v>
      </c>
      <c r="N4">
        <v>2.52E-2</v>
      </c>
      <c r="O4" s="27">
        <v>0.09</v>
      </c>
      <c r="P4">
        <f t="shared" si="1"/>
        <v>9.5000000000000001E-2</v>
      </c>
      <c r="Q4">
        <f t="shared" si="1"/>
        <v>0.1</v>
      </c>
      <c r="R4">
        <f t="shared" si="1"/>
        <v>0.10500000000000001</v>
      </c>
      <c r="S4">
        <f t="shared" si="1"/>
        <v>0.11000000000000001</v>
      </c>
      <c r="T4">
        <f t="shared" si="1"/>
        <v>0.11500000000000002</v>
      </c>
      <c r="U4">
        <f t="shared" si="1"/>
        <v>0.12000000000000002</v>
      </c>
      <c r="V4" s="16">
        <f t="shared" si="1"/>
        <v>0.12500000000000003</v>
      </c>
    </row>
    <row r="5" spans="1:22">
      <c r="A5">
        <v>50</v>
      </c>
      <c r="B5" s="21">
        <v>1.4999999999999999E-2</v>
      </c>
      <c r="C5" s="27">
        <v>1.55E-2</v>
      </c>
      <c r="D5" s="16">
        <v>1.55E-2</v>
      </c>
      <c r="E5" s="27">
        <v>6.4999999999999997E-3</v>
      </c>
      <c r="F5">
        <v>6.4999999999999997E-3</v>
      </c>
      <c r="G5">
        <v>6.4999999999999997E-3</v>
      </c>
      <c r="H5">
        <v>6.4999999999999997E-3</v>
      </c>
      <c r="I5">
        <v>6.4999999999999997E-3</v>
      </c>
      <c r="J5" s="16">
        <v>6.4999999999999997E-3</v>
      </c>
      <c r="K5" s="27">
        <v>1.7100000000000001E-2</v>
      </c>
      <c r="L5">
        <v>1.7100000000000001E-2</v>
      </c>
      <c r="M5">
        <v>1.7100000000000001E-2</v>
      </c>
      <c r="N5">
        <v>1.7100000000000001E-2</v>
      </c>
      <c r="O5" s="27">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16">
        <f t="shared" si="1"/>
        <v>0.10500000000000004</v>
      </c>
    </row>
    <row r="6" spans="1:22">
      <c r="A6">
        <v>60</v>
      </c>
      <c r="B6" s="21">
        <v>0.01</v>
      </c>
      <c r="C6" s="27">
        <v>8.2000000000000007E-3</v>
      </c>
      <c r="D6" s="16">
        <v>8.2000000000000007E-3</v>
      </c>
      <c r="E6" s="27">
        <v>4.0000000000000001E-3</v>
      </c>
      <c r="F6">
        <v>4.0000000000000001E-3</v>
      </c>
      <c r="G6">
        <v>4.0000000000000001E-3</v>
      </c>
      <c r="H6">
        <v>4.0000000000000001E-3</v>
      </c>
      <c r="I6">
        <v>4.0000000000000001E-3</v>
      </c>
      <c r="J6" s="16">
        <v>4.0000000000000001E-3</v>
      </c>
      <c r="K6" s="27">
        <v>1.18E-2</v>
      </c>
      <c r="L6">
        <v>1.18E-2</v>
      </c>
      <c r="M6">
        <v>1.18E-2</v>
      </c>
      <c r="N6">
        <v>1.18E-2</v>
      </c>
      <c r="O6" s="27">
        <v>0.06</v>
      </c>
      <c r="P6">
        <f t="shared" si="1"/>
        <v>6.5000000000000002E-2</v>
      </c>
      <c r="Q6">
        <f t="shared" si="1"/>
        <v>7.0000000000000007E-2</v>
      </c>
      <c r="R6">
        <f t="shared" si="1"/>
        <v>7.5000000000000011E-2</v>
      </c>
      <c r="S6">
        <f t="shared" si="1"/>
        <v>8.0000000000000016E-2</v>
      </c>
      <c r="T6">
        <f t="shared" si="1"/>
        <v>8.500000000000002E-2</v>
      </c>
      <c r="U6">
        <f t="shared" si="1"/>
        <v>9.0000000000000024E-2</v>
      </c>
      <c r="V6" s="16">
        <f t="shared" si="1"/>
        <v>9.5000000000000029E-2</v>
      </c>
    </row>
    <row r="7" spans="1:22">
      <c r="A7" s="28">
        <v>70</v>
      </c>
      <c r="B7" s="21">
        <v>4.0000000000000001E-3</v>
      </c>
      <c r="C7" s="27">
        <v>2.3E-3</v>
      </c>
      <c r="D7" s="16">
        <v>2.3E-3</v>
      </c>
      <c r="E7" s="27">
        <v>1.6000000000000001E-3</v>
      </c>
      <c r="F7">
        <v>1.6000000000000001E-3</v>
      </c>
      <c r="G7">
        <v>1.6000000000000001E-3</v>
      </c>
      <c r="H7">
        <v>1.6000000000000001E-3</v>
      </c>
      <c r="I7">
        <v>1.6000000000000001E-3</v>
      </c>
      <c r="J7" s="16">
        <v>1.6000000000000001E-3</v>
      </c>
      <c r="K7" s="27">
        <v>8.3000000000000001E-3</v>
      </c>
      <c r="L7">
        <v>8.3000000000000001E-3</v>
      </c>
      <c r="M7">
        <v>8.3000000000000001E-3</v>
      </c>
      <c r="N7">
        <v>8.3000000000000001E-3</v>
      </c>
      <c r="O7" s="27">
        <v>0.05</v>
      </c>
      <c r="P7">
        <f t="shared" si="1"/>
        <v>5.5E-2</v>
      </c>
      <c r="Q7">
        <f t="shared" si="1"/>
        <v>0.06</v>
      </c>
      <c r="R7">
        <f t="shared" si="1"/>
        <v>6.5000000000000002E-2</v>
      </c>
      <c r="S7">
        <f>R7+0.005</f>
        <v>7.0000000000000007E-2</v>
      </c>
      <c r="T7">
        <f t="shared" si="1"/>
        <v>7.5000000000000011E-2</v>
      </c>
      <c r="U7">
        <f t="shared" si="1"/>
        <v>8.0000000000000016E-2</v>
      </c>
      <c r="V7" s="16">
        <f t="shared" si="1"/>
        <v>8.500000000000002E-2</v>
      </c>
    </row>
    <row r="8" spans="1:22">
      <c r="A8">
        <v>80</v>
      </c>
      <c r="B8" s="21">
        <v>2E-3</v>
      </c>
      <c r="C8" s="27">
        <v>1E-3</v>
      </c>
      <c r="D8" s="16">
        <v>1E-3</v>
      </c>
      <c r="E8" s="27">
        <v>8.0000000000000004E-4</v>
      </c>
      <c r="F8">
        <v>8.0000000000000004E-4</v>
      </c>
      <c r="G8">
        <v>8.0000000000000004E-4</v>
      </c>
      <c r="H8">
        <v>8.0000000000000004E-4</v>
      </c>
      <c r="I8">
        <v>8.0000000000000004E-4</v>
      </c>
      <c r="J8" s="16">
        <v>8.0000000000000004E-4</v>
      </c>
      <c r="K8" s="27">
        <v>6.0000000000000001E-3</v>
      </c>
      <c r="L8">
        <v>6.0000000000000001E-3</v>
      </c>
      <c r="M8">
        <v>6.0000000000000001E-3</v>
      </c>
      <c r="N8">
        <v>6.0000000000000001E-3</v>
      </c>
      <c r="O8" s="27">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16">
        <f t="shared" si="1"/>
        <v>7.4999999999999997E-2</v>
      </c>
    </row>
    <row r="9" spans="1:22">
      <c r="A9">
        <v>90</v>
      </c>
      <c r="B9" s="21">
        <v>8.0000000000000004E-4</v>
      </c>
      <c r="C9" s="27">
        <v>8.0000000000000004E-4</v>
      </c>
      <c r="D9" s="16">
        <v>8.0000000000000004E-4</v>
      </c>
      <c r="E9" s="27">
        <v>5.0000000000000001E-4</v>
      </c>
      <c r="F9">
        <v>5.0000000000000001E-4</v>
      </c>
      <c r="G9">
        <v>5.0000000000000001E-4</v>
      </c>
      <c r="H9">
        <v>5.0000000000000001E-4</v>
      </c>
      <c r="I9">
        <v>5.0000000000000001E-4</v>
      </c>
      <c r="J9" s="16">
        <v>5.0000000000000001E-4</v>
      </c>
      <c r="K9" s="27">
        <v>4.4999999999999997E-3</v>
      </c>
      <c r="L9">
        <v>4.4999999999999997E-3</v>
      </c>
      <c r="M9">
        <v>4.4999999999999997E-3</v>
      </c>
      <c r="N9">
        <v>4.4999999999999997E-3</v>
      </c>
      <c r="O9" s="27">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16">
        <f t="shared" si="1"/>
        <v>6.9999999999999993E-2</v>
      </c>
    </row>
    <row r="10" spans="1:22">
      <c r="A10">
        <v>100</v>
      </c>
      <c r="B10" s="29">
        <v>6.9999999999999999E-4</v>
      </c>
      <c r="C10" s="30">
        <v>6.9999999999999999E-4</v>
      </c>
      <c r="D10" s="31">
        <v>6.9999999999999999E-4</v>
      </c>
      <c r="E10" s="30">
        <v>2.9999999999999997E-4</v>
      </c>
      <c r="F10" s="32">
        <v>2.9999999999999997E-4</v>
      </c>
      <c r="G10" s="32">
        <v>2.9999999999999997E-4</v>
      </c>
      <c r="H10" s="32">
        <v>2.9999999999999997E-4</v>
      </c>
      <c r="I10" s="32">
        <v>2.9999999999999997E-4</v>
      </c>
      <c r="J10" s="31">
        <v>2.9999999999999997E-4</v>
      </c>
      <c r="K10" s="30">
        <v>3.5000000000000001E-3</v>
      </c>
      <c r="L10" s="32">
        <v>3.5000000000000001E-3</v>
      </c>
      <c r="M10" s="32">
        <v>3.5000000000000001E-3</v>
      </c>
      <c r="N10" s="32">
        <v>3.5000000000000001E-3</v>
      </c>
      <c r="O10" s="30">
        <v>0.03</v>
      </c>
      <c r="P10" s="32">
        <f t="shared" si="1"/>
        <v>3.4999999999999996E-2</v>
      </c>
      <c r="Q10" s="32">
        <f t="shared" si="1"/>
        <v>3.9999999999999994E-2</v>
      </c>
      <c r="R10" s="32">
        <f t="shared" si="1"/>
        <v>4.4999999999999991E-2</v>
      </c>
      <c r="S10" s="32">
        <f t="shared" si="1"/>
        <v>4.9999999999999989E-2</v>
      </c>
      <c r="T10" s="32">
        <f t="shared" si="1"/>
        <v>5.4999999999999986E-2</v>
      </c>
      <c r="U10" s="32">
        <f t="shared" si="1"/>
        <v>5.9999999999999984E-2</v>
      </c>
      <c r="V10" s="31">
        <f t="shared" si="1"/>
        <v>6.4999999999999988E-2</v>
      </c>
    </row>
    <row r="12" spans="1:22">
      <c r="A12" t="s">
        <v>176</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177</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84"/>
  <sheetViews>
    <sheetView topLeftCell="A51" workbookViewId="0">
      <selection activeCell="O78" sqref="O78"/>
    </sheetView>
  </sheetViews>
  <sheetFormatPr defaultRowHeight="14.3"/>
  <cols>
    <col min="2" max="17" width="10.375" bestFit="1" customWidth="1"/>
    <col min="18" max="18" width="10.625" bestFit="1" customWidth="1"/>
    <col min="19" max="19" width="10.375" bestFit="1" customWidth="1"/>
    <col min="20" max="21" width="10.625" bestFit="1" customWidth="1"/>
    <col min="22" max="22" width="10.375" bestFit="1" customWidth="1"/>
  </cols>
  <sheetData>
    <row r="1" spans="1:22">
      <c r="A1" s="72" t="s">
        <v>403</v>
      </c>
      <c r="B1" s="73" t="s">
        <v>471</v>
      </c>
      <c r="C1" s="73" t="s">
        <v>359</v>
      </c>
      <c r="D1" s="73" t="s">
        <v>360</v>
      </c>
      <c r="E1" s="73" t="s">
        <v>361</v>
      </c>
      <c r="F1" s="73" t="s">
        <v>362</v>
      </c>
      <c r="G1" s="73" t="s">
        <v>363</v>
      </c>
      <c r="H1" s="73" t="s">
        <v>364</v>
      </c>
      <c r="I1" s="73" t="s">
        <v>365</v>
      </c>
      <c r="J1" s="73" t="s">
        <v>366</v>
      </c>
      <c r="K1" s="73" t="s">
        <v>367</v>
      </c>
      <c r="L1" s="73" t="s">
        <v>368</v>
      </c>
      <c r="M1" s="73" t="s">
        <v>369</v>
      </c>
      <c r="N1" s="73" t="s">
        <v>370</v>
      </c>
      <c r="O1" s="73" t="s">
        <v>371</v>
      </c>
      <c r="P1" s="73" t="s">
        <v>372</v>
      </c>
      <c r="Q1" s="73" t="s">
        <v>373</v>
      </c>
      <c r="R1" s="73" t="s">
        <v>374</v>
      </c>
      <c r="S1" s="73" t="s">
        <v>375</v>
      </c>
      <c r="T1" s="73" t="s">
        <v>376</v>
      </c>
      <c r="U1" s="73" t="s">
        <v>377</v>
      </c>
      <c r="V1" s="74" t="s">
        <v>378</v>
      </c>
    </row>
    <row r="2" spans="1:22">
      <c r="A2" s="75" t="s">
        <v>379</v>
      </c>
      <c r="B2">
        <v>1.85E-4</v>
      </c>
      <c r="C2">
        <v>-1.6000000000000001E-3</v>
      </c>
      <c r="D2">
        <v>-9.2000000000000003E-4</v>
      </c>
      <c r="E2">
        <v>-6.7000000000000002E-4</v>
      </c>
      <c r="F2">
        <v>-4.2000000000000002E-4</v>
      </c>
      <c r="G2">
        <v>-5.2999999999999998E-4</v>
      </c>
      <c r="H2">
        <v>-5.0000000000000001E-4</v>
      </c>
      <c r="I2">
        <v>-3.12845</v>
      </c>
      <c r="J2">
        <v>-3.76694</v>
      </c>
      <c r="K2">
        <v>-4.0359100000000003</v>
      </c>
      <c r="L2">
        <v>-1.7440000000000001E-2</v>
      </c>
      <c r="M2">
        <v>-0.14648</v>
      </c>
      <c r="N2">
        <v>-19.1937</v>
      </c>
      <c r="O2">
        <v>-33.301600000000001</v>
      </c>
      <c r="P2">
        <v>-65.749799999999993</v>
      </c>
      <c r="Q2">
        <v>-121.114</v>
      </c>
      <c r="R2">
        <v>-156.315</v>
      </c>
      <c r="S2">
        <v>-293.54199999999997</v>
      </c>
      <c r="T2">
        <v>-128.87299999999999</v>
      </c>
      <c r="U2">
        <v>-0.34436</v>
      </c>
      <c r="V2">
        <v>0.39400099999999999</v>
      </c>
    </row>
    <row r="3" spans="1:22">
      <c r="A3" s="75" t="s">
        <v>469</v>
      </c>
      <c r="B3">
        <v>7.0521E-2</v>
      </c>
      <c r="C3">
        <v>2.1590000000000002E-2</v>
      </c>
      <c r="D3">
        <v>1.0765E-2</v>
      </c>
      <c r="E3">
        <v>1.0155000000000001E-2</v>
      </c>
      <c r="F3">
        <v>1.2324E-2</v>
      </c>
      <c r="G3">
        <v>1.2175E-2</v>
      </c>
      <c r="H3">
        <v>1.1982E-2</v>
      </c>
      <c r="I3">
        <v>6.3096319999999997</v>
      </c>
      <c r="J3">
        <v>7.5960590000000003</v>
      </c>
      <c r="K3">
        <v>8.1395149999999994</v>
      </c>
      <c r="L3">
        <v>4.4645999999999998E-2</v>
      </c>
      <c r="M3">
        <v>0.18509200000000001</v>
      </c>
      <c r="N3">
        <v>19.248349999999999</v>
      </c>
      <c r="O3">
        <v>33.378439999999998</v>
      </c>
      <c r="P3">
        <v>65.871279999999999</v>
      </c>
      <c r="Q3">
        <v>121.28449999999999</v>
      </c>
      <c r="R3">
        <v>156.54060000000001</v>
      </c>
      <c r="S3">
        <v>293.83190000000002</v>
      </c>
      <c r="T3">
        <v>129.2424</v>
      </c>
      <c r="U3">
        <v>0.81990399999999997</v>
      </c>
      <c r="V3">
        <v>0.184893</v>
      </c>
    </row>
    <row r="4" spans="1:22">
      <c r="A4" s="75" t="s">
        <v>468</v>
      </c>
      <c r="B4">
        <v>-1.7548600000000001</v>
      </c>
      <c r="C4">
        <v>-0.87658000000000003</v>
      </c>
      <c r="D4">
        <v>-0.87341999999999997</v>
      </c>
      <c r="E4">
        <v>-0.99453000000000003</v>
      </c>
      <c r="F4">
        <v>-1.1688099999999999</v>
      </c>
      <c r="G4">
        <v>-1.26152</v>
      </c>
      <c r="H4">
        <v>-1.39181</v>
      </c>
      <c r="I4">
        <v>-2.5699999999999998E-3</v>
      </c>
      <c r="J4">
        <v>-2.4199999999999998E-3</v>
      </c>
      <c r="K4">
        <v>-2.5899999999999999E-3</v>
      </c>
      <c r="L4">
        <v>-0.72714000000000001</v>
      </c>
      <c r="M4">
        <v>-0.46333999999999997</v>
      </c>
      <c r="N4">
        <v>-0.40383000000000002</v>
      </c>
      <c r="O4">
        <v>-0.40773999999999999</v>
      </c>
      <c r="P4">
        <v>-0.36107</v>
      </c>
      <c r="Q4">
        <v>-0.40305000000000002</v>
      </c>
      <c r="R4">
        <v>-0.51726000000000005</v>
      </c>
      <c r="S4">
        <v>-0.73204000000000002</v>
      </c>
      <c r="T4">
        <v>-1.0172600000000001</v>
      </c>
      <c r="U4">
        <v>-1.1003700000000001</v>
      </c>
      <c r="V4">
        <v>-2.8834200000000001</v>
      </c>
    </row>
    <row r="5" spans="1:22">
      <c r="A5" s="75" t="s">
        <v>470</v>
      </c>
      <c r="B5">
        <v>2.923775</v>
      </c>
      <c r="C5">
        <v>2.668841</v>
      </c>
      <c r="D5">
        <v>2.9272140000000002</v>
      </c>
      <c r="E5">
        <v>3.4005529999999999</v>
      </c>
      <c r="F5">
        <v>3.6078199999999998</v>
      </c>
      <c r="G5">
        <v>3.8293439999999999</v>
      </c>
      <c r="H5">
        <v>4.0358910000000003</v>
      </c>
      <c r="I5">
        <v>-0.89754999999999996</v>
      </c>
      <c r="J5">
        <v>-1.0145200000000001</v>
      </c>
      <c r="K5">
        <v>-0.501</v>
      </c>
      <c r="L5">
        <v>5.2449050000000002</v>
      </c>
      <c r="M5">
        <v>8.6419390000000007</v>
      </c>
      <c r="N5">
        <v>20.318960000000001</v>
      </c>
      <c r="O5">
        <v>20.783239999999999</v>
      </c>
      <c r="P5">
        <v>23.431740000000001</v>
      </c>
      <c r="Q5">
        <v>22.329039999999999</v>
      </c>
      <c r="R5">
        <v>18.622920000000001</v>
      </c>
      <c r="S5">
        <v>15.31883</v>
      </c>
      <c r="T5">
        <v>11.52153</v>
      </c>
      <c r="U5">
        <v>6.0962829999999997</v>
      </c>
      <c r="V5">
        <v>4.1013869999999999</v>
      </c>
    </row>
    <row r="6" spans="1:22">
      <c r="A6" s="78"/>
      <c r="B6" s="79"/>
      <c r="C6" s="79"/>
      <c r="D6" s="79"/>
      <c r="E6" s="79"/>
      <c r="F6" s="79"/>
      <c r="G6" s="79"/>
      <c r="H6" s="79"/>
      <c r="I6" s="79"/>
      <c r="J6" s="79"/>
      <c r="K6" s="79"/>
      <c r="L6" s="79"/>
      <c r="M6" s="79"/>
      <c r="N6" s="79"/>
      <c r="O6" s="79"/>
      <c r="P6" s="79"/>
      <c r="Q6" s="79"/>
      <c r="R6" s="79"/>
      <c r="S6" s="79"/>
      <c r="T6" s="79"/>
      <c r="U6" s="79"/>
      <c r="V6" s="80"/>
    </row>
    <row r="7" spans="1:22">
      <c r="A7" s="75" t="s">
        <v>403</v>
      </c>
      <c r="B7" s="76" t="s">
        <v>380</v>
      </c>
      <c r="C7" s="76" t="s">
        <v>381</v>
      </c>
      <c r="D7" s="76" t="s">
        <v>382</v>
      </c>
      <c r="E7" s="76" t="s">
        <v>383</v>
      </c>
      <c r="F7" s="76" t="s">
        <v>384</v>
      </c>
      <c r="G7" s="76" t="s">
        <v>385</v>
      </c>
      <c r="H7" s="76" t="s">
        <v>386</v>
      </c>
      <c r="I7" s="76" t="s">
        <v>387</v>
      </c>
      <c r="J7" s="76" t="s">
        <v>388</v>
      </c>
      <c r="K7" s="76" t="s">
        <v>389</v>
      </c>
      <c r="L7" s="76" t="s">
        <v>390</v>
      </c>
      <c r="M7" s="76" t="s">
        <v>391</v>
      </c>
      <c r="N7" s="76" t="s">
        <v>392</v>
      </c>
      <c r="O7" s="76" t="s">
        <v>393</v>
      </c>
      <c r="P7" s="76" t="s">
        <v>394</v>
      </c>
      <c r="Q7" s="76" t="s">
        <v>395</v>
      </c>
      <c r="R7" s="76" t="s">
        <v>396</v>
      </c>
      <c r="S7" s="76" t="s">
        <v>397</v>
      </c>
      <c r="T7" s="76" t="s">
        <v>398</v>
      </c>
      <c r="U7" s="76" t="s">
        <v>399</v>
      </c>
      <c r="V7" s="77" t="s">
        <v>400</v>
      </c>
    </row>
    <row r="8" spans="1:22">
      <c r="A8" s="75" t="s">
        <v>379</v>
      </c>
      <c r="B8">
        <v>-6.7000000000000002E-4</v>
      </c>
      <c r="C8">
        <v>-1.0710000000000001E-2</v>
      </c>
      <c r="D8">
        <v>-2.64E-3</v>
      </c>
      <c r="E8">
        <v>-9.9299999999999996E-3</v>
      </c>
      <c r="F8">
        <v>-1.8249999999999999E-2</v>
      </c>
      <c r="G8">
        <v>-2.44712</v>
      </c>
      <c r="H8">
        <v>-3.7065999999999999</v>
      </c>
      <c r="I8">
        <v>-3.52779</v>
      </c>
      <c r="J8">
        <v>-3.78098</v>
      </c>
      <c r="K8">
        <v>-4.0241400000000001</v>
      </c>
      <c r="L8">
        <v>-0.1419</v>
      </c>
      <c r="M8">
        <v>-12.0245</v>
      </c>
      <c r="N8">
        <v>-21.194900000000001</v>
      </c>
      <c r="O8">
        <v>-36.573500000000003</v>
      </c>
      <c r="P8">
        <v>-60.132199999999997</v>
      </c>
      <c r="Q8">
        <v>-84.492199999999997</v>
      </c>
      <c r="R8">
        <v>-154.33500000000001</v>
      </c>
      <c r="S8">
        <v>-248.381</v>
      </c>
      <c r="T8">
        <v>-284.46800000000002</v>
      </c>
      <c r="U8">
        <v>-0.19225</v>
      </c>
      <c r="V8">
        <v>0.358344</v>
      </c>
    </row>
    <row r="9" spans="1:22">
      <c r="A9" s="75" t="s">
        <v>469</v>
      </c>
      <c r="B9">
        <v>6.5626000000000004E-2</v>
      </c>
      <c r="C9">
        <v>21.269359999999999</v>
      </c>
      <c r="D9">
        <v>2.1804E-2</v>
      </c>
      <c r="E9">
        <v>13.33426</v>
      </c>
      <c r="F9">
        <v>8.1929000000000002E-2</v>
      </c>
      <c r="G9">
        <v>4.9547800000000004</v>
      </c>
      <c r="H9">
        <v>7.4743589999999998</v>
      </c>
      <c r="I9">
        <v>7.1101229999999997</v>
      </c>
      <c r="J9">
        <v>7.6187079999999998</v>
      </c>
      <c r="K9">
        <v>8.1080089999999991</v>
      </c>
      <c r="L9">
        <v>0.16683799999999999</v>
      </c>
      <c r="M9">
        <v>12.060930000000001</v>
      </c>
      <c r="N9">
        <v>21.254539999999999</v>
      </c>
      <c r="O9">
        <v>36.665480000000002</v>
      </c>
      <c r="P9">
        <v>60.288310000000003</v>
      </c>
      <c r="Q9">
        <v>84.711590000000001</v>
      </c>
      <c r="R9">
        <v>154.6199</v>
      </c>
      <c r="S9">
        <v>248.71629999999999</v>
      </c>
      <c r="T9">
        <v>284.91980000000001</v>
      </c>
      <c r="U9">
        <v>0.74892099999999995</v>
      </c>
      <c r="V9">
        <v>0.23441799999999999</v>
      </c>
    </row>
    <row r="10" spans="1:22">
      <c r="A10" s="75" t="s">
        <v>468</v>
      </c>
      <c r="B10">
        <v>-1.75474</v>
      </c>
      <c r="C10">
        <v>-0.24944</v>
      </c>
      <c r="D10">
        <v>-0.55467</v>
      </c>
      <c r="E10">
        <v>-0.18089</v>
      </c>
      <c r="F10">
        <v>-0.17197999999999999</v>
      </c>
      <c r="G10">
        <v>-2.5600000000000002E-3</v>
      </c>
      <c r="H10">
        <v>-1.9E-3</v>
      </c>
      <c r="I10">
        <v>-2.2100000000000002E-3</v>
      </c>
      <c r="J10">
        <v>-2.15E-3</v>
      </c>
      <c r="K10">
        <v>-2.14E-3</v>
      </c>
      <c r="L10">
        <v>-0.40687000000000001</v>
      </c>
      <c r="M10">
        <v>-0.30876999999999999</v>
      </c>
      <c r="N10">
        <v>-0.26153999999999999</v>
      </c>
      <c r="O10">
        <v>-0.24221000000000001</v>
      </c>
      <c r="P10">
        <v>-0.20671</v>
      </c>
      <c r="Q10">
        <v>-0.22428999999999999</v>
      </c>
      <c r="R10">
        <v>-0.27461999999999998</v>
      </c>
      <c r="S10">
        <v>-0.39628000000000002</v>
      </c>
      <c r="T10">
        <v>-0.41750999999999999</v>
      </c>
      <c r="U10">
        <v>-0.63297000000000003</v>
      </c>
      <c r="V10">
        <v>-2.47018</v>
      </c>
    </row>
    <row r="11" spans="1:22">
      <c r="A11" s="75" t="s">
        <v>470</v>
      </c>
      <c r="B11">
        <v>2.9442189999999999</v>
      </c>
      <c r="C11">
        <v>-25.3048</v>
      </c>
      <c r="D11">
        <v>1.6495690000000001</v>
      </c>
      <c r="E11">
        <v>-34.575400000000002</v>
      </c>
      <c r="F11">
        <v>-2.0276000000000001</v>
      </c>
      <c r="G11">
        <v>-4.2939999999999996</v>
      </c>
      <c r="H11">
        <v>-3.3277399999999999</v>
      </c>
      <c r="I11">
        <v>-1.58203</v>
      </c>
      <c r="J11">
        <v>-1.39151</v>
      </c>
      <c r="K11">
        <v>-1.20166</v>
      </c>
      <c r="L11">
        <v>9.7625869999999999</v>
      </c>
      <c r="M11">
        <v>24.354289999999999</v>
      </c>
      <c r="N11">
        <v>28.131589999999999</v>
      </c>
      <c r="O11">
        <v>30.50141</v>
      </c>
      <c r="P11">
        <v>34.716279999999998</v>
      </c>
      <c r="Q11">
        <v>32.538150000000002</v>
      </c>
      <c r="R11">
        <v>28.96818</v>
      </c>
      <c r="S11">
        <v>22.67783</v>
      </c>
      <c r="T11">
        <v>21.540420000000001</v>
      </c>
      <c r="U11">
        <v>5.6282589999999999</v>
      </c>
      <c r="V11">
        <v>3.8188840000000002</v>
      </c>
    </row>
    <row r="12" spans="1:22" ht="14.95" thickBot="1"/>
    <row r="13" spans="1:22">
      <c r="A13" s="72" t="s">
        <v>404</v>
      </c>
      <c r="B13" s="73" t="s">
        <v>358</v>
      </c>
      <c r="C13" s="73" t="s">
        <v>359</v>
      </c>
      <c r="D13" s="73" t="s">
        <v>360</v>
      </c>
      <c r="E13" s="73" t="s">
        <v>361</v>
      </c>
      <c r="F13" s="73" t="s">
        <v>362</v>
      </c>
      <c r="G13" s="73" t="s">
        <v>363</v>
      </c>
      <c r="H13" s="73" t="s">
        <v>364</v>
      </c>
      <c r="I13" s="73" t="s">
        <v>365</v>
      </c>
      <c r="J13" s="73" t="s">
        <v>366</v>
      </c>
      <c r="K13" s="73" t="s">
        <v>367</v>
      </c>
      <c r="L13" s="73" t="s">
        <v>368</v>
      </c>
      <c r="M13" s="73" t="s">
        <v>369</v>
      </c>
      <c r="N13" s="73" t="s">
        <v>370</v>
      </c>
      <c r="O13" s="73" t="s">
        <v>371</v>
      </c>
      <c r="P13" s="73" t="s">
        <v>372</v>
      </c>
      <c r="Q13" s="73" t="s">
        <v>373</v>
      </c>
      <c r="R13" s="73" t="s">
        <v>374</v>
      </c>
      <c r="S13" s="73" t="s">
        <v>375</v>
      </c>
      <c r="T13" s="73" t="s">
        <v>376</v>
      </c>
      <c r="U13" s="73" t="s">
        <v>377</v>
      </c>
      <c r="V13" s="74" t="s">
        <v>378</v>
      </c>
    </row>
    <row r="14" spans="1:22">
      <c r="A14" s="75" t="s">
        <v>379</v>
      </c>
      <c r="B14">
        <v>-1.48E-3</v>
      </c>
      <c r="C14">
        <v>-7.5000000000000002E-4</v>
      </c>
      <c r="D14">
        <v>-4.0999999999999999E-4</v>
      </c>
      <c r="E14">
        <v>-7.7999999999999999E-4</v>
      </c>
      <c r="F14">
        <v>-6.8999999999999997E-4</v>
      </c>
      <c r="G14" s="105">
        <v>-6.9999999999999999E-4</v>
      </c>
      <c r="H14" s="105">
        <v>-8.0999999999999996E-4</v>
      </c>
      <c r="I14">
        <v>-1.1000000000000001E-3</v>
      </c>
      <c r="J14">
        <v>-2.0300000000000001E-3</v>
      </c>
      <c r="K14">
        <v>-4.64E-3</v>
      </c>
      <c r="L14">
        <v>-1.065E-2</v>
      </c>
      <c r="M14">
        <v>-2.4340000000000001E-2</v>
      </c>
      <c r="N14">
        <v>-8.4169999999999995E-2</v>
      </c>
      <c r="O14">
        <v>-0.29398999999999997</v>
      </c>
      <c r="P14">
        <v>-0.19774</v>
      </c>
      <c r="Q14">
        <v>-8.3290000000000003E-2</v>
      </c>
      <c r="R14">
        <v>-8.3280000000000007E-2</v>
      </c>
      <c r="S14">
        <v>-0.14202000000000001</v>
      </c>
      <c r="T14">
        <v>-233.15700000000001</v>
      </c>
      <c r="U14">
        <v>-805.73800000000006</v>
      </c>
      <c r="V14">
        <v>-7.3859999999999995E-2</v>
      </c>
    </row>
    <row r="15" spans="1:22">
      <c r="A15" s="75" t="s">
        <v>469</v>
      </c>
      <c r="B15">
        <v>6.6233E-2</v>
      </c>
      <c r="C15">
        <v>2.8580999999999999E-2</v>
      </c>
      <c r="D15">
        <v>1.6795000000000001E-2</v>
      </c>
      <c r="E15">
        <v>0.38461000000000001</v>
      </c>
      <c r="F15">
        <v>100.8441</v>
      </c>
      <c r="G15">
        <v>188.1576</v>
      </c>
      <c r="H15">
        <v>403.19569999999999</v>
      </c>
      <c r="I15">
        <v>511.8546</v>
      </c>
      <c r="J15">
        <v>703.71969999999999</v>
      </c>
      <c r="K15">
        <v>845.40409999999997</v>
      </c>
      <c r="L15">
        <v>859.44860000000006</v>
      </c>
      <c r="M15">
        <v>527.09969999999998</v>
      </c>
      <c r="N15">
        <v>279.12060000000002</v>
      </c>
      <c r="O15">
        <v>114.5971</v>
      </c>
      <c r="P15">
        <v>0.44966299999999998</v>
      </c>
      <c r="Q15">
        <v>0.27851599999999999</v>
      </c>
      <c r="R15">
        <v>0.323104</v>
      </c>
      <c r="S15">
        <v>0.46695500000000001</v>
      </c>
      <c r="T15">
        <v>233.6678</v>
      </c>
      <c r="U15">
        <v>806.50720000000001</v>
      </c>
      <c r="V15">
        <v>1293.819</v>
      </c>
    </row>
    <row r="16" spans="1:22">
      <c r="A16" s="75" t="s">
        <v>468</v>
      </c>
      <c r="B16">
        <v>-1.79542</v>
      </c>
      <c r="C16">
        <v>-1.2641199999999999</v>
      </c>
      <c r="D16">
        <v>-1.2746500000000001</v>
      </c>
      <c r="E16">
        <v>-0.86246999999999996</v>
      </c>
      <c r="F16">
        <v>-0.93330000000000002</v>
      </c>
      <c r="G16">
        <v>-0.94840999999999998</v>
      </c>
      <c r="H16">
        <v>-0.90820999999999996</v>
      </c>
      <c r="I16">
        <v>-0.85009000000000001</v>
      </c>
      <c r="J16">
        <v>-0.75453000000000003</v>
      </c>
      <c r="K16">
        <v>-0.59301000000000004</v>
      </c>
      <c r="L16">
        <v>-0.46118999999999999</v>
      </c>
      <c r="M16">
        <v>-0.33383000000000002</v>
      </c>
      <c r="N16">
        <v>-0.19205</v>
      </c>
      <c r="O16">
        <v>-9.0740000000000001E-2</v>
      </c>
      <c r="P16">
        <v>-0.39199000000000001</v>
      </c>
      <c r="Q16">
        <v>-0.95374000000000003</v>
      </c>
      <c r="R16">
        <v>-1.24786</v>
      </c>
      <c r="S16">
        <v>-1.2783500000000001</v>
      </c>
      <c r="T16">
        <v>-0.62388999999999994</v>
      </c>
      <c r="U16">
        <v>-0.37852000000000002</v>
      </c>
      <c r="V16">
        <v>-0.2278</v>
      </c>
    </row>
    <row r="17" spans="1:22">
      <c r="A17" s="75" t="s">
        <v>470</v>
      </c>
      <c r="B17">
        <v>2.0945740000000002</v>
      </c>
      <c r="C17">
        <v>1.4068659999999999</v>
      </c>
      <c r="D17">
        <v>1.4988239999999999</v>
      </c>
      <c r="E17">
        <v>-2.6069100000000001</v>
      </c>
      <c r="F17">
        <v>-7.9522700000000004</v>
      </c>
      <c r="G17">
        <v>-8.3441799999999997</v>
      </c>
      <c r="H17">
        <v>-9.5429600000000008</v>
      </c>
      <c r="I17">
        <v>-10.4163</v>
      </c>
      <c r="J17">
        <v>-12.027100000000001</v>
      </c>
      <c r="K17">
        <v>-15.616899999999999</v>
      </c>
      <c r="L17">
        <v>-19.741399999999999</v>
      </c>
      <c r="M17">
        <v>-25.1553</v>
      </c>
      <c r="N17">
        <v>-37.586799999999997</v>
      </c>
      <c r="O17">
        <v>-61.112400000000001</v>
      </c>
      <c r="P17">
        <v>3.9792139999999998</v>
      </c>
      <c r="Q17">
        <v>3.7757260000000001</v>
      </c>
      <c r="R17">
        <v>3.8915679999999999</v>
      </c>
      <c r="S17">
        <v>4.1294259999999996</v>
      </c>
      <c r="T17">
        <v>14.53126</v>
      </c>
      <c r="U17">
        <v>23.64331</v>
      </c>
      <c r="V17">
        <v>-30.6968</v>
      </c>
    </row>
    <row r="18" spans="1:22">
      <c r="A18" s="78"/>
      <c r="B18" s="79"/>
      <c r="C18" s="79"/>
      <c r="D18" s="79"/>
      <c r="E18" s="79"/>
      <c r="F18" s="79"/>
      <c r="G18" s="79"/>
      <c r="H18" s="79"/>
      <c r="I18" s="79"/>
      <c r="J18" s="79"/>
      <c r="K18" s="79"/>
      <c r="L18" s="79"/>
      <c r="M18" s="79"/>
      <c r="N18" s="79"/>
      <c r="O18" s="79"/>
      <c r="P18" s="79"/>
      <c r="Q18" s="79"/>
      <c r="R18" s="79"/>
      <c r="S18" s="79"/>
      <c r="T18" s="79"/>
      <c r="U18" s="79"/>
      <c r="V18" s="80"/>
    </row>
    <row r="19" spans="1:22">
      <c r="A19" s="76" t="s">
        <v>404</v>
      </c>
      <c r="B19" s="76" t="s">
        <v>380</v>
      </c>
      <c r="C19" s="76" t="s">
        <v>381</v>
      </c>
      <c r="D19" s="76" t="s">
        <v>382</v>
      </c>
      <c r="E19" s="76" t="s">
        <v>383</v>
      </c>
      <c r="F19" s="76" t="s">
        <v>384</v>
      </c>
      <c r="G19" s="76" t="s">
        <v>385</v>
      </c>
      <c r="H19" s="76" t="s">
        <v>386</v>
      </c>
      <c r="I19" s="76" t="s">
        <v>387</v>
      </c>
      <c r="J19" s="76" t="s">
        <v>388</v>
      </c>
      <c r="K19" s="76" t="s">
        <v>389</v>
      </c>
      <c r="L19" s="76" t="s">
        <v>390</v>
      </c>
      <c r="M19" s="76" t="s">
        <v>391</v>
      </c>
      <c r="N19" s="76" t="s">
        <v>392</v>
      </c>
      <c r="O19" s="76" t="s">
        <v>393</v>
      </c>
      <c r="P19" s="76" t="s">
        <v>394</v>
      </c>
      <c r="Q19" s="76" t="s">
        <v>395</v>
      </c>
      <c r="R19" s="76" t="s">
        <v>396</v>
      </c>
      <c r="S19" s="76" t="s">
        <v>397</v>
      </c>
      <c r="T19" s="76" t="s">
        <v>398</v>
      </c>
      <c r="U19" s="76" t="s">
        <v>399</v>
      </c>
      <c r="V19" s="77" t="s">
        <v>400</v>
      </c>
    </row>
    <row r="20" spans="1:22">
      <c r="A20" s="75" t="s">
        <v>379</v>
      </c>
      <c r="B20">
        <v>-1.8500000000000001E-3</v>
      </c>
      <c r="C20">
        <v>-7.7999999999999999E-4</v>
      </c>
      <c r="D20">
        <v>-2.7E-4</v>
      </c>
      <c r="E20">
        <v>-3.6000000000000002E-4</v>
      </c>
      <c r="F20">
        <v>-2.5999999999999998E-4</v>
      </c>
      <c r="G20" s="105">
        <v>-4.4299999999999999E-5</v>
      </c>
      <c r="H20" s="105">
        <v>7.8700000000000002E-5</v>
      </c>
      <c r="I20">
        <v>1.94E-4</v>
      </c>
      <c r="J20">
        <v>2.1900000000000001E-4</v>
      </c>
      <c r="K20">
        <v>1.3799999999999999E-4</v>
      </c>
      <c r="L20">
        <v>-3.8000000000000002E-4</v>
      </c>
      <c r="M20">
        <v>-2.0799999999999998E-3</v>
      </c>
      <c r="N20">
        <v>-5.7099999999999998E-3</v>
      </c>
      <c r="O20">
        <v>-1.455E-2</v>
      </c>
      <c r="P20">
        <v>-2.104E-2</v>
      </c>
      <c r="Q20">
        <v>-2.0729999999999998E-2</v>
      </c>
      <c r="R20">
        <v>-1.6910000000000001E-2</v>
      </c>
      <c r="S20">
        <v>-1.2160000000000001E-2</v>
      </c>
      <c r="T20">
        <v>-2.7140000000000001E-2</v>
      </c>
      <c r="U20">
        <v>-129.791</v>
      </c>
      <c r="V20">
        <v>-200.76300000000001</v>
      </c>
    </row>
    <row r="21" spans="1:22">
      <c r="A21" s="75" t="s">
        <v>469</v>
      </c>
      <c r="B21">
        <v>7.2724999999999998E-2</v>
      </c>
      <c r="C21">
        <v>2.6048999999999999E-2</v>
      </c>
      <c r="D21">
        <v>1.5169E-2</v>
      </c>
      <c r="E21">
        <v>1.2115000000000001E-2</v>
      </c>
      <c r="F21">
        <v>1.1880999999999999E-2</v>
      </c>
      <c r="G21">
        <v>1.1195E-2</v>
      </c>
      <c r="H21">
        <v>1.1842999999999999E-2</v>
      </c>
      <c r="I21">
        <v>1.3667E-2</v>
      </c>
      <c r="J21">
        <v>1.7205999999999999E-2</v>
      </c>
      <c r="K21">
        <v>2.0919E-2</v>
      </c>
      <c r="L21">
        <v>3.0599000000000001E-2</v>
      </c>
      <c r="M21">
        <v>4.3499000000000003E-2</v>
      </c>
      <c r="N21">
        <v>6.7594000000000001E-2</v>
      </c>
      <c r="O21">
        <v>0.12662000000000001</v>
      </c>
      <c r="P21">
        <v>0.170795</v>
      </c>
      <c r="Q21">
        <v>0.21119399999999999</v>
      </c>
      <c r="R21">
        <v>0.26549600000000001</v>
      </c>
      <c r="S21">
        <v>0.33862100000000001</v>
      </c>
      <c r="T21">
        <v>0.46651900000000002</v>
      </c>
      <c r="U21">
        <v>130.9486</v>
      </c>
      <c r="V21">
        <v>202.56989999999999</v>
      </c>
    </row>
    <row r="22" spans="1:22">
      <c r="A22" s="75" t="s">
        <v>468</v>
      </c>
      <c r="B22">
        <v>-1.6952400000000001</v>
      </c>
      <c r="C22">
        <v>-1.37524</v>
      </c>
      <c r="D22">
        <v>-1.52942</v>
      </c>
      <c r="E22">
        <v>-1.4725999999999999</v>
      </c>
      <c r="F22">
        <v>-1.66597</v>
      </c>
      <c r="G22">
        <v>-1.9554</v>
      </c>
      <c r="H22">
        <v>-2.0696099999999999</v>
      </c>
      <c r="I22">
        <v>-2.0594000000000001</v>
      </c>
      <c r="J22">
        <v>-1.8859399999999999</v>
      </c>
      <c r="K22">
        <v>-1.6915899999999999</v>
      </c>
      <c r="L22">
        <v>-1.4259599999999999</v>
      </c>
      <c r="M22">
        <v>-1.2090700000000001</v>
      </c>
      <c r="N22">
        <v>-1.13687</v>
      </c>
      <c r="O22">
        <v>-0.89900000000000002</v>
      </c>
      <c r="P22">
        <v>-0.94499999999999995</v>
      </c>
      <c r="Q22">
        <v>-1.1111599999999999</v>
      </c>
      <c r="R22">
        <v>-1.28589</v>
      </c>
      <c r="S22">
        <v>-1.3891199999999999</v>
      </c>
      <c r="T22">
        <v>-1.2811600000000001</v>
      </c>
      <c r="U22">
        <v>-0.17888999999999999</v>
      </c>
      <c r="V22">
        <v>-8.8499999999999995E-2</v>
      </c>
    </row>
    <row r="23" spans="1:22">
      <c r="A23" s="75" t="s">
        <v>470</v>
      </c>
      <c r="B23">
        <v>1.996399</v>
      </c>
      <c r="C23">
        <v>1.650771</v>
      </c>
      <c r="D23">
        <v>1.706369</v>
      </c>
      <c r="E23">
        <v>2.0598909999999999</v>
      </c>
      <c r="F23">
        <v>2.3110010000000001</v>
      </c>
      <c r="G23">
        <v>2.4698600000000002</v>
      </c>
      <c r="H23">
        <v>2.506837</v>
      </c>
      <c r="I23">
        <v>2.5034900000000002</v>
      </c>
      <c r="J23">
        <v>2.4632749999999999</v>
      </c>
      <c r="K23">
        <v>2.4883229999999998</v>
      </c>
      <c r="L23">
        <v>2.4509810000000001</v>
      </c>
      <c r="M23">
        <v>2.4832619999999999</v>
      </c>
      <c r="N23">
        <v>2.6378349999999999</v>
      </c>
      <c r="O23">
        <v>2.424058</v>
      </c>
      <c r="P23">
        <v>2.6815950000000002</v>
      </c>
      <c r="Q23">
        <v>2.9368409999999998</v>
      </c>
      <c r="R23">
        <v>3.1522559999999999</v>
      </c>
      <c r="S23">
        <v>3.3274050000000002</v>
      </c>
      <c r="T23">
        <v>3.5341079999999998</v>
      </c>
      <c r="U23">
        <v>31.619350000000001</v>
      </c>
      <c r="V23">
        <v>59.644039999999997</v>
      </c>
    </row>
    <row r="24" spans="1:22" ht="14.95" thickBot="1"/>
    <row r="25" spans="1:22">
      <c r="A25" s="72" t="s">
        <v>405</v>
      </c>
      <c r="B25" s="73" t="s">
        <v>358</v>
      </c>
      <c r="C25" s="73" t="s">
        <v>359</v>
      </c>
      <c r="D25" s="73" t="s">
        <v>360</v>
      </c>
      <c r="E25" s="73" t="s">
        <v>361</v>
      </c>
      <c r="F25" s="73" t="s">
        <v>362</v>
      </c>
      <c r="G25" s="73" t="s">
        <v>363</v>
      </c>
      <c r="H25" s="73" t="s">
        <v>364</v>
      </c>
      <c r="I25" s="73" t="s">
        <v>365</v>
      </c>
      <c r="J25" s="73" t="s">
        <v>366</v>
      </c>
      <c r="K25" s="73" t="s">
        <v>367</v>
      </c>
      <c r="L25" s="73" t="s">
        <v>368</v>
      </c>
      <c r="M25" s="73" t="s">
        <v>369</v>
      </c>
      <c r="N25" s="73" t="s">
        <v>370</v>
      </c>
      <c r="O25" s="73" t="s">
        <v>371</v>
      </c>
      <c r="P25" s="73" t="s">
        <v>372</v>
      </c>
      <c r="Q25" s="73" t="s">
        <v>373</v>
      </c>
      <c r="R25" s="73" t="s">
        <v>374</v>
      </c>
      <c r="S25" s="73" t="s">
        <v>375</v>
      </c>
      <c r="T25" s="73" t="s">
        <v>376</v>
      </c>
      <c r="U25" s="73" t="s">
        <v>377</v>
      </c>
      <c r="V25" s="74" t="s">
        <v>378</v>
      </c>
    </row>
    <row r="26" spans="1:22">
      <c r="A26" s="75" t="s">
        <v>379</v>
      </c>
      <c r="B26">
        <v>1.08E-4</v>
      </c>
      <c r="C26" s="105">
        <v>5.2599999999999998E-5</v>
      </c>
      <c r="D26" s="105">
        <v>4.2500000000000003E-5</v>
      </c>
      <c r="E26" s="105">
        <v>1.2999999999999999E-4</v>
      </c>
      <c r="F26" s="105">
        <v>2.4399999999999999E-4</v>
      </c>
      <c r="G26" s="105">
        <v>3.77E-4</v>
      </c>
      <c r="H26" s="105">
        <v>6.2200000000000005E-4</v>
      </c>
      <c r="I26" s="105">
        <v>9.4300000000000004E-4</v>
      </c>
      <c r="J26">
        <v>1.4319999999999999E-3</v>
      </c>
      <c r="K26" s="105">
        <v>2.2000000000000001E-3</v>
      </c>
      <c r="L26">
        <v>3.2030000000000001E-3</v>
      </c>
      <c r="M26">
        <v>4.5269999999999998E-3</v>
      </c>
      <c r="N26">
        <v>6.1710000000000003E-3</v>
      </c>
      <c r="O26">
        <v>4.4999999999999997E-3</v>
      </c>
      <c r="P26">
        <v>-8.8999999999999995E-4</v>
      </c>
      <c r="Q26">
        <v>8.9300000000000002E-4</v>
      </c>
      <c r="R26">
        <v>1.3017000000000001E-2</v>
      </c>
      <c r="S26">
        <v>3.2598000000000002E-2</v>
      </c>
      <c r="T26">
        <v>6.8436999999999998E-2</v>
      </c>
      <c r="U26">
        <v>0.16258400000000001</v>
      </c>
      <c r="V26">
        <v>0.34999000000000002</v>
      </c>
    </row>
    <row r="27" spans="1:22">
      <c r="A27" s="75" t="s">
        <v>469</v>
      </c>
      <c r="B27">
        <v>6.1479999999999998E-3</v>
      </c>
      <c r="C27">
        <v>1.5950000000000001E-3</v>
      </c>
      <c r="D27">
        <v>1.2700000000000001E-3</v>
      </c>
      <c r="E27">
        <v>2.2130000000000001E-3</v>
      </c>
      <c r="F27">
        <v>3.336E-3</v>
      </c>
      <c r="G27">
        <v>3.6610000000000002E-3</v>
      </c>
      <c r="H27">
        <v>4.032E-3</v>
      </c>
      <c r="I27">
        <v>4.8979999999999996E-3</v>
      </c>
      <c r="J27">
        <v>6.4520000000000003E-3</v>
      </c>
      <c r="K27">
        <v>8.5789999999999998E-3</v>
      </c>
      <c r="L27">
        <v>1.1993E-2</v>
      </c>
      <c r="M27">
        <v>1.7017999999999998E-2</v>
      </c>
      <c r="N27">
        <v>2.5384E-2</v>
      </c>
      <c r="O27">
        <v>4.2708000000000003E-2</v>
      </c>
      <c r="P27">
        <v>7.7948000000000003E-2</v>
      </c>
      <c r="Q27">
        <v>0.118478</v>
      </c>
      <c r="R27">
        <v>0.16853000000000001</v>
      </c>
      <c r="S27">
        <v>0.241401</v>
      </c>
      <c r="T27">
        <v>0.32342100000000001</v>
      </c>
      <c r="U27">
        <v>0.33277000000000001</v>
      </c>
      <c r="V27">
        <v>0.20933299999999999</v>
      </c>
    </row>
    <row r="28" spans="1:22">
      <c r="A28" s="75" t="s">
        <v>468</v>
      </c>
      <c r="B28">
        <v>-16.073899999999998</v>
      </c>
      <c r="C28">
        <v>-15.849500000000001</v>
      </c>
      <c r="D28">
        <v>-11.7484</v>
      </c>
      <c r="E28">
        <v>-11.1104</v>
      </c>
      <c r="F28">
        <v>-10.364000000000001</v>
      </c>
      <c r="G28">
        <v>-10.065300000000001</v>
      </c>
      <c r="H28">
        <v>-10.5131</v>
      </c>
      <c r="I28">
        <v>-10.329000000000001</v>
      </c>
      <c r="J28">
        <v>-10.8178</v>
      </c>
      <c r="K28">
        <v>-12.259</v>
      </c>
      <c r="L28">
        <v>-12.8949</v>
      </c>
      <c r="M28">
        <v>-12.9703</v>
      </c>
      <c r="N28">
        <v>-12.2408</v>
      </c>
      <c r="O28">
        <v>-8.6642799999999998</v>
      </c>
      <c r="P28">
        <v>-5.9978800000000003</v>
      </c>
      <c r="Q28">
        <v>-5.6231499999999999</v>
      </c>
      <c r="R28">
        <v>-5.6575199999999999</v>
      </c>
      <c r="S28">
        <v>-5.3329399999999998</v>
      </c>
      <c r="T28">
        <v>-4.9211400000000003</v>
      </c>
      <c r="U28">
        <v>-5.0797400000000001</v>
      </c>
      <c r="V28">
        <v>-7.43276</v>
      </c>
    </row>
    <row r="29" spans="1:22">
      <c r="A29" s="75" t="s">
        <v>470</v>
      </c>
      <c r="B29">
        <v>1.9778720000000001</v>
      </c>
      <c r="C29">
        <v>2.0059740000000001</v>
      </c>
      <c r="D29">
        <v>2.01234</v>
      </c>
      <c r="E29">
        <v>2.0533999999999999</v>
      </c>
      <c r="F29">
        <v>2.0836990000000002</v>
      </c>
      <c r="G29">
        <v>2.1278380000000001</v>
      </c>
      <c r="H29">
        <v>2.1833670000000001</v>
      </c>
      <c r="I29">
        <v>2.2243170000000001</v>
      </c>
      <c r="J29">
        <v>2.242394</v>
      </c>
      <c r="K29">
        <v>2.2538659999999999</v>
      </c>
      <c r="L29">
        <v>2.2714819999999998</v>
      </c>
      <c r="M29">
        <v>2.290692</v>
      </c>
      <c r="N29">
        <v>2.3091279999999998</v>
      </c>
      <c r="O29">
        <v>2.3234400000000002</v>
      </c>
      <c r="P29">
        <v>2.2993079999999999</v>
      </c>
      <c r="Q29">
        <v>2.2835510000000001</v>
      </c>
      <c r="R29">
        <v>2.2614160000000001</v>
      </c>
      <c r="S29">
        <v>2.2493509999999999</v>
      </c>
      <c r="T29">
        <v>2.2475369999999999</v>
      </c>
      <c r="U29">
        <v>2.2491129999999999</v>
      </c>
      <c r="V29">
        <v>2.2954539999999999</v>
      </c>
    </row>
    <row r="30" spans="1:22">
      <c r="A30" s="78"/>
      <c r="B30" s="79"/>
      <c r="C30" s="79"/>
      <c r="D30" s="79"/>
      <c r="E30" s="79"/>
      <c r="F30" s="79"/>
      <c r="G30" s="79"/>
      <c r="H30" s="79"/>
      <c r="I30" s="79"/>
      <c r="J30" s="79"/>
      <c r="K30" s="79"/>
      <c r="L30" s="79"/>
      <c r="M30" s="79"/>
      <c r="N30" s="79"/>
      <c r="O30" s="79"/>
      <c r="P30" s="79"/>
      <c r="Q30" s="79"/>
      <c r="R30" s="79"/>
      <c r="S30" s="79"/>
      <c r="T30" s="79"/>
      <c r="U30" s="79"/>
      <c r="V30" s="80"/>
    </row>
    <row r="31" spans="1:22">
      <c r="A31" s="76" t="s">
        <v>405</v>
      </c>
      <c r="B31" s="76" t="s">
        <v>380</v>
      </c>
      <c r="C31" s="76" t="s">
        <v>381</v>
      </c>
      <c r="D31" s="76" t="s">
        <v>382</v>
      </c>
      <c r="E31" s="76" t="s">
        <v>383</v>
      </c>
      <c r="F31" s="76" t="s">
        <v>384</v>
      </c>
      <c r="G31" s="76" t="s">
        <v>385</v>
      </c>
      <c r="H31" s="76" t="s">
        <v>386</v>
      </c>
      <c r="I31" s="76" t="s">
        <v>387</v>
      </c>
      <c r="J31" s="76" t="s">
        <v>388</v>
      </c>
      <c r="K31" s="76" t="s">
        <v>389</v>
      </c>
      <c r="L31" s="76" t="s">
        <v>390</v>
      </c>
      <c r="M31" s="76" t="s">
        <v>391</v>
      </c>
      <c r="N31" s="76" t="s">
        <v>392</v>
      </c>
      <c r="O31" s="76" t="s">
        <v>393</v>
      </c>
      <c r="P31" s="76" t="s">
        <v>394</v>
      </c>
      <c r="Q31" s="76" t="s">
        <v>395</v>
      </c>
      <c r="R31" s="76" t="s">
        <v>396</v>
      </c>
      <c r="S31" s="76" t="s">
        <v>397</v>
      </c>
      <c r="T31" s="76" t="s">
        <v>398</v>
      </c>
      <c r="U31" s="76" t="s">
        <v>399</v>
      </c>
      <c r="V31" s="77" t="s">
        <v>400</v>
      </c>
    </row>
    <row r="32" spans="1:22">
      <c r="A32" s="75" t="s">
        <v>379</v>
      </c>
      <c r="B32">
        <v>1.13E-4</v>
      </c>
      <c r="C32" s="105">
        <v>4.1399999999999997E-5</v>
      </c>
      <c r="D32" s="105">
        <v>2.9E-5</v>
      </c>
      <c r="E32" s="105">
        <v>5.2500000000000002E-5</v>
      </c>
      <c r="F32" s="105">
        <v>8.0099999999999995E-5</v>
      </c>
      <c r="G32" s="105">
        <v>9.7899999999999994E-5</v>
      </c>
      <c r="H32" s="105">
        <v>1.01E-4</v>
      </c>
      <c r="I32" s="105">
        <v>7.8499999999999997E-5</v>
      </c>
      <c r="J32">
        <v>1.25E-4</v>
      </c>
      <c r="K32" s="105">
        <v>-1.29E-5</v>
      </c>
      <c r="L32">
        <v>-1.2899999999999999E-3</v>
      </c>
      <c r="M32">
        <v>-1.3129999999999999E-2</v>
      </c>
      <c r="N32">
        <v>-2.579E-2</v>
      </c>
      <c r="O32">
        <v>-3.7330000000000002E-2</v>
      </c>
      <c r="P32">
        <v>-1.7809999999999999E-2</v>
      </c>
      <c r="Q32">
        <v>-1.021E-2</v>
      </c>
      <c r="R32">
        <v>-4.8199999999999996E-3</v>
      </c>
      <c r="S32">
        <v>1.6100000000000001E-3</v>
      </c>
      <c r="T32">
        <v>7.2230000000000003E-3</v>
      </c>
      <c r="U32">
        <v>9.3704999999999997E-2</v>
      </c>
      <c r="V32">
        <v>0.33104600000000001</v>
      </c>
    </row>
    <row r="33" spans="1:22">
      <c r="A33" s="75" t="s">
        <v>469</v>
      </c>
      <c r="B33">
        <v>6.0819999999999997E-3</v>
      </c>
      <c r="C33">
        <v>1.217E-3</v>
      </c>
      <c r="D33">
        <v>9.9599999999999992E-4</v>
      </c>
      <c r="E33">
        <v>1.629E-3</v>
      </c>
      <c r="F33">
        <v>2.1710000000000002E-3</v>
      </c>
      <c r="G33">
        <v>2.673E-3</v>
      </c>
      <c r="H33">
        <v>3.7009999999999999E-3</v>
      </c>
      <c r="I33">
        <v>5.0520000000000001E-3</v>
      </c>
      <c r="J33">
        <v>5.94E-3</v>
      </c>
      <c r="K33">
        <v>8.4919999999999995E-3</v>
      </c>
      <c r="L33">
        <v>1.7604999999999999E-2</v>
      </c>
      <c r="M33">
        <v>11.9055</v>
      </c>
      <c r="N33">
        <v>125.029</v>
      </c>
      <c r="O33">
        <v>241.44110000000001</v>
      </c>
      <c r="P33">
        <v>0.15801100000000001</v>
      </c>
      <c r="Q33">
        <v>0.15687000000000001</v>
      </c>
      <c r="R33">
        <v>0.20960799999999999</v>
      </c>
      <c r="S33">
        <v>0.28984500000000002</v>
      </c>
      <c r="T33">
        <v>0.39248699999999997</v>
      </c>
      <c r="U33">
        <v>0.40673700000000002</v>
      </c>
      <c r="V33">
        <v>0.23119500000000001</v>
      </c>
    </row>
    <row r="34" spans="1:22">
      <c r="A34" s="75" t="s">
        <v>468</v>
      </c>
      <c r="B34">
        <v>-16.4068</v>
      </c>
      <c r="C34">
        <v>-16.354399999999998</v>
      </c>
      <c r="D34">
        <v>-10.700100000000001</v>
      </c>
      <c r="E34">
        <v>-8.6754899999999999</v>
      </c>
      <c r="F34">
        <v>-7.92042</v>
      </c>
      <c r="G34">
        <v>-6.8853799999999996</v>
      </c>
      <c r="H34">
        <v>-5.5472599999999996</v>
      </c>
      <c r="I34">
        <v>-4.5744400000000001</v>
      </c>
      <c r="J34">
        <v>-4.6951099999999997</v>
      </c>
      <c r="K34">
        <v>-4.2498899999999997</v>
      </c>
      <c r="L34">
        <v>-2.8702800000000002</v>
      </c>
      <c r="M34">
        <v>-0.76419000000000004</v>
      </c>
      <c r="N34">
        <v>-0.62094000000000005</v>
      </c>
      <c r="O34">
        <v>-0.66303000000000001</v>
      </c>
      <c r="P34">
        <v>-2.0130599999999998</v>
      </c>
      <c r="Q34">
        <v>-3.0707100000000001</v>
      </c>
      <c r="R34">
        <v>-3.5234800000000002</v>
      </c>
      <c r="S34">
        <v>-3.6334300000000002</v>
      </c>
      <c r="T34">
        <v>-3.3795899999999999</v>
      </c>
      <c r="U34">
        <v>-3.6494499999999999</v>
      </c>
      <c r="V34">
        <v>-11.456899999999999</v>
      </c>
    </row>
    <row r="35" spans="1:22">
      <c r="A35" s="75" t="s">
        <v>470</v>
      </c>
      <c r="B35">
        <v>1.960226</v>
      </c>
      <c r="C35">
        <v>1.9814039999999999</v>
      </c>
      <c r="D35">
        <v>1.9621850000000001</v>
      </c>
      <c r="E35">
        <v>1.943902</v>
      </c>
      <c r="F35">
        <v>1.931943</v>
      </c>
      <c r="G35">
        <v>1.922129</v>
      </c>
      <c r="H35">
        <v>1.8964110000000001</v>
      </c>
      <c r="I35">
        <v>1.888164</v>
      </c>
      <c r="J35">
        <v>1.960998</v>
      </c>
      <c r="K35">
        <v>1.9878359999999999</v>
      </c>
      <c r="L35">
        <v>1.882223</v>
      </c>
      <c r="M35">
        <v>-6.2225599999999996</v>
      </c>
      <c r="N35">
        <v>-10.9605</v>
      </c>
      <c r="O35">
        <v>-10.506500000000001</v>
      </c>
      <c r="P35">
        <v>1.718307</v>
      </c>
      <c r="Q35">
        <v>1.995941</v>
      </c>
      <c r="R35">
        <v>2.0818469999999998</v>
      </c>
      <c r="S35">
        <v>2.1548250000000002</v>
      </c>
      <c r="T35">
        <v>2.2366060000000001</v>
      </c>
      <c r="U35">
        <v>2.277666</v>
      </c>
      <c r="V35">
        <v>2.208701</v>
      </c>
    </row>
    <row r="36" spans="1:22" ht="14.95" thickBot="1"/>
    <row r="37" spans="1:22">
      <c r="A37" s="72" t="s">
        <v>406</v>
      </c>
      <c r="B37" s="73" t="s">
        <v>358</v>
      </c>
      <c r="C37" s="73" t="s">
        <v>359</v>
      </c>
      <c r="D37" s="73" t="s">
        <v>360</v>
      </c>
      <c r="E37" s="73" t="s">
        <v>361</v>
      </c>
      <c r="F37" s="73" t="s">
        <v>362</v>
      </c>
      <c r="G37" s="73" t="s">
        <v>363</v>
      </c>
      <c r="H37" s="73" t="s">
        <v>364</v>
      </c>
      <c r="I37" s="73" t="s">
        <v>365</v>
      </c>
      <c r="J37" s="73" t="s">
        <v>366</v>
      </c>
      <c r="K37" s="73" t="s">
        <v>367</v>
      </c>
      <c r="L37" s="73" t="s">
        <v>368</v>
      </c>
      <c r="M37" s="73" t="s">
        <v>369</v>
      </c>
      <c r="N37" s="73" t="s">
        <v>370</v>
      </c>
      <c r="O37" s="73" t="s">
        <v>371</v>
      </c>
      <c r="P37" s="73" t="s">
        <v>372</v>
      </c>
      <c r="Q37" s="73" t="s">
        <v>373</v>
      </c>
      <c r="R37" s="73" t="s">
        <v>374</v>
      </c>
      <c r="S37" s="73" t="s">
        <v>375</v>
      </c>
      <c r="T37" s="73" t="s">
        <v>376</v>
      </c>
      <c r="U37" s="73" t="s">
        <v>377</v>
      </c>
      <c r="V37" s="74" t="s">
        <v>378</v>
      </c>
    </row>
    <row r="38" spans="1:22">
      <c r="A38" s="75" t="s">
        <v>379</v>
      </c>
      <c r="B38">
        <v>-1.8000000000000001E-4</v>
      </c>
      <c r="C38" s="105">
        <v>-5.3900000000000002E-5</v>
      </c>
      <c r="D38" s="105">
        <v>-1.8000000000000001E-4</v>
      </c>
      <c r="E38">
        <v>-2.2699999999999999E-3</v>
      </c>
      <c r="F38">
        <v>-2.342E-2</v>
      </c>
      <c r="G38">
        <v>-0.25441000000000003</v>
      </c>
      <c r="H38">
        <v>-1.16364</v>
      </c>
      <c r="I38">
        <v>-0.21310000000000001</v>
      </c>
      <c r="J38">
        <v>-0.48636000000000001</v>
      </c>
      <c r="K38">
        <v>-8.2912800000000004</v>
      </c>
      <c r="L38">
        <v>-13.790900000000001</v>
      </c>
      <c r="M38">
        <v>-1.6076999999999999</v>
      </c>
      <c r="N38">
        <v>-0.13815</v>
      </c>
      <c r="O38">
        <v>-4.6649999999999997E-2</v>
      </c>
      <c r="P38">
        <v>-4.7109999999999999E-2</v>
      </c>
      <c r="Q38">
        <v>-7.4319999999999997E-2</v>
      </c>
      <c r="R38">
        <v>-0.24445</v>
      </c>
      <c r="S38">
        <v>-478.69600000000003</v>
      </c>
      <c r="T38">
        <v>-582.43899999999996</v>
      </c>
      <c r="U38">
        <v>-84.893000000000001</v>
      </c>
      <c r="V38">
        <v>0.33815000000000001</v>
      </c>
    </row>
    <row r="39" spans="1:22">
      <c r="A39" s="75" t="s">
        <v>469</v>
      </c>
      <c r="B39">
        <v>2.9239000000000001E-2</v>
      </c>
      <c r="C39">
        <v>7.0359999999999997E-3</v>
      </c>
      <c r="D39">
        <v>4.3010000000000001E-3</v>
      </c>
      <c r="E39">
        <v>1.3036000000000001E-2</v>
      </c>
      <c r="F39">
        <v>6.8166000000000004E-2</v>
      </c>
      <c r="G39">
        <v>0.53571899999999995</v>
      </c>
      <c r="H39">
        <v>2.3484889999999998</v>
      </c>
      <c r="I39">
        <v>0.73863100000000004</v>
      </c>
      <c r="J39">
        <v>0.556585</v>
      </c>
      <c r="K39">
        <v>8.3521520000000002</v>
      </c>
      <c r="L39">
        <v>13.836880000000001</v>
      </c>
      <c r="M39">
        <v>1.6511279999999999</v>
      </c>
      <c r="N39">
        <v>0.19170899999999999</v>
      </c>
      <c r="O39">
        <v>0.105597</v>
      </c>
      <c r="P39">
        <v>0.13411500000000001</v>
      </c>
      <c r="Q39">
        <v>0.204765</v>
      </c>
      <c r="R39">
        <v>0.43694</v>
      </c>
      <c r="S39">
        <v>478.9821</v>
      </c>
      <c r="T39">
        <v>582.82360000000006</v>
      </c>
      <c r="U39">
        <v>87.318690000000004</v>
      </c>
      <c r="V39">
        <v>8290.17</v>
      </c>
    </row>
    <row r="40" spans="1:22">
      <c r="A40" s="75" t="s">
        <v>468</v>
      </c>
      <c r="B40">
        <v>-4.1740000000000004</v>
      </c>
      <c r="C40">
        <v>-3.83717</v>
      </c>
      <c r="D40">
        <v>-2.5858300000000001</v>
      </c>
      <c r="E40">
        <v>-1.08066</v>
      </c>
      <c r="F40">
        <v>-0.25079000000000001</v>
      </c>
      <c r="G40">
        <v>-3.1320000000000001E-2</v>
      </c>
      <c r="H40">
        <v>-7.5100000000000002E-3</v>
      </c>
      <c r="I40">
        <v>-3.3910000000000003E-2</v>
      </c>
      <c r="J40">
        <v>-0.10756</v>
      </c>
      <c r="K40">
        <v>-0.14802999999999999</v>
      </c>
      <c r="L40">
        <v>-0.29371999999999998</v>
      </c>
      <c r="M40">
        <v>-0.48387999999999998</v>
      </c>
      <c r="N40">
        <v>-0.76902999999999999</v>
      </c>
      <c r="O40">
        <v>-1.4834799999999999</v>
      </c>
      <c r="P40">
        <v>-1.70367</v>
      </c>
      <c r="Q40">
        <v>-1.6709799999999999</v>
      </c>
      <c r="R40">
        <v>-1.5247200000000001</v>
      </c>
      <c r="S40">
        <v>-1.20563</v>
      </c>
      <c r="T40">
        <v>-1.1199300000000001</v>
      </c>
      <c r="U40">
        <v>-7.0379999999999998E-2</v>
      </c>
      <c r="V40">
        <v>-1.18991</v>
      </c>
    </row>
    <row r="41" spans="1:22">
      <c r="A41" s="75" t="s">
        <v>470</v>
      </c>
      <c r="B41">
        <v>2.1254659999999999</v>
      </c>
      <c r="C41">
        <v>2.2113480000000001</v>
      </c>
      <c r="D41">
        <v>2.1921110000000001</v>
      </c>
      <c r="E41">
        <v>1.9447639999999999</v>
      </c>
      <c r="F41">
        <v>0.80553699999999995</v>
      </c>
      <c r="G41">
        <v>0.193164</v>
      </c>
      <c r="H41">
        <v>1.02336</v>
      </c>
      <c r="I41">
        <v>-23.179500000000001</v>
      </c>
      <c r="J41">
        <v>21.44716</v>
      </c>
      <c r="K41">
        <v>36.664299999999997</v>
      </c>
      <c r="L41">
        <v>22.88588</v>
      </c>
      <c r="M41">
        <v>10.93343</v>
      </c>
      <c r="N41">
        <v>4.7097559999999996</v>
      </c>
      <c r="O41">
        <v>3.353005</v>
      </c>
      <c r="P41">
        <v>3.1916739999999999</v>
      </c>
      <c r="Q41">
        <v>3.2481330000000002</v>
      </c>
      <c r="R41">
        <v>3.7421989999999998</v>
      </c>
      <c r="S41">
        <v>9.7565489999999997</v>
      </c>
      <c r="T41">
        <v>10.298170000000001</v>
      </c>
      <c r="U41">
        <v>55.532960000000003</v>
      </c>
      <c r="V41">
        <v>-6.5456099999999999</v>
      </c>
    </row>
    <row r="42" spans="1:22">
      <c r="A42" s="78"/>
      <c r="B42" s="79"/>
      <c r="C42" s="79"/>
      <c r="D42" s="79"/>
      <c r="E42" s="79"/>
      <c r="F42" s="79"/>
      <c r="G42" s="79"/>
      <c r="H42" s="79"/>
      <c r="I42" s="79"/>
      <c r="J42" s="79"/>
      <c r="K42" s="79"/>
      <c r="L42" s="79"/>
      <c r="M42" s="79"/>
      <c r="N42" s="79"/>
      <c r="O42" s="79"/>
      <c r="P42" s="79"/>
      <c r="Q42" s="79"/>
      <c r="R42" s="79"/>
      <c r="S42" s="79"/>
      <c r="T42" s="79"/>
      <c r="U42" s="79"/>
      <c r="V42" s="80"/>
    </row>
    <row r="43" spans="1:22">
      <c r="A43" s="76" t="s">
        <v>406</v>
      </c>
      <c r="B43" s="76" t="s">
        <v>380</v>
      </c>
      <c r="C43" s="76" t="s">
        <v>381</v>
      </c>
      <c r="D43" s="76" t="s">
        <v>382</v>
      </c>
      <c r="E43" s="76" t="s">
        <v>383</v>
      </c>
      <c r="F43" s="76" t="s">
        <v>384</v>
      </c>
      <c r="G43" s="76" t="s">
        <v>385</v>
      </c>
      <c r="H43" s="76" t="s">
        <v>386</v>
      </c>
      <c r="I43" s="76" t="s">
        <v>387</v>
      </c>
      <c r="J43" s="76" t="s">
        <v>388</v>
      </c>
      <c r="K43" s="76" t="s">
        <v>389</v>
      </c>
      <c r="L43" s="76" t="s">
        <v>390</v>
      </c>
      <c r="M43" s="76" t="s">
        <v>391</v>
      </c>
      <c r="N43" s="76" t="s">
        <v>392</v>
      </c>
      <c r="O43" s="76" t="s">
        <v>393</v>
      </c>
      <c r="P43" s="76" t="s">
        <v>394</v>
      </c>
      <c r="Q43" s="76" t="s">
        <v>395</v>
      </c>
      <c r="R43" s="76" t="s">
        <v>396</v>
      </c>
      <c r="S43" s="76" t="s">
        <v>397</v>
      </c>
      <c r="T43" s="76" t="s">
        <v>398</v>
      </c>
      <c r="U43" s="76" t="s">
        <v>399</v>
      </c>
      <c r="V43" s="77" t="s">
        <v>400</v>
      </c>
    </row>
    <row r="44" spans="1:22">
      <c r="A44" s="75" t="s">
        <v>379</v>
      </c>
      <c r="B44">
        <v>-1.2999999999999999E-4</v>
      </c>
      <c r="C44" s="105">
        <v>-3.57E-5</v>
      </c>
      <c r="D44" s="105">
        <v>-7.4800000000000002E-5</v>
      </c>
      <c r="E44">
        <v>-2.2000000000000001E-4</v>
      </c>
      <c r="F44">
        <v>-1.2999999999999999E-4</v>
      </c>
      <c r="G44">
        <v>-1.1E-4</v>
      </c>
      <c r="H44">
        <v>-1.6000000000000001E-4</v>
      </c>
      <c r="I44">
        <v>-1.8000000000000001E-4</v>
      </c>
      <c r="J44">
        <v>-5.9000000000000003E-4</v>
      </c>
      <c r="K44">
        <v>-1.7899999999999999E-3</v>
      </c>
      <c r="L44">
        <v>-3.29E-3</v>
      </c>
      <c r="M44">
        <v>-5.0800000000000003E-3</v>
      </c>
      <c r="N44">
        <v>-1.252E-2</v>
      </c>
      <c r="O44">
        <v>-1.47E-2</v>
      </c>
      <c r="P44">
        <v>-2.298E-2</v>
      </c>
      <c r="Q44">
        <v>-3.2770000000000001E-2</v>
      </c>
      <c r="R44">
        <v>-9.2460000000000001E-2</v>
      </c>
      <c r="S44">
        <v>-270.334</v>
      </c>
      <c r="T44">
        <v>-482.70699999999999</v>
      </c>
      <c r="U44">
        <v>-0.29752000000000001</v>
      </c>
      <c r="V44">
        <v>0.23883799999999999</v>
      </c>
    </row>
    <row r="45" spans="1:22">
      <c r="A45" s="75" t="s">
        <v>469</v>
      </c>
      <c r="B45">
        <v>2.6079000000000001E-2</v>
      </c>
      <c r="C45">
        <v>7.2449999999999997E-3</v>
      </c>
      <c r="D45">
        <v>4.8110000000000002E-3</v>
      </c>
      <c r="E45">
        <v>1.0314E-2</v>
      </c>
      <c r="F45">
        <v>8.2419999999999993E-3</v>
      </c>
      <c r="G45">
        <v>8.77E-3</v>
      </c>
      <c r="H45">
        <v>9.6089999999999995E-3</v>
      </c>
      <c r="I45">
        <v>1.0467000000000001E-2</v>
      </c>
      <c r="J45">
        <v>1.3337E-2</v>
      </c>
      <c r="K45">
        <v>2.1052000000000001E-2</v>
      </c>
      <c r="L45">
        <v>2.487E-2</v>
      </c>
      <c r="M45">
        <v>2.9054E-2</v>
      </c>
      <c r="N45">
        <v>5.5953000000000003E-2</v>
      </c>
      <c r="O45">
        <v>6.7255999999999996E-2</v>
      </c>
      <c r="P45">
        <v>0.109538</v>
      </c>
      <c r="Q45">
        <v>0.16544300000000001</v>
      </c>
      <c r="R45">
        <v>0.293014</v>
      </c>
      <c r="S45">
        <v>270.70710000000003</v>
      </c>
      <c r="T45">
        <v>483.2756</v>
      </c>
      <c r="U45">
        <v>1461.0940000000001</v>
      </c>
      <c r="V45">
        <v>9382.4639999999999</v>
      </c>
    </row>
    <row r="46" spans="1:22">
      <c r="A46" s="75" t="s">
        <v>468</v>
      </c>
      <c r="B46">
        <v>-4.23698</v>
      </c>
      <c r="C46">
        <v>-3.8993899999999999</v>
      </c>
      <c r="D46">
        <v>-2.8107799999999998</v>
      </c>
      <c r="E46">
        <v>-2.1047699999999998</v>
      </c>
      <c r="F46">
        <v>-2.52921</v>
      </c>
      <c r="G46">
        <v>-2.5769299999999999</v>
      </c>
      <c r="H46">
        <v>-2.47072</v>
      </c>
      <c r="I46">
        <v>-2.4948000000000001</v>
      </c>
      <c r="J46">
        <v>-2.0698300000000001</v>
      </c>
      <c r="K46">
        <v>-1.5404899999999999</v>
      </c>
      <c r="L46">
        <v>-1.50258</v>
      </c>
      <c r="M46">
        <v>-1.61981</v>
      </c>
      <c r="N46">
        <v>-1.2671699999999999</v>
      </c>
      <c r="O46">
        <v>-1.5424899999999999</v>
      </c>
      <c r="P46">
        <v>-1.476</v>
      </c>
      <c r="Q46">
        <v>-1.4886900000000001</v>
      </c>
      <c r="R46">
        <v>-1.3041</v>
      </c>
      <c r="S46">
        <v>-0.54608000000000001</v>
      </c>
      <c r="T46">
        <v>-0.42557</v>
      </c>
      <c r="U46">
        <v>-0.26907999999999999</v>
      </c>
      <c r="V46">
        <v>-1.0179499999999999</v>
      </c>
    </row>
    <row r="47" spans="1:22">
      <c r="A47" s="75" t="s">
        <v>470</v>
      </c>
      <c r="B47">
        <v>2.1107849999999999</v>
      </c>
      <c r="C47">
        <v>2.1268349999999998</v>
      </c>
      <c r="D47">
        <v>1.998999</v>
      </c>
      <c r="E47">
        <v>1.656847</v>
      </c>
      <c r="F47">
        <v>1.9834639999999999</v>
      </c>
      <c r="G47">
        <v>2.0337860000000001</v>
      </c>
      <c r="H47">
        <v>2.0674079999999999</v>
      </c>
      <c r="I47">
        <v>2.1632980000000002</v>
      </c>
      <c r="J47">
        <v>2.1626280000000002</v>
      </c>
      <c r="K47">
        <v>2.0324840000000002</v>
      </c>
      <c r="L47">
        <v>2.2988870000000001</v>
      </c>
      <c r="M47">
        <v>2.5847440000000002</v>
      </c>
      <c r="N47">
        <v>2.5331760000000001</v>
      </c>
      <c r="O47">
        <v>2.72187</v>
      </c>
      <c r="P47">
        <v>2.6910560000000001</v>
      </c>
      <c r="Q47">
        <v>2.7148270000000001</v>
      </c>
      <c r="R47">
        <v>3.0751759999999999</v>
      </c>
      <c r="S47">
        <v>15.71538</v>
      </c>
      <c r="T47">
        <v>19.71133</v>
      </c>
      <c r="U47">
        <v>-26.224299999999999</v>
      </c>
      <c r="V47">
        <v>-7.9391400000000001</v>
      </c>
    </row>
    <row r="48" spans="1:22" ht="14.95" thickBot="1"/>
    <row r="49" spans="1:22">
      <c r="A49" s="72" t="s">
        <v>407</v>
      </c>
      <c r="B49" s="73" t="s">
        <v>358</v>
      </c>
      <c r="C49" s="73" t="s">
        <v>359</v>
      </c>
      <c r="D49" s="73" t="s">
        <v>360</v>
      </c>
      <c r="E49" s="73" t="s">
        <v>361</v>
      </c>
      <c r="F49" s="73" t="s">
        <v>362</v>
      </c>
      <c r="G49" s="73" t="s">
        <v>363</v>
      </c>
      <c r="H49" s="73" t="s">
        <v>364</v>
      </c>
      <c r="I49" s="73" t="s">
        <v>365</v>
      </c>
      <c r="J49" s="73" t="s">
        <v>366</v>
      </c>
      <c r="K49" s="73" t="s">
        <v>367</v>
      </c>
      <c r="L49" s="73" t="s">
        <v>368</v>
      </c>
      <c r="M49" s="73" t="s">
        <v>369</v>
      </c>
      <c r="N49" s="73" t="s">
        <v>370</v>
      </c>
      <c r="O49" s="73" t="s">
        <v>371</v>
      </c>
      <c r="P49" s="73" t="s">
        <v>372</v>
      </c>
      <c r="Q49" s="73" t="s">
        <v>373</v>
      </c>
      <c r="R49" s="73" t="s">
        <v>374</v>
      </c>
      <c r="S49" s="73" t="s">
        <v>375</v>
      </c>
      <c r="T49" s="73" t="s">
        <v>376</v>
      </c>
      <c r="U49" s="73" t="s">
        <v>377</v>
      </c>
      <c r="V49" s="74" t="s">
        <v>378</v>
      </c>
    </row>
    <row r="50" spans="1:22">
      <c r="A50" s="75" t="s">
        <v>379</v>
      </c>
      <c r="B50" s="105">
        <v>5.5699999999999999E-5</v>
      </c>
      <c r="C50" s="105">
        <v>8.5499999999999995E-6</v>
      </c>
      <c r="D50" s="105">
        <v>7.3799999999999996E-6</v>
      </c>
      <c r="E50">
        <v>1.7000000000000001E-4</v>
      </c>
      <c r="F50" s="105">
        <v>2.22E-4</v>
      </c>
      <c r="G50">
        <v>-8.1700000000000002E-3</v>
      </c>
      <c r="H50">
        <v>-2.06E-2</v>
      </c>
      <c r="I50">
        <v>-1.08E-3</v>
      </c>
      <c r="J50">
        <v>1.66E-4</v>
      </c>
      <c r="K50">
        <v>4.4999999999999999E-4</v>
      </c>
      <c r="L50">
        <v>7.6199999999999998E-4</v>
      </c>
      <c r="M50">
        <v>1.5759999999999999E-3</v>
      </c>
      <c r="N50">
        <v>2.8410000000000002E-3</v>
      </c>
      <c r="O50">
        <v>4.0759999999999998E-3</v>
      </c>
      <c r="P50">
        <v>6.2220000000000001E-3</v>
      </c>
      <c r="Q50">
        <v>9.2239999999999996E-3</v>
      </c>
      <c r="R50">
        <v>1.6112000000000001E-2</v>
      </c>
      <c r="S50">
        <v>2.4021000000000001E-2</v>
      </c>
      <c r="T50">
        <v>5.4767999999999997E-2</v>
      </c>
      <c r="U50">
        <v>0.13339799999999999</v>
      </c>
      <c r="V50">
        <v>0.38282899999999997</v>
      </c>
    </row>
    <row r="51" spans="1:22">
      <c r="A51" s="75" t="s">
        <v>469</v>
      </c>
      <c r="B51">
        <v>218.17240000000001</v>
      </c>
      <c r="C51">
        <v>1.552E-3</v>
      </c>
      <c r="D51">
        <v>1.2520000000000001E-3</v>
      </c>
      <c r="E51">
        <v>1.1440000000000001E-3</v>
      </c>
      <c r="F51">
        <v>1.745E-3</v>
      </c>
      <c r="G51">
        <v>0.25708300000000001</v>
      </c>
      <c r="H51">
        <v>0.122084</v>
      </c>
      <c r="I51">
        <v>7.1170000000000001E-3</v>
      </c>
      <c r="J51">
        <v>5.2680000000000001E-3</v>
      </c>
      <c r="K51">
        <v>7.9260000000000008E-3</v>
      </c>
      <c r="L51">
        <v>1.3379E-2</v>
      </c>
      <c r="M51">
        <v>2.0067000000000002E-2</v>
      </c>
      <c r="N51">
        <v>2.8211E-2</v>
      </c>
      <c r="O51">
        <v>4.0587999999999999E-2</v>
      </c>
      <c r="P51">
        <v>5.9794E-2</v>
      </c>
      <c r="Q51">
        <v>9.2730000000000007E-2</v>
      </c>
      <c r="R51">
        <v>0.14025499999999999</v>
      </c>
      <c r="S51">
        <v>0.22169900000000001</v>
      </c>
      <c r="T51">
        <v>0.29105300000000001</v>
      </c>
      <c r="U51">
        <v>0.303485</v>
      </c>
      <c r="V51">
        <v>0.12670699999999999</v>
      </c>
    </row>
    <row r="52" spans="1:22">
      <c r="A52" s="75" t="s">
        <v>468</v>
      </c>
      <c r="B52">
        <v>-10.886100000000001</v>
      </c>
      <c r="C52">
        <v>-10.8696</v>
      </c>
      <c r="D52">
        <v>-8.9662400000000009</v>
      </c>
      <c r="E52">
        <v>-18.574400000000001</v>
      </c>
      <c r="F52">
        <v>-10.3109</v>
      </c>
      <c r="G52">
        <v>-0.33373999999999998</v>
      </c>
      <c r="H52">
        <v>-0.18681</v>
      </c>
      <c r="I52">
        <v>-3.05165</v>
      </c>
      <c r="J52">
        <v>-7.6272700000000002</v>
      </c>
      <c r="K52">
        <v>-8.8238199999999996</v>
      </c>
      <c r="L52">
        <v>-8.7160299999999999</v>
      </c>
      <c r="M52">
        <v>-9.4567700000000006</v>
      </c>
      <c r="N52">
        <v>-11.3185</v>
      </c>
      <c r="O52">
        <v>-13.1576</v>
      </c>
      <c r="P52">
        <v>-14.356</v>
      </c>
      <c r="Q52">
        <v>-13.661</v>
      </c>
      <c r="R52">
        <v>-12.518700000000001</v>
      </c>
      <c r="S52">
        <v>-9.7097499999999997</v>
      </c>
      <c r="T52">
        <v>-8.1863600000000005</v>
      </c>
      <c r="U52">
        <v>-7.7333800000000004</v>
      </c>
      <c r="V52">
        <v>-16.630400000000002</v>
      </c>
    </row>
    <row r="53" spans="1:22">
      <c r="A53" s="75" t="s">
        <v>470</v>
      </c>
      <c r="B53">
        <v>0.304317</v>
      </c>
      <c r="C53">
        <v>1.360363</v>
      </c>
      <c r="D53">
        <v>1.3722319999999999</v>
      </c>
      <c r="E53">
        <v>1.566584</v>
      </c>
      <c r="F53">
        <v>1.572343</v>
      </c>
      <c r="G53">
        <v>-8.2542299999999997</v>
      </c>
      <c r="H53">
        <v>-6.5550499999999996</v>
      </c>
      <c r="I53">
        <v>1.4257</v>
      </c>
      <c r="J53">
        <v>1.5316620000000001</v>
      </c>
      <c r="K53">
        <v>1.5294840000000001</v>
      </c>
      <c r="L53">
        <v>1.514194</v>
      </c>
      <c r="M53">
        <v>1.5187349999999999</v>
      </c>
      <c r="N53">
        <v>1.537202</v>
      </c>
      <c r="O53">
        <v>1.551841</v>
      </c>
      <c r="P53">
        <v>1.5621389999999999</v>
      </c>
      <c r="Q53">
        <v>1.567761</v>
      </c>
      <c r="R53">
        <v>1.580802</v>
      </c>
      <c r="S53">
        <v>1.5943579999999999</v>
      </c>
      <c r="T53">
        <v>1.6299760000000001</v>
      </c>
      <c r="U53">
        <v>1.689462</v>
      </c>
      <c r="V53">
        <v>1.692706</v>
      </c>
    </row>
    <row r="54" spans="1:22">
      <c r="A54" s="78"/>
      <c r="B54" s="79"/>
      <c r="C54" s="79"/>
      <c r="D54" s="79"/>
      <c r="E54" s="79"/>
      <c r="F54" s="79"/>
      <c r="G54" s="79"/>
      <c r="H54" s="79"/>
      <c r="I54" s="79"/>
      <c r="J54" s="79"/>
      <c r="K54" s="79"/>
      <c r="L54" s="79"/>
      <c r="M54" s="79"/>
      <c r="N54" s="79"/>
      <c r="O54" s="79"/>
      <c r="P54" s="79"/>
      <c r="Q54" s="79"/>
      <c r="R54" s="79"/>
      <c r="S54" s="79"/>
      <c r="T54" s="79"/>
      <c r="U54" s="79"/>
      <c r="V54" s="80"/>
    </row>
    <row r="55" spans="1:22">
      <c r="A55" s="76" t="s">
        <v>407</v>
      </c>
      <c r="B55" s="76" t="s">
        <v>380</v>
      </c>
      <c r="C55" s="76" t="s">
        <v>381</v>
      </c>
      <c r="D55" s="76" t="s">
        <v>382</v>
      </c>
      <c r="E55" s="76" t="s">
        <v>383</v>
      </c>
      <c r="F55" s="76" t="s">
        <v>384</v>
      </c>
      <c r="G55" s="76" t="s">
        <v>385</v>
      </c>
      <c r="H55" s="76" t="s">
        <v>386</v>
      </c>
      <c r="I55" s="76" t="s">
        <v>387</v>
      </c>
      <c r="J55" s="76" t="s">
        <v>388</v>
      </c>
      <c r="K55" s="76" t="s">
        <v>389</v>
      </c>
      <c r="L55" s="76" t="s">
        <v>390</v>
      </c>
      <c r="M55" s="76" t="s">
        <v>391</v>
      </c>
      <c r="N55" s="76" t="s">
        <v>392</v>
      </c>
      <c r="O55" s="76" t="s">
        <v>393</v>
      </c>
      <c r="P55" s="76" t="s">
        <v>394</v>
      </c>
      <c r="Q55" s="76" t="s">
        <v>395</v>
      </c>
      <c r="R55" s="76" t="s">
        <v>396</v>
      </c>
      <c r="S55" s="76" t="s">
        <v>397</v>
      </c>
      <c r="T55" s="76" t="s">
        <v>398</v>
      </c>
      <c r="U55" s="76" t="s">
        <v>399</v>
      </c>
      <c r="V55" s="77" t="s">
        <v>400</v>
      </c>
    </row>
    <row r="56" spans="1:22">
      <c r="A56" s="75" t="s">
        <v>379</v>
      </c>
      <c r="B56" s="105">
        <v>5.7200000000000001E-5</v>
      </c>
      <c r="C56" s="105">
        <v>-2.3599999999999999E-6</v>
      </c>
      <c r="D56" s="105">
        <v>-7.4000000000000003E-6</v>
      </c>
      <c r="E56">
        <v>-1.3999999999999999E-4</v>
      </c>
      <c r="F56" s="105">
        <v>8.0699999999999996E-5</v>
      </c>
      <c r="G56">
        <v>2.22E-4</v>
      </c>
      <c r="H56">
        <v>2.7599999999999999E-4</v>
      </c>
      <c r="I56">
        <v>1.4799999999999999E-4</v>
      </c>
      <c r="J56">
        <v>-2.9999999999999997E-4</v>
      </c>
      <c r="K56">
        <v>-1.17E-3</v>
      </c>
      <c r="L56">
        <v>-2.2499999999999998E-3</v>
      </c>
      <c r="M56">
        <v>-4.0899999999999999E-3</v>
      </c>
      <c r="N56">
        <v>-5.6800000000000002E-3</v>
      </c>
      <c r="O56">
        <v>-5.2700000000000004E-3</v>
      </c>
      <c r="P56">
        <v>-4.3800000000000002E-3</v>
      </c>
      <c r="Q56">
        <v>-3.5599999999999998E-3</v>
      </c>
      <c r="R56">
        <v>-5.0400000000000002E-3</v>
      </c>
      <c r="S56">
        <v>-3.0839999999999999E-2</v>
      </c>
      <c r="T56">
        <v>-2.23237</v>
      </c>
      <c r="U56">
        <v>-261.33800000000002</v>
      </c>
      <c r="V56">
        <v>-156.334</v>
      </c>
    </row>
    <row r="57" spans="1:22">
      <c r="A57" s="75" t="s">
        <v>469</v>
      </c>
      <c r="B57">
        <v>192.1617</v>
      </c>
      <c r="C57">
        <v>5.8310000000000002E-3</v>
      </c>
      <c r="D57">
        <v>59.090560000000004</v>
      </c>
      <c r="E57">
        <v>5.9992979999999996</v>
      </c>
      <c r="F57">
        <v>87.044229999999999</v>
      </c>
      <c r="G57">
        <v>130.32689999999999</v>
      </c>
      <c r="H57">
        <v>133.5949</v>
      </c>
      <c r="I57">
        <v>174.84909999999999</v>
      </c>
      <c r="J57">
        <v>152.47649999999999</v>
      </c>
      <c r="K57">
        <v>93.122100000000003</v>
      </c>
      <c r="L57">
        <v>182.19300000000001</v>
      </c>
      <c r="M57">
        <v>249.67449999999999</v>
      </c>
      <c r="N57">
        <v>272.53219999999999</v>
      </c>
      <c r="O57">
        <v>0.13359599999999999</v>
      </c>
      <c r="P57">
        <v>0.12773499999999999</v>
      </c>
      <c r="Q57">
        <v>0.15609500000000001</v>
      </c>
      <c r="R57">
        <v>0.206207</v>
      </c>
      <c r="S57">
        <v>0.38495800000000002</v>
      </c>
      <c r="T57">
        <v>14.12886</v>
      </c>
      <c r="U57">
        <v>262.01650000000001</v>
      </c>
      <c r="V57">
        <v>156.8614</v>
      </c>
    </row>
    <row r="58" spans="1:22">
      <c r="A58" s="75" t="s">
        <v>468</v>
      </c>
      <c r="B58">
        <v>-11.856999999999999</v>
      </c>
      <c r="C58">
        <v>-7.9914300000000003</v>
      </c>
      <c r="D58">
        <v>-5.89114</v>
      </c>
      <c r="E58">
        <v>-3.13537</v>
      </c>
      <c r="F58">
        <v>-5.2538099999999996</v>
      </c>
      <c r="G58">
        <v>-7.2879199999999997</v>
      </c>
      <c r="H58">
        <v>-6.3259499999999997</v>
      </c>
      <c r="I58">
        <v>-4.4682399999999998</v>
      </c>
      <c r="J58">
        <v>-3.2121499999999998</v>
      </c>
      <c r="K58">
        <v>-2.47898</v>
      </c>
      <c r="L58">
        <v>-2.2137899999999999</v>
      </c>
      <c r="M58">
        <v>-2.0063800000000001</v>
      </c>
      <c r="N58">
        <v>-2.27176</v>
      </c>
      <c r="O58">
        <v>-3.5291100000000002</v>
      </c>
      <c r="P58">
        <v>-4.8716100000000004</v>
      </c>
      <c r="Q58">
        <v>-5.9731199999999998</v>
      </c>
      <c r="R58">
        <v>-6.1627900000000002</v>
      </c>
      <c r="S58">
        <v>-4.3736699999999997</v>
      </c>
      <c r="T58">
        <v>-0.22245999999999999</v>
      </c>
      <c r="U58">
        <v>-1.1252500000000001</v>
      </c>
      <c r="V58">
        <v>-3.2045400000000002</v>
      </c>
    </row>
    <row r="59" spans="1:22">
      <c r="A59" s="75" t="s">
        <v>470</v>
      </c>
      <c r="B59">
        <v>0.39085799999999998</v>
      </c>
      <c r="C59">
        <v>1.0869249999999999</v>
      </c>
      <c r="D59">
        <v>-0.63861000000000001</v>
      </c>
      <c r="E59">
        <v>-1.4761500000000001</v>
      </c>
      <c r="F59">
        <v>-0.84372999999999998</v>
      </c>
      <c r="G59">
        <v>-0.26966000000000001</v>
      </c>
      <c r="H59">
        <v>-0.48304000000000002</v>
      </c>
      <c r="I59">
        <v>-1.20784</v>
      </c>
      <c r="J59">
        <v>-1.9964999999999999</v>
      </c>
      <c r="K59">
        <v>-2.5704699999999998</v>
      </c>
      <c r="L59">
        <v>-3.1333299999999999</v>
      </c>
      <c r="M59">
        <v>-3.5288300000000001</v>
      </c>
      <c r="N59">
        <v>-2.8042799999999999</v>
      </c>
      <c r="O59">
        <v>1.021261</v>
      </c>
      <c r="P59">
        <v>1.2633179999999999</v>
      </c>
      <c r="Q59">
        <v>1.369864</v>
      </c>
      <c r="R59">
        <v>1.4438120000000001</v>
      </c>
      <c r="S59">
        <v>1.4401539999999999</v>
      </c>
      <c r="T59">
        <v>-5.5178399999999996</v>
      </c>
      <c r="U59">
        <v>7.3828420000000001</v>
      </c>
      <c r="V59">
        <v>3.9565169999999998</v>
      </c>
    </row>
    <row r="60" spans="1:22" ht="14.95" thickBot="1"/>
    <row r="61" spans="1:22">
      <c r="A61" s="72" t="s">
        <v>473</v>
      </c>
      <c r="B61" s="73" t="s">
        <v>358</v>
      </c>
      <c r="C61" s="73" t="s">
        <v>359</v>
      </c>
      <c r="D61" s="73" t="s">
        <v>360</v>
      </c>
      <c r="E61" s="73" t="s">
        <v>361</v>
      </c>
      <c r="F61" s="73" t="s">
        <v>362</v>
      </c>
      <c r="G61" s="73" t="s">
        <v>363</v>
      </c>
      <c r="H61" s="73" t="s">
        <v>364</v>
      </c>
      <c r="I61" s="73" t="s">
        <v>365</v>
      </c>
      <c r="J61" s="73" t="s">
        <v>366</v>
      </c>
      <c r="K61" s="73" t="s">
        <v>367</v>
      </c>
      <c r="L61" s="73" t="s">
        <v>368</v>
      </c>
      <c r="M61" s="73" t="s">
        <v>369</v>
      </c>
      <c r="N61" s="73" t="s">
        <v>370</v>
      </c>
      <c r="O61" s="73" t="s">
        <v>371</v>
      </c>
      <c r="P61" s="73" t="s">
        <v>372</v>
      </c>
      <c r="Q61" s="73" t="s">
        <v>373</v>
      </c>
      <c r="R61" s="73" t="s">
        <v>374</v>
      </c>
      <c r="S61" s="73" t="s">
        <v>375</v>
      </c>
      <c r="T61" s="73" t="s">
        <v>376</v>
      </c>
      <c r="U61" s="73" t="s">
        <v>377</v>
      </c>
      <c r="V61" s="74" t="s">
        <v>378</v>
      </c>
    </row>
    <row r="62" spans="1:22">
      <c r="A62" s="75" t="s">
        <v>379</v>
      </c>
      <c r="B62">
        <v>-2.3000000000000001E-4</v>
      </c>
      <c r="C62">
        <v>-4.8000000000000001E-4</v>
      </c>
      <c r="D62">
        <v>-1.2999999999999999E-4</v>
      </c>
      <c r="E62">
        <v>-4.4000000000000002E-4</v>
      </c>
      <c r="F62">
        <v>-2.5999999999999998E-4</v>
      </c>
      <c r="G62" s="105">
        <v>-2.2000000000000001E-4</v>
      </c>
      <c r="H62">
        <v>-2.9E-4</v>
      </c>
      <c r="I62">
        <v>-7.7999999999999999E-4</v>
      </c>
      <c r="J62">
        <v>-2.0200000000000001E-3</v>
      </c>
      <c r="K62">
        <v>-6.7799999999999996E-3</v>
      </c>
      <c r="L62" s="105">
        <v>-1.52E-2</v>
      </c>
      <c r="M62">
        <v>-4.3860000000000003E-2</v>
      </c>
      <c r="N62">
        <v>-0.20660000000000001</v>
      </c>
      <c r="O62">
        <v>-2.657E-2</v>
      </c>
      <c r="P62">
        <v>-1.457E-2</v>
      </c>
      <c r="Q62">
        <v>-1.2279999999999999E-2</v>
      </c>
      <c r="R62">
        <v>-3.322E-2</v>
      </c>
      <c r="S62">
        <v>-0.21138999999999999</v>
      </c>
      <c r="T62">
        <v>-528.81500000000005</v>
      </c>
      <c r="U62">
        <v>-738.45699999999999</v>
      </c>
      <c r="V62">
        <v>-350.74799999999999</v>
      </c>
    </row>
    <row r="63" spans="1:22">
      <c r="A63" s="75" t="s">
        <v>469</v>
      </c>
      <c r="B63">
        <v>4.4327999999999999E-2</v>
      </c>
      <c r="C63">
        <v>4.4986999999999999E-2</v>
      </c>
      <c r="D63">
        <v>1.5344999999999999E-2</v>
      </c>
      <c r="E63">
        <v>151.62090000000001</v>
      </c>
      <c r="F63">
        <v>225.6943</v>
      </c>
      <c r="G63">
        <v>241.01920000000001</v>
      </c>
      <c r="H63">
        <v>263.43430000000001</v>
      </c>
      <c r="I63">
        <v>544.88900000000001</v>
      </c>
      <c r="J63">
        <v>408.32769999999999</v>
      </c>
      <c r="K63">
        <v>235.3081</v>
      </c>
      <c r="L63">
        <v>191.78280000000001</v>
      </c>
      <c r="M63">
        <v>126.9097</v>
      </c>
      <c r="N63">
        <v>7.5118150000000004</v>
      </c>
      <c r="O63">
        <v>0.11459800000000001</v>
      </c>
      <c r="P63">
        <v>0.114247</v>
      </c>
      <c r="Q63">
        <v>0.14643800000000001</v>
      </c>
      <c r="R63">
        <v>0.224305</v>
      </c>
      <c r="S63">
        <v>0.49692599999999998</v>
      </c>
      <c r="T63">
        <v>529.2174</v>
      </c>
      <c r="U63">
        <v>738.94259999999997</v>
      </c>
      <c r="V63">
        <v>351.32339999999999</v>
      </c>
    </row>
    <row r="64" spans="1:22">
      <c r="A64" s="75" t="s">
        <v>468</v>
      </c>
      <c r="B64">
        <v>-3.0949499999999999</v>
      </c>
      <c r="C64">
        <v>-1.63148</v>
      </c>
      <c r="D64">
        <v>-1.84413</v>
      </c>
      <c r="E64">
        <v>-1.2276199999999999</v>
      </c>
      <c r="F64">
        <v>-1.3022400000000001</v>
      </c>
      <c r="G64">
        <v>-1.3155399999999999</v>
      </c>
      <c r="H64">
        <v>-1.25007</v>
      </c>
      <c r="I64">
        <v>-1.1050500000000001</v>
      </c>
      <c r="J64">
        <v>-0.93523000000000001</v>
      </c>
      <c r="K64">
        <v>-0.63378999999999996</v>
      </c>
      <c r="L64">
        <v>-0.48359999999999997</v>
      </c>
      <c r="M64">
        <v>-0.29237000000000002</v>
      </c>
      <c r="N64">
        <v>-0.11956</v>
      </c>
      <c r="O64">
        <v>-1.39453</v>
      </c>
      <c r="P64">
        <v>-2.1741700000000002</v>
      </c>
      <c r="Q64">
        <v>-2.5796800000000002</v>
      </c>
      <c r="R64">
        <v>-2.56447</v>
      </c>
      <c r="S64">
        <v>-1.9380500000000001</v>
      </c>
      <c r="T64">
        <v>-1.3529500000000001</v>
      </c>
      <c r="U64">
        <v>-1.5171600000000001</v>
      </c>
      <c r="V64">
        <v>-1.59901</v>
      </c>
    </row>
    <row r="65" spans="1:22">
      <c r="A65" s="75" t="s">
        <v>470</v>
      </c>
      <c r="B65">
        <v>1.7217150000000001</v>
      </c>
      <c r="C65">
        <v>0.53472200000000003</v>
      </c>
      <c r="D65">
        <v>1.0288949999999999</v>
      </c>
      <c r="E65">
        <v>-6.7819700000000003</v>
      </c>
      <c r="F65">
        <v>-6.4112499999999999</v>
      </c>
      <c r="G65">
        <v>-6.3269799999999998</v>
      </c>
      <c r="H65">
        <v>-6.7409800000000004</v>
      </c>
      <c r="I65">
        <v>-8.30992</v>
      </c>
      <c r="J65">
        <v>-9.4519400000000005</v>
      </c>
      <c r="K65">
        <v>-13.097</v>
      </c>
      <c r="L65">
        <v>-16.179200000000002</v>
      </c>
      <c r="M65">
        <v>-23.976500000000001</v>
      </c>
      <c r="N65">
        <v>-26.627400000000002</v>
      </c>
      <c r="O65">
        <v>2.3765019999999999</v>
      </c>
      <c r="P65">
        <v>2.4473829999999999</v>
      </c>
      <c r="Q65">
        <v>2.490148</v>
      </c>
      <c r="R65">
        <v>2.6146029999999998</v>
      </c>
      <c r="S65">
        <v>3.00745</v>
      </c>
      <c r="T65">
        <v>8.4444199999999991</v>
      </c>
      <c r="U65">
        <v>8.1220079999999992</v>
      </c>
      <c r="V65">
        <v>7.5245689999999996</v>
      </c>
    </row>
    <row r="66" spans="1:22">
      <c r="A66" s="78"/>
      <c r="B66" s="79"/>
      <c r="C66" s="79"/>
      <c r="D66" s="79"/>
      <c r="E66" s="79"/>
      <c r="F66" s="79"/>
      <c r="G66" s="79"/>
      <c r="H66" s="79"/>
      <c r="I66" s="79"/>
      <c r="J66" s="79"/>
      <c r="K66" s="79"/>
      <c r="L66" s="79"/>
      <c r="M66" s="79"/>
      <c r="N66" s="79"/>
      <c r="O66" s="79"/>
      <c r="P66" s="79"/>
      <c r="Q66" s="79"/>
      <c r="R66" s="79"/>
      <c r="S66" s="79"/>
      <c r="T66" s="79"/>
      <c r="U66" s="79"/>
      <c r="V66" s="80"/>
    </row>
    <row r="67" spans="1:22">
      <c r="A67" s="76" t="s">
        <v>473</v>
      </c>
      <c r="B67" s="76" t="s">
        <v>380</v>
      </c>
      <c r="C67" s="76" t="s">
        <v>381</v>
      </c>
      <c r="D67" s="76" t="s">
        <v>382</v>
      </c>
      <c r="E67" s="76" t="s">
        <v>383</v>
      </c>
      <c r="F67" s="76" t="s">
        <v>384</v>
      </c>
      <c r="G67" s="76" t="s">
        <v>385</v>
      </c>
      <c r="H67" s="76" t="s">
        <v>386</v>
      </c>
      <c r="I67" s="76" t="s">
        <v>387</v>
      </c>
      <c r="J67" s="76" t="s">
        <v>388</v>
      </c>
      <c r="K67" s="76" t="s">
        <v>389</v>
      </c>
      <c r="L67" s="76" t="s">
        <v>390</v>
      </c>
      <c r="M67" s="76" t="s">
        <v>391</v>
      </c>
      <c r="N67" s="76" t="s">
        <v>392</v>
      </c>
      <c r="O67" s="76" t="s">
        <v>393</v>
      </c>
      <c r="P67" s="76" t="s">
        <v>394</v>
      </c>
      <c r="Q67" s="76" t="s">
        <v>395</v>
      </c>
      <c r="R67" s="76" t="s">
        <v>396</v>
      </c>
      <c r="S67" s="76" t="s">
        <v>397</v>
      </c>
      <c r="T67" s="76" t="s">
        <v>398</v>
      </c>
      <c r="U67" s="76" t="s">
        <v>399</v>
      </c>
      <c r="V67" s="77" t="s">
        <v>400</v>
      </c>
    </row>
    <row r="68" spans="1:22">
      <c r="A68" s="75" t="s">
        <v>379</v>
      </c>
      <c r="B68">
        <v>-1.0300000000000001E-3</v>
      </c>
      <c r="C68">
        <v>-1.1199999999999999E-3</v>
      </c>
      <c r="D68">
        <v>-3.3E-4</v>
      </c>
      <c r="E68">
        <v>-5.8E-4</v>
      </c>
      <c r="F68">
        <v>-4.8000000000000001E-4</v>
      </c>
      <c r="G68" s="105">
        <v>-3.6900000000000002E-5</v>
      </c>
      <c r="H68">
        <v>1.11E-4</v>
      </c>
      <c r="I68">
        <v>4.8000000000000001E-4</v>
      </c>
      <c r="J68">
        <v>6.8400000000000004E-4</v>
      </c>
      <c r="K68">
        <v>7.0399999999999998E-4</v>
      </c>
      <c r="L68" s="105">
        <v>1.1199999999999999E-5</v>
      </c>
      <c r="M68">
        <v>-3.6600000000000001E-3</v>
      </c>
      <c r="N68">
        <v>-1.4540000000000001E-2</v>
      </c>
      <c r="O68">
        <v>-3.381E-2</v>
      </c>
      <c r="P68">
        <v>-6.4089999999999994E-2</v>
      </c>
      <c r="Q68">
        <v>-5.6259999999999998E-2</v>
      </c>
      <c r="R68">
        <v>-0.21465999999999999</v>
      </c>
      <c r="S68">
        <v>-71.413899999999998</v>
      </c>
      <c r="T68">
        <v>-495.21100000000001</v>
      </c>
      <c r="U68">
        <v>-652.67899999999997</v>
      </c>
      <c r="V68">
        <v>-614.54600000000005</v>
      </c>
    </row>
    <row r="69" spans="1:22">
      <c r="A69" s="75" t="s">
        <v>469</v>
      </c>
      <c r="B69">
        <v>4.7001000000000001E-2</v>
      </c>
      <c r="C69">
        <v>159.0694</v>
      </c>
      <c r="D69">
        <v>37.170729999999999</v>
      </c>
      <c r="E69">
        <v>152.41460000000001</v>
      </c>
      <c r="F69">
        <v>5.2514999999999999E-2</v>
      </c>
      <c r="G69">
        <v>1.7694999999999999E-2</v>
      </c>
      <c r="H69">
        <v>2.0004999999999998E-2</v>
      </c>
      <c r="I69">
        <v>1.3733E-2</v>
      </c>
      <c r="J69">
        <v>1.5197E-2</v>
      </c>
      <c r="K69">
        <v>1.6382000000000001E-2</v>
      </c>
      <c r="L69">
        <v>2.8375999999999998E-2</v>
      </c>
      <c r="M69">
        <v>6.1932000000000001E-2</v>
      </c>
      <c r="N69">
        <v>0.223359</v>
      </c>
      <c r="O69">
        <v>94.160870000000003</v>
      </c>
      <c r="P69">
        <v>15.947710000000001</v>
      </c>
      <c r="Q69">
        <v>0.40145799999999998</v>
      </c>
      <c r="R69">
        <v>0.79810599999999998</v>
      </c>
      <c r="S69">
        <v>72.335980000000006</v>
      </c>
      <c r="T69">
        <v>495.74549999999999</v>
      </c>
      <c r="U69">
        <v>653.19979999999998</v>
      </c>
      <c r="V69">
        <v>615.10680000000002</v>
      </c>
    </row>
    <row r="70" spans="1:22">
      <c r="A70" s="75" t="s">
        <v>468</v>
      </c>
      <c r="B70">
        <v>-2.8709699999999998</v>
      </c>
      <c r="C70">
        <v>-1.3278799999999999</v>
      </c>
      <c r="D70">
        <v>-1.5835600000000001</v>
      </c>
      <c r="E70">
        <v>-1.31663</v>
      </c>
      <c r="F70">
        <v>-1.4812000000000001</v>
      </c>
      <c r="G70">
        <v>-1.9859500000000001</v>
      </c>
      <c r="H70">
        <v>-2.0530599999999999</v>
      </c>
      <c r="I70">
        <v>-2.5183800000000001</v>
      </c>
      <c r="J70">
        <v>-2.48637</v>
      </c>
      <c r="K70">
        <v>-2.3430599999999999</v>
      </c>
      <c r="L70">
        <v>-1.7661800000000001</v>
      </c>
      <c r="M70">
        <v>-1.1388199999999999</v>
      </c>
      <c r="N70">
        <v>-0.71492999999999995</v>
      </c>
      <c r="O70">
        <v>-0.48004000000000002</v>
      </c>
      <c r="P70">
        <v>-0.42287000000000002</v>
      </c>
      <c r="Q70">
        <v>-0.80908000000000002</v>
      </c>
      <c r="R70">
        <v>-0.51924999999999999</v>
      </c>
      <c r="S70">
        <v>-0.17974999999999999</v>
      </c>
      <c r="T70">
        <v>-0.55552000000000001</v>
      </c>
      <c r="U70">
        <v>-0.93677999999999995</v>
      </c>
      <c r="V70">
        <v>-1.51166</v>
      </c>
    </row>
    <row r="71" spans="1:22">
      <c r="A71" s="75" t="s">
        <v>470</v>
      </c>
      <c r="B71">
        <v>1.684266</v>
      </c>
      <c r="C71">
        <v>-5.8856999999999999</v>
      </c>
      <c r="D71">
        <v>-4.1346100000000003</v>
      </c>
      <c r="E71">
        <v>-6.2500900000000001</v>
      </c>
      <c r="F71">
        <v>0.182174</v>
      </c>
      <c r="G71">
        <v>1.241897</v>
      </c>
      <c r="H71">
        <v>1.230629</v>
      </c>
      <c r="I71">
        <v>1.6012219999999999</v>
      </c>
      <c r="J71">
        <v>1.637686</v>
      </c>
      <c r="K71">
        <v>1.7392939999999999</v>
      </c>
      <c r="L71">
        <v>1.5642240000000001</v>
      </c>
      <c r="M71">
        <v>1.0844100000000001</v>
      </c>
      <c r="N71">
        <v>-0.40248</v>
      </c>
      <c r="O71">
        <v>-13.2075</v>
      </c>
      <c r="P71">
        <v>-9.7301500000000001</v>
      </c>
      <c r="Q71">
        <v>1.099227</v>
      </c>
      <c r="R71">
        <v>1.3563289999999999</v>
      </c>
      <c r="S71">
        <v>27.43778</v>
      </c>
      <c r="T71">
        <v>15.548400000000001</v>
      </c>
      <c r="U71">
        <v>10.9574</v>
      </c>
      <c r="V71">
        <v>8.0263690000000008</v>
      </c>
    </row>
    <row r="79" spans="1:22">
      <c r="B79" s="105"/>
    </row>
    <row r="84" spans="2:2">
      <c r="B84" s="105"/>
    </row>
  </sheetData>
  <phoneticPr fontId="2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tabSelected="1" workbookViewId="0">
      <selection activeCell="K23" sqref="K23"/>
    </sheetView>
  </sheetViews>
  <sheetFormatPr defaultRowHeight="14.3"/>
  <cols>
    <col min="1" max="1" width="33.625" customWidth="1"/>
  </cols>
  <sheetData>
    <row r="1" spans="1:102">
      <c r="B1" s="55">
        <v>2000</v>
      </c>
      <c r="C1" s="55">
        <v>2001</v>
      </c>
      <c r="D1" s="55">
        <v>2002</v>
      </c>
      <c r="E1" s="55">
        <v>2003</v>
      </c>
      <c r="F1" s="55">
        <v>2004</v>
      </c>
      <c r="G1" s="55">
        <v>2005</v>
      </c>
      <c r="H1" s="55">
        <v>2006</v>
      </c>
      <c r="I1" s="55">
        <v>2007</v>
      </c>
      <c r="J1" s="55">
        <v>2008</v>
      </c>
      <c r="K1" s="55">
        <v>2009</v>
      </c>
      <c r="L1" s="55">
        <v>2010</v>
      </c>
      <c r="M1" s="55">
        <v>2011</v>
      </c>
      <c r="N1" s="55">
        <v>2012</v>
      </c>
      <c r="O1" s="55">
        <v>2013</v>
      </c>
      <c r="P1" s="55">
        <v>2014</v>
      </c>
      <c r="Q1" s="55">
        <v>2015</v>
      </c>
      <c r="R1" s="55">
        <v>2016</v>
      </c>
      <c r="S1" s="55">
        <v>2017</v>
      </c>
      <c r="T1" s="55">
        <v>2018</v>
      </c>
      <c r="U1" s="55">
        <v>2019</v>
      </c>
      <c r="V1" s="55">
        <v>2020</v>
      </c>
      <c r="W1" s="55">
        <v>2021</v>
      </c>
      <c r="X1" s="55">
        <v>2022</v>
      </c>
      <c r="Y1" s="55">
        <v>2023</v>
      </c>
      <c r="Z1" s="55">
        <v>2024</v>
      </c>
      <c r="AA1" s="55">
        <v>2025</v>
      </c>
      <c r="AB1" s="55">
        <v>2026</v>
      </c>
      <c r="AC1" s="55">
        <v>2027</v>
      </c>
      <c r="AD1" s="55">
        <v>2028</v>
      </c>
      <c r="AE1" s="55">
        <v>2029</v>
      </c>
      <c r="AF1" s="55">
        <v>2030</v>
      </c>
      <c r="AG1" s="55">
        <v>2031</v>
      </c>
      <c r="AH1" s="55">
        <v>2032</v>
      </c>
      <c r="AI1" s="55">
        <v>2033</v>
      </c>
      <c r="AJ1" s="55">
        <v>2034</v>
      </c>
      <c r="AK1" s="55">
        <v>2035</v>
      </c>
      <c r="AL1" s="55">
        <v>2036</v>
      </c>
      <c r="AM1" s="55">
        <v>2037</v>
      </c>
      <c r="AN1" s="55">
        <v>2038</v>
      </c>
      <c r="AO1" s="55">
        <v>2039</v>
      </c>
      <c r="AP1" s="55">
        <v>2040</v>
      </c>
      <c r="AQ1" s="55">
        <v>2041</v>
      </c>
      <c r="AR1" s="55">
        <v>2042</v>
      </c>
      <c r="AS1" s="55">
        <v>2043</v>
      </c>
      <c r="AT1" s="55">
        <v>2044</v>
      </c>
      <c r="AU1" s="55">
        <v>2045</v>
      </c>
      <c r="AV1" s="55">
        <v>2046</v>
      </c>
      <c r="AW1" s="55">
        <v>2047</v>
      </c>
      <c r="AX1" s="55">
        <v>2048</v>
      </c>
      <c r="AY1" s="55">
        <v>2049</v>
      </c>
      <c r="AZ1" s="55">
        <v>2050</v>
      </c>
      <c r="BA1" s="55">
        <v>2051</v>
      </c>
      <c r="BB1" s="55">
        <v>2052</v>
      </c>
      <c r="BC1" s="55">
        <v>2053</v>
      </c>
      <c r="BD1" s="55">
        <v>2054</v>
      </c>
      <c r="BE1" s="55">
        <v>2055</v>
      </c>
      <c r="BF1" s="55">
        <v>2056</v>
      </c>
      <c r="BG1" s="55">
        <v>2057</v>
      </c>
      <c r="BH1" s="55">
        <v>2058</v>
      </c>
      <c r="BI1" s="55">
        <v>2059</v>
      </c>
      <c r="BJ1" s="55">
        <v>2060</v>
      </c>
      <c r="BK1" s="55">
        <v>2061</v>
      </c>
      <c r="BL1" s="55">
        <v>2062</v>
      </c>
      <c r="BM1" s="55">
        <v>2063</v>
      </c>
      <c r="BN1" s="55">
        <v>2064</v>
      </c>
      <c r="BO1" s="55">
        <v>2065</v>
      </c>
      <c r="BP1" s="55">
        <v>2066</v>
      </c>
      <c r="BQ1" s="55">
        <v>2067</v>
      </c>
      <c r="BR1" s="55">
        <v>2068</v>
      </c>
      <c r="BS1" s="55">
        <v>2069</v>
      </c>
      <c r="BT1" s="55">
        <v>2070</v>
      </c>
      <c r="BU1" s="55">
        <v>2071</v>
      </c>
      <c r="BV1" s="55">
        <v>2072</v>
      </c>
      <c r="BW1" s="55">
        <v>2073</v>
      </c>
      <c r="BX1" s="55">
        <v>2074</v>
      </c>
      <c r="BY1" s="55">
        <v>2075</v>
      </c>
      <c r="BZ1" s="55">
        <v>2076</v>
      </c>
      <c r="CA1" s="55">
        <v>2077</v>
      </c>
      <c r="CB1" s="55">
        <v>2078</v>
      </c>
      <c r="CC1" s="55">
        <v>2079</v>
      </c>
      <c r="CD1" s="55">
        <v>2080</v>
      </c>
      <c r="CE1" s="55">
        <v>2081</v>
      </c>
      <c r="CF1" s="55">
        <v>2082</v>
      </c>
      <c r="CG1" s="55">
        <v>2083</v>
      </c>
      <c r="CH1" s="55">
        <v>2084</v>
      </c>
      <c r="CI1" s="55">
        <v>2085</v>
      </c>
      <c r="CJ1" s="55">
        <v>2086</v>
      </c>
      <c r="CK1" s="55">
        <v>2087</v>
      </c>
      <c r="CL1" s="55">
        <v>2088</v>
      </c>
      <c r="CM1" s="55">
        <v>2089</v>
      </c>
      <c r="CN1" s="55">
        <v>2090</v>
      </c>
      <c r="CO1" s="55">
        <v>2091</v>
      </c>
      <c r="CP1" s="55">
        <v>2092</v>
      </c>
      <c r="CQ1" s="55">
        <v>2093</v>
      </c>
      <c r="CR1" s="55">
        <v>2094</v>
      </c>
      <c r="CS1" s="55">
        <v>2095</v>
      </c>
      <c r="CT1" s="55">
        <v>2096</v>
      </c>
      <c r="CU1" s="55">
        <v>2097</v>
      </c>
      <c r="CV1" s="55">
        <v>2098</v>
      </c>
      <c r="CW1" s="55">
        <v>2099</v>
      </c>
      <c r="CX1" s="55">
        <v>2100</v>
      </c>
    </row>
    <row r="2" spans="1:102">
      <c r="A2" t="s">
        <v>315</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316</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317</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318</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319</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320</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321</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322</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323</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324</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325</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326</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327</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328</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329</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330</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331</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332</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333</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334</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335</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336</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337</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338</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339</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340</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341</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342</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343</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344</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345</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346</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347</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348</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349</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350</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351</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352</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353</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354</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355</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356</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Stocks</vt:lpstr>
      <vt:lpstr>Reg_Stocks</vt:lpstr>
      <vt:lpstr>Population</vt:lpstr>
      <vt:lpstr>Education</vt:lpstr>
      <vt:lpstr>Reg_Education</vt:lpstr>
      <vt:lpstr>Diet</vt:lpstr>
      <vt:lpstr>ModifiedW3Lookups</vt:lpstr>
      <vt:lpstr>Mortality fractions parameters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YE Quanliang</cp:lastModifiedBy>
  <dcterms:created xsi:type="dcterms:W3CDTF">2018-06-29T11:39:50Z</dcterms:created>
  <dcterms:modified xsi:type="dcterms:W3CDTF">2025-07-08T15:08:38Z</dcterms:modified>
</cp:coreProperties>
</file>