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studntnu-my.sharepoint.com/personal/philipgj_ntnu_no/Documents/PhD literature/Courses/IAM/Project/"/>
    </mc:Choice>
  </mc:AlternateContent>
  <xr:revisionPtr revIDLastSave="51" documentId="8_{6B57F718-FED9-4889-9082-68E0AF41EA95}" xr6:coauthVersionLast="47" xr6:coauthVersionMax="47" xr10:uidLastSave="{7B7CD88B-EA38-4FD4-9408-EAB5349B5077}"/>
  <bookViews>
    <workbookView xWindow="-108" yWindow="-108" windowWidth="23256" windowHeight="12576" activeTab="4" xr2:uid="{C9ACE39F-E47F-4DB2-84AF-A45CC684BB6C}"/>
  </bookViews>
  <sheets>
    <sheet name="All VAR - no emiss bounds" sheetId="2" r:id="rId1"/>
    <sheet name="All VAR - minimum emiss bound" sheetId="1" r:id="rId2"/>
    <sheet name="ACT" sheetId="3" r:id="rId3"/>
    <sheet name="PRICE_COMMODITY" sheetId="4" r:id="rId4"/>
    <sheet name="EMIS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5" l="1"/>
  <c r="G3" i="5"/>
  <c r="G4" i="5"/>
  <c r="G5" i="5"/>
  <c r="G6" i="5"/>
  <c r="G7" i="5"/>
  <c r="G8" i="5"/>
  <c r="G9" i="5"/>
  <c r="AC150" i="3"/>
  <c r="AD150" i="3" s="1"/>
  <c r="V150" i="3"/>
  <c r="AC149" i="3"/>
  <c r="V149" i="3"/>
  <c r="AC148" i="3"/>
  <c r="AD147" i="3" s="1"/>
  <c r="V148" i="3"/>
  <c r="AC147" i="3"/>
  <c r="V147" i="3"/>
  <c r="AC146" i="3"/>
  <c r="V146" i="3"/>
  <c r="AC145" i="3"/>
  <c r="V145" i="3"/>
  <c r="AC144" i="3"/>
  <c r="AD144" i="3" s="1"/>
  <c r="V144" i="3"/>
  <c r="AC143" i="3"/>
  <c r="AD143" i="3" s="1"/>
  <c r="V143" i="3"/>
  <c r="AC142" i="3"/>
  <c r="V142" i="3"/>
  <c r="AC141" i="3"/>
  <c r="AD140" i="3" s="1"/>
  <c r="V141" i="3"/>
  <c r="AC140" i="3"/>
  <c r="V140" i="3"/>
  <c r="AC139" i="3"/>
  <c r="V139" i="3"/>
  <c r="AC138" i="3"/>
  <c r="V138" i="3"/>
  <c r="AC137" i="3"/>
  <c r="V137" i="3"/>
  <c r="AC136" i="3"/>
  <c r="V136" i="3"/>
  <c r="AC135" i="3"/>
  <c r="AD134" i="3" s="1"/>
  <c r="V135" i="3"/>
  <c r="AC134" i="3"/>
  <c r="V134" i="3"/>
  <c r="AC133" i="3"/>
  <c r="V133" i="3"/>
  <c r="AC132" i="3"/>
  <c r="V132" i="3"/>
  <c r="AC131" i="3"/>
  <c r="AD130" i="3" s="1"/>
  <c r="V131" i="3"/>
  <c r="AC130" i="3"/>
  <c r="V130" i="3"/>
  <c r="AC129" i="3"/>
  <c r="AD129" i="3" s="1"/>
  <c r="V129" i="3"/>
  <c r="AC128" i="3"/>
  <c r="V128" i="3"/>
  <c r="AC127" i="3"/>
  <c r="V127" i="3"/>
  <c r="AC126" i="3"/>
  <c r="V126" i="3"/>
  <c r="AC125" i="3"/>
  <c r="V125" i="3"/>
  <c r="AC124" i="3"/>
  <c r="V124" i="3"/>
  <c r="AC123" i="3"/>
  <c r="V123" i="3"/>
  <c r="AC122" i="3"/>
  <c r="AD121" i="3" s="1"/>
  <c r="V122" i="3"/>
  <c r="AC121" i="3"/>
  <c r="V121" i="3"/>
  <c r="AC120" i="3"/>
  <c r="V120" i="3"/>
  <c r="AC119" i="3"/>
  <c r="V119" i="3"/>
  <c r="AD118" i="3"/>
  <c r="AC118" i="3"/>
  <c r="V118" i="3"/>
  <c r="AC117" i="3"/>
  <c r="V117" i="3"/>
  <c r="AC116" i="3"/>
  <c r="AD115" i="3" s="1"/>
  <c r="V116" i="3"/>
  <c r="AC115" i="3"/>
  <c r="AD114" i="3" s="1"/>
  <c r="V115" i="3"/>
  <c r="AC114" i="3"/>
  <c r="V114" i="3"/>
  <c r="AC113" i="3"/>
  <c r="AD113" i="3" s="1"/>
  <c r="V113" i="3"/>
  <c r="AD112" i="3"/>
  <c r="AC112" i="3"/>
  <c r="V112" i="3"/>
  <c r="AC111" i="3"/>
  <c r="V111" i="3"/>
  <c r="AC110" i="3"/>
  <c r="V110" i="3"/>
  <c r="AD109" i="3"/>
  <c r="AC109" i="3"/>
  <c r="AD108" i="3" s="1"/>
  <c r="V109" i="3"/>
  <c r="AC108" i="3"/>
  <c r="V108" i="3"/>
  <c r="AC107" i="3"/>
  <c r="V107" i="3"/>
  <c r="AC106" i="3"/>
  <c r="AD106" i="3" s="1"/>
  <c r="V106" i="3"/>
  <c r="AC105" i="3"/>
  <c r="V105" i="3"/>
  <c r="AC104" i="3"/>
  <c r="V104" i="3"/>
  <c r="AC103" i="3"/>
  <c r="V103" i="3"/>
  <c r="AC102" i="3"/>
  <c r="V102" i="3"/>
  <c r="AC101" i="3"/>
  <c r="V101" i="3"/>
  <c r="AC100" i="3"/>
  <c r="V100" i="3"/>
  <c r="AC99" i="3"/>
  <c r="AD98" i="3" s="1"/>
  <c r="V99" i="3"/>
  <c r="AC98" i="3"/>
  <c r="V98" i="3"/>
  <c r="AC97" i="3"/>
  <c r="AD97" i="3" s="1"/>
  <c r="V97" i="3"/>
  <c r="AC96" i="3"/>
  <c r="AD95" i="3" s="1"/>
  <c r="V96" i="3"/>
  <c r="AC95" i="3"/>
  <c r="V95" i="3"/>
  <c r="AC94" i="3"/>
  <c r="AD94" i="3" s="1"/>
  <c r="V94" i="3"/>
  <c r="AC93" i="3"/>
  <c r="V93" i="3"/>
  <c r="AC92" i="3"/>
  <c r="V92" i="3"/>
  <c r="AC91" i="3"/>
  <c r="V91" i="3"/>
  <c r="AC90" i="3"/>
  <c r="AD89" i="3" s="1"/>
  <c r="V90" i="3"/>
  <c r="AC89" i="3"/>
  <c r="V89" i="3"/>
  <c r="AC88" i="3"/>
  <c r="V88" i="3"/>
  <c r="AC87" i="3"/>
  <c r="V87" i="3"/>
  <c r="AC86" i="3"/>
  <c r="V86" i="3"/>
  <c r="AC85" i="3"/>
  <c r="V85" i="3"/>
  <c r="AC84" i="3"/>
  <c r="AD83" i="3" s="1"/>
  <c r="V84" i="3"/>
  <c r="AC83" i="3"/>
  <c r="V83" i="3"/>
  <c r="AC82" i="3"/>
  <c r="V82" i="3"/>
  <c r="AC81" i="3"/>
  <c r="V81" i="3"/>
  <c r="AC80" i="3"/>
  <c r="V80" i="3"/>
  <c r="AC79" i="3"/>
  <c r="V79" i="3"/>
  <c r="AC78" i="3"/>
  <c r="V78" i="3"/>
  <c r="AD77" i="3"/>
  <c r="AC77" i="3"/>
  <c r="V77" i="3"/>
  <c r="AC76" i="3"/>
  <c r="V76" i="3"/>
  <c r="AC75" i="3"/>
  <c r="V75" i="3"/>
  <c r="AC74" i="3"/>
  <c r="AD73" i="3" s="1"/>
  <c r="V74" i="3"/>
  <c r="AC73" i="3"/>
  <c r="V73" i="3"/>
  <c r="AC72" i="3"/>
  <c r="V72" i="3"/>
  <c r="AC71" i="3"/>
  <c r="AD70" i="3" s="1"/>
  <c r="V71" i="3"/>
  <c r="AC70" i="3"/>
  <c r="V70" i="3"/>
  <c r="AC69" i="3"/>
  <c r="V69" i="3"/>
  <c r="AC68" i="3"/>
  <c r="V68" i="3"/>
  <c r="AC67" i="3"/>
  <c r="AD66" i="3" s="1"/>
  <c r="V67" i="3"/>
  <c r="AC66" i="3"/>
  <c r="V66" i="3"/>
  <c r="AC65" i="3"/>
  <c r="AD65" i="3" s="1"/>
  <c r="V65" i="3"/>
  <c r="AC64" i="3"/>
  <c r="AD63" i="3" s="1"/>
  <c r="V64" i="3"/>
  <c r="AC63" i="3"/>
  <c r="V63" i="3"/>
  <c r="AC62" i="3"/>
  <c r="AD62" i="3" s="1"/>
  <c r="V62" i="3"/>
  <c r="AC61" i="3"/>
  <c r="V61" i="3"/>
  <c r="AC60" i="3"/>
  <c r="AD59" i="3" s="1"/>
  <c r="V60" i="3"/>
  <c r="AC59" i="3"/>
  <c r="V59" i="3"/>
  <c r="AC58" i="3"/>
  <c r="AD57" i="3" s="1"/>
  <c r="V58" i="3"/>
  <c r="AC57" i="3"/>
  <c r="V57" i="3"/>
  <c r="AD56" i="3"/>
  <c r="AC56" i="3"/>
  <c r="V56" i="3"/>
  <c r="AC55" i="3"/>
  <c r="AD54" i="3" s="1"/>
  <c r="V55" i="3"/>
  <c r="AC54" i="3"/>
  <c r="V54" i="3"/>
  <c r="AD53" i="3"/>
  <c r="AC53" i="3"/>
  <c r="V53" i="3"/>
  <c r="AC52" i="3"/>
  <c r="V52" i="3"/>
  <c r="AC51" i="3"/>
  <c r="V51" i="3"/>
  <c r="AC50" i="3"/>
  <c r="V50" i="3"/>
  <c r="AC49" i="3"/>
  <c r="AD49" i="3" s="1"/>
  <c r="V49" i="3"/>
  <c r="AC48" i="3"/>
  <c r="AD48" i="3" s="1"/>
  <c r="V48" i="3"/>
  <c r="AC47" i="3"/>
  <c r="V47" i="3"/>
  <c r="AC46" i="3"/>
  <c r="AD46" i="3" s="1"/>
  <c r="V46" i="3"/>
  <c r="AC45" i="3"/>
  <c r="V45" i="3"/>
  <c r="AC44" i="3"/>
  <c r="V44" i="3"/>
  <c r="AC43" i="3"/>
  <c r="V43" i="3"/>
  <c r="AC42" i="3"/>
  <c r="AD41" i="3" s="1"/>
  <c r="V42" i="3"/>
  <c r="AC41" i="3"/>
  <c r="V41" i="3"/>
  <c r="AC40" i="3"/>
  <c r="AD40" i="3" s="1"/>
  <c r="V40" i="3"/>
  <c r="AC39" i="3"/>
  <c r="AD38" i="3" s="1"/>
  <c r="V39" i="3"/>
  <c r="AC38" i="3"/>
  <c r="AD37" i="3" s="1"/>
  <c r="V38" i="3"/>
  <c r="AC37" i="3"/>
  <c r="V37" i="3"/>
  <c r="AC36" i="3"/>
  <c r="V36" i="3"/>
  <c r="AC35" i="3"/>
  <c r="V35" i="3"/>
  <c r="AC34" i="3"/>
  <c r="V34" i="3"/>
  <c r="AC33" i="3"/>
  <c r="AD33" i="3" s="1"/>
  <c r="V33" i="3"/>
  <c r="AC32" i="3"/>
  <c r="AD32" i="3" s="1"/>
  <c r="V32" i="3"/>
  <c r="AC31" i="3"/>
  <c r="V31" i="3"/>
  <c r="AC30" i="3"/>
  <c r="AD29" i="3" s="1"/>
  <c r="V30" i="3"/>
  <c r="AC29" i="3"/>
  <c r="V29" i="3"/>
  <c r="AC28" i="3"/>
  <c r="AD27" i="3" s="1"/>
  <c r="V28" i="3"/>
  <c r="AC27" i="3"/>
  <c r="V27" i="3"/>
  <c r="AC26" i="3"/>
  <c r="AD25" i="3" s="1"/>
  <c r="V26" i="3"/>
  <c r="AC25" i="3"/>
  <c r="V25" i="3"/>
  <c r="AC24" i="3"/>
  <c r="AD24" i="3" s="1"/>
  <c r="V24" i="3"/>
  <c r="AC23" i="3"/>
  <c r="AD22" i="3" s="1"/>
  <c r="V23" i="3"/>
  <c r="AC22" i="3"/>
  <c r="V22" i="3"/>
  <c r="AD21" i="3"/>
  <c r="AC21" i="3"/>
  <c r="V21" i="3"/>
  <c r="AC20" i="3"/>
  <c r="V20" i="3"/>
  <c r="AC19" i="3"/>
  <c r="V19" i="3"/>
  <c r="AC18" i="3"/>
  <c r="V18" i="3"/>
  <c r="AC17" i="3"/>
  <c r="AD17" i="3" s="1"/>
  <c r="V17" i="3"/>
  <c r="AC16" i="3"/>
  <c r="AD16" i="3" s="1"/>
  <c r="V16" i="3"/>
  <c r="AC15" i="3"/>
  <c r="V15" i="3"/>
  <c r="AC14" i="3"/>
  <c r="AD14" i="3" s="1"/>
  <c r="V14" i="3"/>
  <c r="AD13" i="3"/>
  <c r="AC13" i="3"/>
  <c r="V13" i="3"/>
  <c r="AC12" i="3"/>
  <c r="AD11" i="3" s="1"/>
  <c r="V12" i="3"/>
  <c r="AC11" i="3"/>
  <c r="V11" i="3"/>
  <c r="AC10" i="3"/>
  <c r="V10" i="3"/>
  <c r="AC9" i="3"/>
  <c r="V9" i="3"/>
  <c r="AC8" i="3"/>
  <c r="AD8" i="3" s="1"/>
  <c r="V8" i="3"/>
  <c r="AC7" i="3"/>
  <c r="V7" i="3"/>
  <c r="AC6" i="3"/>
  <c r="AD5" i="3" s="1"/>
  <c r="V6" i="3"/>
  <c r="AC5" i="3"/>
  <c r="V5" i="3"/>
  <c r="M148" i="3"/>
  <c r="N148" i="3" s="1"/>
  <c r="F148" i="3"/>
  <c r="M147" i="3"/>
  <c r="F147" i="3"/>
  <c r="M146" i="3"/>
  <c r="N145" i="3" s="1"/>
  <c r="F146" i="3"/>
  <c r="M145" i="3"/>
  <c r="F145" i="3"/>
  <c r="M144" i="3"/>
  <c r="F144" i="3"/>
  <c r="M143" i="3"/>
  <c r="F143" i="3"/>
  <c r="M142" i="3"/>
  <c r="N142" i="3" s="1"/>
  <c r="F142" i="3"/>
  <c r="M141" i="3"/>
  <c r="F141" i="3"/>
  <c r="M140" i="3"/>
  <c r="N139" i="3" s="1"/>
  <c r="F140" i="3"/>
  <c r="M139" i="3"/>
  <c r="F139" i="3"/>
  <c r="M138" i="3"/>
  <c r="F138" i="3"/>
  <c r="M137" i="3"/>
  <c r="F137" i="3"/>
  <c r="M136" i="3"/>
  <c r="F136" i="3"/>
  <c r="M135" i="3"/>
  <c r="F135" i="3"/>
  <c r="M134" i="3"/>
  <c r="F134" i="3"/>
  <c r="M133" i="3"/>
  <c r="F133" i="3"/>
  <c r="M132" i="3"/>
  <c r="F132" i="3"/>
  <c r="M131" i="3"/>
  <c r="F131" i="3"/>
  <c r="M130" i="3"/>
  <c r="F130" i="3"/>
  <c r="M129" i="3"/>
  <c r="N129" i="3" s="1"/>
  <c r="F129" i="3"/>
  <c r="M128" i="3"/>
  <c r="N127" i="3" s="1"/>
  <c r="F128" i="3"/>
  <c r="M127" i="3"/>
  <c r="F127" i="3"/>
  <c r="M126" i="3"/>
  <c r="F126" i="3"/>
  <c r="M125" i="3"/>
  <c r="F125" i="3"/>
  <c r="M124" i="3"/>
  <c r="F124" i="3"/>
  <c r="M123" i="3"/>
  <c r="F123" i="3"/>
  <c r="M122" i="3"/>
  <c r="F122" i="3"/>
  <c r="M121" i="3"/>
  <c r="F121" i="3"/>
  <c r="M120" i="3"/>
  <c r="F120" i="3"/>
  <c r="M119" i="3"/>
  <c r="F119" i="3"/>
  <c r="M118" i="3"/>
  <c r="F118" i="3"/>
  <c r="M117" i="3"/>
  <c r="F117" i="3"/>
  <c r="M116" i="3"/>
  <c r="F116" i="3"/>
  <c r="M115" i="3"/>
  <c r="N114" i="3" s="1"/>
  <c r="F115" i="3"/>
  <c r="M114" i="3"/>
  <c r="F114" i="3"/>
  <c r="M113" i="3"/>
  <c r="F113" i="3"/>
  <c r="M112" i="3"/>
  <c r="N111" i="3" s="1"/>
  <c r="F112" i="3"/>
  <c r="M111" i="3"/>
  <c r="F111" i="3"/>
  <c r="M110" i="3"/>
  <c r="N110" i="3" s="1"/>
  <c r="F110" i="3"/>
  <c r="M109" i="3"/>
  <c r="F109" i="3"/>
  <c r="M108" i="3"/>
  <c r="N107" i="3" s="1"/>
  <c r="F108" i="3"/>
  <c r="M107" i="3"/>
  <c r="F107" i="3"/>
  <c r="M106" i="3"/>
  <c r="F106" i="3"/>
  <c r="M105" i="3"/>
  <c r="N104" i="3" s="1"/>
  <c r="F105" i="3"/>
  <c r="M104" i="3"/>
  <c r="F104" i="3"/>
  <c r="M103" i="3"/>
  <c r="F103" i="3"/>
  <c r="M102" i="3"/>
  <c r="F102" i="3"/>
  <c r="M101" i="3"/>
  <c r="N100" i="3" s="1"/>
  <c r="F101" i="3"/>
  <c r="M100" i="3"/>
  <c r="F100" i="3"/>
  <c r="M99" i="3"/>
  <c r="F99" i="3"/>
  <c r="M98" i="3"/>
  <c r="F98" i="3"/>
  <c r="N97" i="3"/>
  <c r="M97" i="3"/>
  <c r="F97" i="3"/>
  <c r="M96" i="3"/>
  <c r="N95" i="3" s="1"/>
  <c r="F96" i="3"/>
  <c r="M95" i="3"/>
  <c r="F95" i="3"/>
  <c r="M94" i="3"/>
  <c r="F94" i="3"/>
  <c r="M93" i="3"/>
  <c r="F93" i="3"/>
  <c r="M92" i="3"/>
  <c r="F92" i="3"/>
  <c r="M91" i="3"/>
  <c r="F91" i="3"/>
  <c r="M90" i="3"/>
  <c r="F90" i="3"/>
  <c r="M89" i="3"/>
  <c r="N88" i="3" s="1"/>
  <c r="F89" i="3"/>
  <c r="M88" i="3"/>
  <c r="F88" i="3"/>
  <c r="M87" i="3"/>
  <c r="F87" i="3"/>
  <c r="M86" i="3"/>
  <c r="F86" i="3"/>
  <c r="M85" i="3"/>
  <c r="F85" i="3"/>
  <c r="M84" i="3"/>
  <c r="F84" i="3"/>
  <c r="M83" i="3"/>
  <c r="N82" i="3" s="1"/>
  <c r="F83" i="3"/>
  <c r="M82" i="3"/>
  <c r="F82" i="3"/>
  <c r="M81" i="3"/>
  <c r="F81" i="3"/>
  <c r="M80" i="3"/>
  <c r="F80" i="3"/>
  <c r="M79" i="3"/>
  <c r="F79" i="3"/>
  <c r="M78" i="3"/>
  <c r="N78" i="3" s="1"/>
  <c r="F78" i="3"/>
  <c r="M77" i="3"/>
  <c r="F77" i="3"/>
  <c r="M76" i="3"/>
  <c r="F76" i="3"/>
  <c r="M75" i="3"/>
  <c r="F75" i="3"/>
  <c r="M74" i="3"/>
  <c r="F74" i="3"/>
  <c r="M73" i="3"/>
  <c r="N72" i="3" s="1"/>
  <c r="F73" i="3"/>
  <c r="M72" i="3"/>
  <c r="F72" i="3"/>
  <c r="M71" i="3"/>
  <c r="F71" i="3"/>
  <c r="M70" i="3"/>
  <c r="F70" i="3"/>
  <c r="M69" i="3"/>
  <c r="N68" i="3" s="1"/>
  <c r="F69" i="3"/>
  <c r="M68" i="3"/>
  <c r="F68" i="3"/>
  <c r="M67" i="3"/>
  <c r="F67" i="3"/>
  <c r="M66" i="3"/>
  <c r="N65" i="3" s="1"/>
  <c r="F66" i="3"/>
  <c r="M65" i="3"/>
  <c r="F65" i="3"/>
  <c r="M64" i="3"/>
  <c r="N63" i="3" s="1"/>
  <c r="F64" i="3"/>
  <c r="M63" i="3"/>
  <c r="F63" i="3"/>
  <c r="M62" i="3"/>
  <c r="N61" i="3" s="1"/>
  <c r="F62" i="3"/>
  <c r="M61" i="3"/>
  <c r="F61" i="3"/>
  <c r="M60" i="3"/>
  <c r="F60" i="3"/>
  <c r="M59" i="3"/>
  <c r="F59" i="3"/>
  <c r="M58" i="3"/>
  <c r="F58" i="3"/>
  <c r="M57" i="3"/>
  <c r="F57" i="3"/>
  <c r="M56" i="3"/>
  <c r="F56" i="3"/>
  <c r="M55" i="3"/>
  <c r="F55" i="3"/>
  <c r="M54" i="3"/>
  <c r="F54" i="3"/>
  <c r="M53" i="3"/>
  <c r="F53" i="3"/>
  <c r="M52" i="3"/>
  <c r="F52" i="3"/>
  <c r="M51" i="3"/>
  <c r="F51" i="3"/>
  <c r="M50" i="3"/>
  <c r="F50" i="3"/>
  <c r="M49" i="3"/>
  <c r="F49" i="3"/>
  <c r="M48" i="3"/>
  <c r="N47" i="3" s="1"/>
  <c r="F48" i="3"/>
  <c r="M47" i="3"/>
  <c r="F47" i="3"/>
  <c r="M46" i="3"/>
  <c r="N46" i="3" s="1"/>
  <c r="F46" i="3"/>
  <c r="M45" i="3"/>
  <c r="F45" i="3"/>
  <c r="M44" i="3"/>
  <c r="F44" i="3"/>
  <c r="M43" i="3"/>
  <c r="F43" i="3"/>
  <c r="M42" i="3"/>
  <c r="F42" i="3"/>
  <c r="M41" i="3"/>
  <c r="F41" i="3"/>
  <c r="M40" i="3"/>
  <c r="F40" i="3"/>
  <c r="M39" i="3"/>
  <c r="F39" i="3"/>
  <c r="M38" i="3"/>
  <c r="F38" i="3"/>
  <c r="M37" i="3"/>
  <c r="N36" i="3" s="1"/>
  <c r="F37" i="3"/>
  <c r="M36" i="3"/>
  <c r="F36" i="3"/>
  <c r="M35" i="3"/>
  <c r="F35" i="3"/>
  <c r="M34" i="3"/>
  <c r="F34" i="3"/>
  <c r="N33" i="3"/>
  <c r="M33" i="3"/>
  <c r="F33" i="3"/>
  <c r="M32" i="3"/>
  <c r="F32" i="3"/>
  <c r="M31" i="3"/>
  <c r="F31" i="3"/>
  <c r="M30" i="3"/>
  <c r="F30" i="3"/>
  <c r="M29" i="3"/>
  <c r="F29" i="3"/>
  <c r="M28" i="3"/>
  <c r="F28" i="3"/>
  <c r="M27" i="3"/>
  <c r="F27" i="3"/>
  <c r="M26" i="3"/>
  <c r="F26" i="3"/>
  <c r="M25" i="3"/>
  <c r="N24" i="3" s="1"/>
  <c r="F25" i="3"/>
  <c r="M24" i="3"/>
  <c r="F24" i="3"/>
  <c r="M23" i="3"/>
  <c r="N22" i="3" s="1"/>
  <c r="F23" i="3"/>
  <c r="M22" i="3"/>
  <c r="F22" i="3"/>
  <c r="M21" i="3"/>
  <c r="F21" i="3"/>
  <c r="M20" i="3"/>
  <c r="F20" i="3"/>
  <c r="M19" i="3"/>
  <c r="N18" i="3" s="1"/>
  <c r="F19" i="3"/>
  <c r="M18" i="3"/>
  <c r="F18" i="3"/>
  <c r="M17" i="3"/>
  <c r="F17" i="3"/>
  <c r="M16" i="3"/>
  <c r="F16" i="3"/>
  <c r="M15" i="3"/>
  <c r="F15" i="3"/>
  <c r="M14" i="3"/>
  <c r="F14" i="3"/>
  <c r="M13" i="3"/>
  <c r="F13" i="3"/>
  <c r="M12" i="3"/>
  <c r="F12" i="3"/>
  <c r="M11" i="3"/>
  <c r="F11" i="3"/>
  <c r="M10" i="3"/>
  <c r="F10" i="3"/>
  <c r="M9" i="3"/>
  <c r="F9" i="3"/>
  <c r="M8" i="3"/>
  <c r="F8" i="3"/>
  <c r="M7" i="3"/>
  <c r="F7" i="3"/>
  <c r="M6" i="3"/>
  <c r="N6" i="3" s="1"/>
  <c r="F6" i="3"/>
  <c r="M5" i="3"/>
  <c r="F5" i="3"/>
  <c r="N7" i="3" l="1"/>
  <c r="N11" i="3"/>
  <c r="N31" i="3"/>
  <c r="N50" i="3"/>
  <c r="N54" i="3"/>
  <c r="N93" i="3"/>
  <c r="N120" i="3"/>
  <c r="N143" i="3"/>
  <c r="AD35" i="3"/>
  <c r="AD60" i="3"/>
  <c r="AD64" i="3"/>
  <c r="AD67" i="3"/>
  <c r="AD82" i="3"/>
  <c r="AD86" i="3"/>
  <c r="AD127" i="3"/>
  <c r="AD146" i="3"/>
  <c r="N132" i="3"/>
  <c r="N136" i="3"/>
  <c r="AD61" i="3"/>
  <c r="AD79" i="3"/>
  <c r="AD110" i="3"/>
  <c r="AD124" i="3"/>
  <c r="AD128" i="3"/>
  <c r="AD131" i="3"/>
  <c r="N86" i="3"/>
  <c r="N125" i="3"/>
  <c r="AD43" i="3"/>
  <c r="AD76" i="3"/>
  <c r="AD80" i="3"/>
  <c r="AD102" i="3"/>
  <c r="AD125" i="3"/>
  <c r="N40" i="3"/>
  <c r="N75" i="3"/>
  <c r="N134" i="3"/>
  <c r="AD30" i="3"/>
  <c r="N43" i="3"/>
  <c r="N13" i="3"/>
  <c r="N29" i="3"/>
  <c r="N56" i="3"/>
  <c r="N79" i="3"/>
  <c r="N118" i="3"/>
  <c r="AD9" i="3"/>
  <c r="AD19" i="3"/>
  <c r="AD51" i="3"/>
  <c r="AD81" i="3"/>
  <c r="AD92" i="3"/>
  <c r="AD96" i="3"/>
  <c r="AD99" i="3"/>
  <c r="AD126" i="3"/>
  <c r="AD145" i="3"/>
  <c r="AD6" i="3"/>
  <c r="AD45" i="3"/>
  <c r="AD78" i="3"/>
  <c r="AD93" i="3"/>
  <c r="AD111" i="3"/>
  <c r="AD137" i="3"/>
  <c r="AD141" i="3"/>
  <c r="N37" i="3"/>
  <c r="N58" i="3"/>
  <c r="N105" i="3"/>
  <c r="N14" i="3"/>
  <c r="N21" i="3"/>
  <c r="N25" i="3"/>
  <c r="N28" i="3"/>
  <c r="N35" i="3"/>
  <c r="N42" i="3"/>
  <c r="N53" i="3"/>
  <c r="N57" i="3"/>
  <c r="N60" i="3"/>
  <c r="N67" i="3"/>
  <c r="N74" i="3"/>
  <c r="N85" i="3"/>
  <c r="N89" i="3"/>
  <c r="N92" i="3"/>
  <c r="N99" i="3"/>
  <c r="N106" i="3"/>
  <c r="N117" i="3"/>
  <c r="N121" i="3"/>
  <c r="N124" i="3"/>
  <c r="N131" i="3"/>
  <c r="N138" i="3"/>
  <c r="N108" i="3"/>
  <c r="N137" i="3"/>
  <c r="AD142" i="3"/>
  <c r="N10" i="3"/>
  <c r="N32" i="3"/>
  <c r="N39" i="3"/>
  <c r="N64" i="3"/>
  <c r="N71" i="3"/>
  <c r="N96" i="3"/>
  <c r="N103" i="3"/>
  <c r="N128" i="3"/>
  <c r="N135" i="3"/>
  <c r="N147" i="3"/>
  <c r="AD12" i="3"/>
  <c r="AD15" i="3"/>
  <c r="AD18" i="3"/>
  <c r="AD28" i="3"/>
  <c r="AD31" i="3"/>
  <c r="AD34" i="3"/>
  <c r="AD47" i="3"/>
  <c r="AD50" i="3"/>
  <c r="AD105" i="3"/>
  <c r="N126" i="3"/>
  <c r="N15" i="3"/>
  <c r="N41" i="3"/>
  <c r="N51" i="3"/>
  <c r="N69" i="3"/>
  <c r="N83" i="3"/>
  <c r="N101" i="3"/>
  <c r="N122" i="3"/>
  <c r="N8" i="3"/>
  <c r="N12" i="3"/>
  <c r="N23" i="3"/>
  <c r="N38" i="3"/>
  <c r="N48" i="3"/>
  <c r="N55" i="3"/>
  <c r="N70" i="3"/>
  <c r="N80" i="3"/>
  <c r="N87" i="3"/>
  <c r="N102" i="3"/>
  <c r="N112" i="3"/>
  <c r="N119" i="3"/>
  <c r="N144" i="3"/>
  <c r="AD7" i="3"/>
  <c r="AD10" i="3"/>
  <c r="AD20" i="3"/>
  <c r="AD23" i="3"/>
  <c r="AD26" i="3"/>
  <c r="AD36" i="3"/>
  <c r="AD39" i="3"/>
  <c r="AD42" i="3"/>
  <c r="AD52" i="3"/>
  <c r="AD55" i="3"/>
  <c r="AD58" i="3"/>
  <c r="AD68" i="3"/>
  <c r="AD71" i="3"/>
  <c r="AD74" i="3"/>
  <c r="AD84" i="3"/>
  <c r="AD87" i="3"/>
  <c r="AD90" i="3"/>
  <c r="AD100" i="3"/>
  <c r="AD103" i="3"/>
  <c r="AD116" i="3"/>
  <c r="AD119" i="3"/>
  <c r="AD122" i="3"/>
  <c r="AD132" i="3"/>
  <c r="AD135" i="3"/>
  <c r="AD148" i="3"/>
  <c r="N30" i="3"/>
  <c r="N62" i="3"/>
  <c r="N26" i="3"/>
  <c r="N73" i="3"/>
  <c r="N90" i="3"/>
  <c r="N133" i="3"/>
  <c r="N5" i="3"/>
  <c r="N16" i="3"/>
  <c r="N20" i="3"/>
  <c r="N27" i="3"/>
  <c r="N34" i="3"/>
  <c r="N45" i="3"/>
  <c r="N49" i="3"/>
  <c r="N52" i="3"/>
  <c r="N59" i="3"/>
  <c r="N66" i="3"/>
  <c r="N77" i="3"/>
  <c r="N81" i="3"/>
  <c r="N84" i="3"/>
  <c r="N91" i="3"/>
  <c r="N98" i="3"/>
  <c r="N109" i="3"/>
  <c r="N113" i="3"/>
  <c r="N116" i="3"/>
  <c r="N123" i="3"/>
  <c r="N130" i="3"/>
  <c r="N141" i="3"/>
  <c r="AD69" i="3"/>
  <c r="AD72" i="3"/>
  <c r="AD85" i="3"/>
  <c r="AD88" i="3"/>
  <c r="AD101" i="3"/>
  <c r="AD104" i="3"/>
  <c r="AD117" i="3"/>
  <c r="AD120" i="3"/>
  <c r="AD133" i="3"/>
  <c r="AD139" i="3"/>
  <c r="N94" i="3"/>
  <c r="N19" i="3"/>
  <c r="N44" i="3"/>
  <c r="N76" i="3"/>
  <c r="N115" i="3"/>
  <c r="N140" i="3"/>
  <c r="AD138" i="3"/>
  <c r="AD75" i="3"/>
  <c r="AD91" i="3"/>
  <c r="AD107" i="3"/>
  <c r="AD123" i="3"/>
  <c r="AD136" i="3"/>
  <c r="AD44" i="3"/>
  <c r="AD149" i="3"/>
  <c r="N9" i="3"/>
  <c r="N146" i="3"/>
  <c r="N17" i="3"/>
</calcChain>
</file>

<file path=xl/sharedStrings.xml><?xml version="1.0" encoding="utf-8"?>
<sst xmlns="http://schemas.openxmlformats.org/spreadsheetml/2006/main" count="4072" uniqueCount="153">
  <si>
    <t>VAR</t>
  </si>
  <si>
    <t>model</t>
  </si>
  <si>
    <t>scenario</t>
  </si>
  <si>
    <t>region</t>
  </si>
  <si>
    <t>variable</t>
  </si>
  <si>
    <t>EXT</t>
  </si>
  <si>
    <t>MESSAGEix South Africa</t>
  </si>
  <si>
    <t>baseline</t>
  </si>
  <si>
    <t>South Africa</t>
  </si>
  <si>
    <t>coal</t>
  </si>
  <si>
    <t>crudeoil</t>
  </si>
  <si>
    <t>gas</t>
  </si>
  <si>
    <t>shalegas</t>
  </si>
  <si>
    <t>cement added</t>
  </si>
  <si>
    <t>ACT</t>
  </si>
  <si>
    <t>bio_extr</t>
  </si>
  <si>
    <t>bio_istig</t>
  </si>
  <si>
    <t>biomass_i</t>
  </si>
  <si>
    <t>biomass_nc</t>
  </si>
  <si>
    <t>biomass_rc</t>
  </si>
  <si>
    <t>biomass_t_d</t>
  </si>
  <si>
    <t>coal_adv</t>
  </si>
  <si>
    <t>coal_adv_ccs</t>
  </si>
  <si>
    <t>coal_bal</t>
  </si>
  <si>
    <t>coal_exp</t>
  </si>
  <si>
    <t>coal_extr</t>
  </si>
  <si>
    <t>coal_fs</t>
  </si>
  <si>
    <t>coal_gas</t>
  </si>
  <si>
    <t>coal_i</t>
  </si>
  <si>
    <t>coal_imp</t>
  </si>
  <si>
    <t>coal_ppl</t>
  </si>
  <si>
    <t>coal_rc</t>
  </si>
  <si>
    <t>coal_t_d</t>
  </si>
  <si>
    <t>elec_exp</t>
  </si>
  <si>
    <t>elec_i</t>
  </si>
  <si>
    <t>elec_imp</t>
  </si>
  <si>
    <t>elec_t_d</t>
  </si>
  <si>
    <t>elec_trp</t>
  </si>
  <si>
    <t>foil_exp</t>
  </si>
  <si>
    <t>foil_i</t>
  </si>
  <si>
    <t>foil_imp</t>
  </si>
  <si>
    <t>foil_ppl</t>
  </si>
  <si>
    <t>foil_rc</t>
  </si>
  <si>
    <t>foil_t_d</t>
  </si>
  <si>
    <t>foil_trp</t>
  </si>
  <si>
    <t>gas_bal</t>
  </si>
  <si>
    <t>gas_bio</t>
  </si>
  <si>
    <t>gas_cc</t>
  </si>
  <si>
    <t>gas_cc_ccs</t>
  </si>
  <si>
    <t>gas_ct</t>
  </si>
  <si>
    <t>gas_exp</t>
  </si>
  <si>
    <t>gas_extr</t>
  </si>
  <si>
    <t>gas_fs</t>
  </si>
  <si>
    <t>gas_i</t>
  </si>
  <si>
    <t>gas_imp</t>
  </si>
  <si>
    <t>gas_ppl</t>
  </si>
  <si>
    <t>gas_rc</t>
  </si>
  <si>
    <t>gas_t_d</t>
  </si>
  <si>
    <t>gas_trp</t>
  </si>
  <si>
    <t>hydro_ppl</t>
  </si>
  <si>
    <t>igcc</t>
  </si>
  <si>
    <t>igcc_ccs</t>
  </si>
  <si>
    <t>loil_exp</t>
  </si>
  <si>
    <t>loil_fs</t>
  </si>
  <si>
    <t>loil_i</t>
  </si>
  <si>
    <t>loil_imp</t>
  </si>
  <si>
    <t>loil_ppl</t>
  </si>
  <si>
    <t>loil_rc</t>
  </si>
  <si>
    <t>loil_t_d</t>
  </si>
  <si>
    <t>loil_trp</t>
  </si>
  <si>
    <t>meth_coal</t>
  </si>
  <si>
    <t>meth_coal_ccs</t>
  </si>
  <si>
    <t>meth_ng</t>
  </si>
  <si>
    <t>meth_ng_ccs</t>
  </si>
  <si>
    <t>nuc_ppl</t>
  </si>
  <si>
    <t>oil_bal</t>
  </si>
  <si>
    <t>oil_exp</t>
  </si>
  <si>
    <t>oil_extr</t>
  </si>
  <si>
    <t>oil_imp</t>
  </si>
  <si>
    <t>ref_hil</t>
  </si>
  <si>
    <t>shale_extr</t>
  </si>
  <si>
    <t>solar_i</t>
  </si>
  <si>
    <t>solar_pv_ppl</t>
  </si>
  <si>
    <t>solar_rc</t>
  </si>
  <si>
    <t>solar_th_ppl</t>
  </si>
  <si>
    <t>solar_th_ppl_base</t>
  </si>
  <si>
    <t>sp_el_I</t>
  </si>
  <si>
    <t>sp_el_RC</t>
  </si>
  <si>
    <t>syn_liq</t>
  </si>
  <si>
    <t>syn_liq_ccs</t>
  </si>
  <si>
    <t>wind_ppl</t>
  </si>
  <si>
    <t>Cement_grinding</t>
  </si>
  <si>
    <t>Clinker_burning</t>
  </si>
  <si>
    <t>Clinker_burning_CCS</t>
  </si>
  <si>
    <t>Clinker_burning_opt_kiln</t>
  </si>
  <si>
    <t>Mining_clinker</t>
  </si>
  <si>
    <t>Resource_mine</t>
  </si>
  <si>
    <t>clinker_coal</t>
  </si>
  <si>
    <t>clinker_fueloil</t>
  </si>
  <si>
    <t>clinker_gas</t>
  </si>
  <si>
    <t>clinker_lightoil</t>
  </si>
  <si>
    <t>EMISS</t>
  </si>
  <si>
    <t>CH4</t>
  </si>
  <si>
    <t>CO2</t>
  </si>
  <si>
    <t>World</t>
  </si>
  <si>
    <t>PRICE_COMMODITY</t>
  </si>
  <si>
    <t>biomass|final</t>
  </si>
  <si>
    <t>biomass|primary</t>
  </si>
  <si>
    <t>coal|final</t>
  </si>
  <si>
    <t>coal|primary</t>
  </si>
  <si>
    <t>coal|secondary</t>
  </si>
  <si>
    <t>crudeoil|primary</t>
  </si>
  <si>
    <t>crudeoil|secondary</t>
  </si>
  <si>
    <t>electr|final</t>
  </si>
  <si>
    <t>electr|secondary</t>
  </si>
  <si>
    <t>fueloil|final</t>
  </si>
  <si>
    <t>fueloil|secondary</t>
  </si>
  <si>
    <t>gas|final</t>
  </si>
  <si>
    <t>gas|primary</t>
  </si>
  <si>
    <t>gas|secondary</t>
  </si>
  <si>
    <t>i_feed|useful</t>
  </si>
  <si>
    <t>i_spec|useful</t>
  </si>
  <si>
    <t>i_therm|useful</t>
  </si>
  <si>
    <t>lightoil|final</t>
  </si>
  <si>
    <t>lightoil|secondary</t>
  </si>
  <si>
    <t>rc_spec|useful</t>
  </si>
  <si>
    <t>rc_therm|useful</t>
  </si>
  <si>
    <t>transport|useful</t>
  </si>
  <si>
    <t>cement|useful</t>
  </si>
  <si>
    <t>clinker_fuel|secondary</t>
  </si>
  <si>
    <t>clinker|secondary</t>
  </si>
  <si>
    <t>limestone|secondary</t>
  </si>
  <si>
    <t>pre-clinker|secondary</t>
  </si>
  <si>
    <t>PRICE_EMISSION</t>
  </si>
  <si>
    <t>unit</t>
  </si>
  <si>
    <t>Column2</t>
  </si>
  <si>
    <t>2020</t>
  </si>
  <si>
    <t>2030</t>
  </si>
  <si>
    <t>2040</t>
  </si>
  <si>
    <t>2050</t>
  </si>
  <si>
    <t>2060</t>
  </si>
  <si>
    <t>2070</t>
  </si>
  <si>
    <t>Development</t>
  </si>
  <si>
    <t>Column3</t>
  </si>
  <si>
    <t xml:space="preserve"> - </t>
  </si>
  <si>
    <t>No emission bounds</t>
  </si>
  <si>
    <t>Figure name</t>
  </si>
  <si>
    <t>Lowest emission bounds</t>
  </si>
  <si>
    <t>Commodity|level</t>
  </si>
  <si>
    <t xml:space="preserve"> - high emission -</t>
  </si>
  <si>
    <t xml:space="preserve"> - low emission - </t>
  </si>
  <si>
    <t>Equal to development value below?</t>
  </si>
  <si>
    <t>original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</si>
</sst>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12">
    <xf numFmtId="0" fontId="0" fillId="0" borderId="0" xfId="0"/>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xf numFmtId="0" fontId="2" fillId="2" borderId="1" xfId="0" applyFont="1" applyFill="1" applyBorder="1" applyAlignment="1">
      <alignment horizontal="center" vertical="top"/>
    </xf>
    <xf numFmtId="1" fontId="0" fillId="4" borderId="3" xfId="0" applyNumberFormat="1" applyFill="1" applyBorder="1"/>
    <xf numFmtId="1" fontId="0" fillId="3" borderId="3" xfId="0" applyNumberFormat="1" applyFill="1" applyBorder="1"/>
    <xf numFmtId="1" fontId="0" fillId="4" borderId="4" xfId="0" applyNumberFormat="1" applyFill="1" applyBorder="1"/>
    <xf numFmtId="1" fontId="0" fillId="3" borderId="4" xfId="0" applyNumberFormat="1" applyFill="1" applyBorder="1"/>
    <xf numFmtId="0" fontId="2" fillId="2" borderId="1" xfId="0" applyFont="1" applyFill="1" applyBorder="1" applyAlignment="1">
      <alignment horizontal="center" vertical="top" wrapText="1"/>
    </xf>
    <xf numFmtId="0" fontId="0" fillId="4" borderId="3" xfId="0" applyFill="1" applyBorder="1" applyAlignment="1">
      <alignment wrapText="1"/>
    </xf>
    <xf numFmtId="0" fontId="0" fillId="3" borderId="3" xfId="0" applyFill="1" applyBorder="1" applyAlignment="1">
      <alignment wrapText="1"/>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EMISS!$G$2</c:f>
              <c:strCache>
                <c:ptCount val="1"/>
                <c:pt idx="0">
                  <c:v>baseline - low emission - CO2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5"/>
              <c:layout>
                <c:manualLayout>
                  <c:x val="8.243191397160763E-3"/>
                  <c:y val="1.7568300680748883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dLblPos val="r"/>
              <c:showLegendKey val="0"/>
              <c:showVal val="1"/>
              <c:showCatName val="0"/>
              <c:showSerName val="0"/>
              <c:showPercent val="0"/>
              <c:showBubbleSize val="0"/>
              <c:extLst>
                <c:ext xmlns:c15="http://schemas.microsoft.com/office/drawing/2012/chart" uri="{CE6537A1-D6FC-4f65-9D91-7224C49458BB}">
                  <c15:layout>
                    <c:manualLayout>
                      <c:w val="3.9250161103527914E-2"/>
                      <c:h val="6.021942199566719E-2"/>
                    </c:manualLayout>
                  </c15:layout>
                </c:ext>
                <c:ext xmlns:c16="http://schemas.microsoft.com/office/drawing/2014/chart" uri="{C3380CC4-5D6E-409C-BE32-E72D297353CC}">
                  <c16:uniqueId val="{00000000-411E-458A-86A7-477DFD8E96B0}"/>
                </c:ext>
              </c:extLst>
            </c:dLbl>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EMISS!$H$1:$M$1</c:f>
              <c:strCache>
                <c:ptCount val="6"/>
                <c:pt idx="0">
                  <c:v>2020</c:v>
                </c:pt>
                <c:pt idx="1">
                  <c:v>2030</c:v>
                </c:pt>
                <c:pt idx="2">
                  <c:v>2040</c:v>
                </c:pt>
                <c:pt idx="3">
                  <c:v>2050</c:v>
                </c:pt>
                <c:pt idx="4">
                  <c:v>2060</c:v>
                </c:pt>
                <c:pt idx="5">
                  <c:v>2070</c:v>
                </c:pt>
              </c:strCache>
            </c:strRef>
          </c:cat>
          <c:val>
            <c:numRef>
              <c:f>EMISS!$H$2:$M$2</c:f>
              <c:numCache>
                <c:formatCode>General</c:formatCode>
                <c:ptCount val="6"/>
                <c:pt idx="0">
                  <c:v>460.39991962504212</c:v>
                </c:pt>
                <c:pt idx="1">
                  <c:v>236.9407077803474</c:v>
                </c:pt>
                <c:pt idx="2">
                  <c:v>175.78961653223499</c:v>
                </c:pt>
                <c:pt idx="3">
                  <c:v>146.58227414676691</c:v>
                </c:pt>
                <c:pt idx="4">
                  <c:v>124.68673620028849</c:v>
                </c:pt>
                <c:pt idx="5">
                  <c:v>97.600745715321608</c:v>
                </c:pt>
              </c:numCache>
            </c:numRef>
          </c:val>
          <c:smooth val="0"/>
          <c:extLst>
            <c:ext xmlns:c16="http://schemas.microsoft.com/office/drawing/2014/chart" uri="{C3380CC4-5D6E-409C-BE32-E72D297353CC}">
              <c16:uniqueId val="{00000001-411E-458A-86A7-477DFD8E96B0}"/>
            </c:ext>
          </c:extLst>
        </c:ser>
        <c:ser>
          <c:idx val="1"/>
          <c:order val="1"/>
          <c:tx>
            <c:strRef>
              <c:f>EMISS!$G$3</c:f>
              <c:strCache>
                <c:ptCount val="1"/>
                <c:pt idx="0">
                  <c:v>cement added - low emission - CO2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5"/>
              <c:layout>
                <c:manualLayout>
                  <c:x val="-3.6257602081966545E-2"/>
                  <c:y val="-8.3468731562182513E-2"/>
                </c:manualLayout>
              </c:layout>
              <c:numFmt formatCode="0" sourceLinked="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1E-458A-86A7-477DFD8E96B0}"/>
                </c:ext>
              </c:extLst>
            </c:dLbl>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EMISS!$H$1:$M$1</c:f>
              <c:strCache>
                <c:ptCount val="6"/>
                <c:pt idx="0">
                  <c:v>2020</c:v>
                </c:pt>
                <c:pt idx="1">
                  <c:v>2030</c:v>
                </c:pt>
                <c:pt idx="2">
                  <c:v>2040</c:v>
                </c:pt>
                <c:pt idx="3">
                  <c:v>2050</c:v>
                </c:pt>
                <c:pt idx="4">
                  <c:v>2060</c:v>
                </c:pt>
                <c:pt idx="5">
                  <c:v>2070</c:v>
                </c:pt>
              </c:strCache>
            </c:strRef>
          </c:cat>
          <c:val>
            <c:numRef>
              <c:f>EMISS!$H$3:$M$3</c:f>
              <c:numCache>
                <c:formatCode>General</c:formatCode>
                <c:ptCount val="6"/>
                <c:pt idx="0">
                  <c:v>459.87932150969039</c:v>
                </c:pt>
                <c:pt idx="1">
                  <c:v>238.86431844015431</c:v>
                </c:pt>
                <c:pt idx="2">
                  <c:v>177.85690978692779</c:v>
                </c:pt>
                <c:pt idx="3">
                  <c:v>149.53011539062231</c:v>
                </c:pt>
                <c:pt idx="4">
                  <c:v>127.8911069600428</c:v>
                </c:pt>
                <c:pt idx="5">
                  <c:v>100.1750353739844</c:v>
                </c:pt>
              </c:numCache>
            </c:numRef>
          </c:val>
          <c:smooth val="0"/>
          <c:extLst>
            <c:ext xmlns:c16="http://schemas.microsoft.com/office/drawing/2014/chart" uri="{C3380CC4-5D6E-409C-BE32-E72D297353CC}">
              <c16:uniqueId val="{00000003-411E-458A-86A7-477DFD8E96B0}"/>
            </c:ext>
          </c:extLst>
        </c:ser>
        <c:ser>
          <c:idx val="2"/>
          <c:order val="2"/>
          <c:tx>
            <c:strRef>
              <c:f>EMISS!$G$4</c:f>
              <c:strCache>
                <c:ptCount val="1"/>
                <c:pt idx="0">
                  <c:v>baseline - high emission -CO2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5"/>
              <c:layout>
                <c:manualLayout>
                  <c:x val="-3.6259552219231835E-2"/>
                  <c:y val="0.1582901829631714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dLblPos val="r"/>
              <c:showLegendKey val="0"/>
              <c:showVal val="1"/>
              <c:showCatName val="0"/>
              <c:showSerName val="0"/>
              <c:showPercent val="0"/>
              <c:showBubbleSize val="0"/>
              <c:extLst>
                <c:ext xmlns:c15="http://schemas.microsoft.com/office/drawing/2012/chart" uri="{CE6537A1-D6FC-4f65-9D91-7224C49458BB}">
                  <c15:layout>
                    <c:manualLayout>
                      <c:w val="0.14653656434242265"/>
                      <c:h val="3.735130453467525E-2"/>
                    </c:manualLayout>
                  </c15:layout>
                </c:ext>
                <c:ext xmlns:c16="http://schemas.microsoft.com/office/drawing/2014/chart" uri="{C3380CC4-5D6E-409C-BE32-E72D297353CC}">
                  <c16:uniqueId val="{00000004-411E-458A-86A7-477DFD8E96B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EMISS!$H$1:$M$1</c:f>
              <c:strCache>
                <c:ptCount val="6"/>
                <c:pt idx="0">
                  <c:v>2020</c:v>
                </c:pt>
                <c:pt idx="1">
                  <c:v>2030</c:v>
                </c:pt>
                <c:pt idx="2">
                  <c:v>2040</c:v>
                </c:pt>
                <c:pt idx="3">
                  <c:v>2050</c:v>
                </c:pt>
                <c:pt idx="4">
                  <c:v>2060</c:v>
                </c:pt>
                <c:pt idx="5">
                  <c:v>2070</c:v>
                </c:pt>
              </c:strCache>
            </c:strRef>
          </c:cat>
          <c:val>
            <c:numRef>
              <c:f>EMISS!$H$4:$M$4</c:f>
              <c:numCache>
                <c:formatCode>General</c:formatCode>
                <c:ptCount val="6"/>
                <c:pt idx="0">
                  <c:v>514.45079830148495</c:v>
                </c:pt>
                <c:pt idx="1">
                  <c:v>648.86828863045287</c:v>
                </c:pt>
                <c:pt idx="2">
                  <c:v>733.83342936907093</c:v>
                </c:pt>
                <c:pt idx="3">
                  <c:v>866.59493356984001</c:v>
                </c:pt>
                <c:pt idx="4">
                  <c:v>1028.4829142332001</c:v>
                </c:pt>
                <c:pt idx="5">
                  <c:v>1256.0800055306499</c:v>
                </c:pt>
              </c:numCache>
            </c:numRef>
          </c:val>
          <c:smooth val="0"/>
          <c:extLst>
            <c:ext xmlns:c16="http://schemas.microsoft.com/office/drawing/2014/chart" uri="{C3380CC4-5D6E-409C-BE32-E72D297353CC}">
              <c16:uniqueId val="{00000005-411E-458A-86A7-477DFD8E96B0}"/>
            </c:ext>
          </c:extLst>
        </c:ser>
        <c:ser>
          <c:idx val="3"/>
          <c:order val="3"/>
          <c:tx>
            <c:strRef>
              <c:f>EMISS!$G$5</c:f>
              <c:strCache>
                <c:ptCount val="1"/>
                <c:pt idx="0">
                  <c:v>cement added - high emission -CO2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5"/>
              <c:layout>
                <c:manualLayout>
                  <c:x val="-9.7003077804138943E-2"/>
                  <c:y val="-3.010972508407494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1E-458A-86A7-477DFD8E96B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EMISS!$H$1:$M$1</c:f>
              <c:strCache>
                <c:ptCount val="6"/>
                <c:pt idx="0">
                  <c:v>2020</c:v>
                </c:pt>
                <c:pt idx="1">
                  <c:v>2030</c:v>
                </c:pt>
                <c:pt idx="2">
                  <c:v>2040</c:v>
                </c:pt>
                <c:pt idx="3">
                  <c:v>2050</c:v>
                </c:pt>
                <c:pt idx="4">
                  <c:v>2060</c:v>
                </c:pt>
                <c:pt idx="5">
                  <c:v>2070</c:v>
                </c:pt>
              </c:strCache>
            </c:strRef>
          </c:cat>
          <c:val>
            <c:numRef>
              <c:f>EMISS!$H$5:$M$5</c:f>
              <c:numCache>
                <c:formatCode>General</c:formatCode>
                <c:ptCount val="6"/>
                <c:pt idx="0">
                  <c:v>537.34666430469315</c:v>
                </c:pt>
                <c:pt idx="1">
                  <c:v>679.26991530221846</c:v>
                </c:pt>
                <c:pt idx="2">
                  <c:v>779.30962951643721</c:v>
                </c:pt>
                <c:pt idx="3">
                  <c:v>930.67002315869502</c:v>
                </c:pt>
                <c:pt idx="4">
                  <c:v>1068.8363179045839</c:v>
                </c:pt>
                <c:pt idx="5">
                  <c:v>1276.9045821072871</c:v>
                </c:pt>
              </c:numCache>
            </c:numRef>
          </c:val>
          <c:smooth val="0"/>
          <c:extLst>
            <c:ext xmlns:c16="http://schemas.microsoft.com/office/drawing/2014/chart" uri="{C3380CC4-5D6E-409C-BE32-E72D297353CC}">
              <c16:uniqueId val="{00000007-411E-458A-86A7-477DFD8E96B0}"/>
            </c:ext>
          </c:extLst>
        </c:ser>
        <c:dLbls>
          <c:showLegendKey val="0"/>
          <c:showVal val="0"/>
          <c:showCatName val="0"/>
          <c:showSerName val="0"/>
          <c:showPercent val="0"/>
          <c:showBubbleSize val="0"/>
        </c:dLbls>
        <c:marker val="1"/>
        <c:smooth val="0"/>
        <c:axId val="716408175"/>
        <c:axId val="716414415"/>
      </c:lineChart>
      <c:catAx>
        <c:axId val="7164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crossAx val="716414415"/>
        <c:crosses val="autoZero"/>
        <c:auto val="1"/>
        <c:lblAlgn val="ctr"/>
        <c:lblOffset val="100"/>
        <c:noMultiLvlLbl val="0"/>
      </c:catAx>
      <c:valAx>
        <c:axId val="71641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crossAx val="716408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586740</xdr:colOff>
      <xdr:row>1</xdr:row>
      <xdr:rowOff>15240</xdr:rowOff>
    </xdr:from>
    <xdr:to>
      <xdr:col>19</xdr:col>
      <xdr:colOff>228600</xdr:colOff>
      <xdr:row>4</xdr:row>
      <xdr:rowOff>144780</xdr:rowOff>
    </xdr:to>
    <xdr:sp macro="" textlink="">
      <xdr:nvSpPr>
        <xdr:cNvPr id="2" name="TextBox 1">
          <a:extLst>
            <a:ext uri="{FF2B5EF4-FFF2-40B4-BE49-F238E27FC236}">
              <a16:creationId xmlns:a16="http://schemas.microsoft.com/office/drawing/2014/main" id="{28983234-C1BF-405E-9EEA-25E2C0DDB597}"/>
            </a:ext>
          </a:extLst>
        </xdr:cNvPr>
        <xdr:cNvSpPr txBox="1"/>
      </xdr:nvSpPr>
      <xdr:spPr>
        <a:xfrm>
          <a:off x="8511540" y="198120"/>
          <a:ext cx="3299460" cy="678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sheet contains results of the two scenarios: Baseline scenario</a:t>
          </a:r>
          <a:r>
            <a:rPr lang="en-US" sz="1100" baseline="0"/>
            <a:t> </a:t>
          </a:r>
          <a:r>
            <a:rPr lang="en-US" sz="1100" i="1" baseline="0"/>
            <a:t>without</a:t>
          </a:r>
          <a:r>
            <a:rPr lang="en-US" sz="1100" baseline="0"/>
            <a:t> emission bounds, and Cement scenario </a:t>
          </a:r>
          <a:r>
            <a:rPr lang="en-US" sz="1100" i="1" baseline="0"/>
            <a:t>without </a:t>
          </a:r>
          <a:r>
            <a:rPr lang="en-US" sz="1100" baseline="0"/>
            <a:t>emission bounds.</a:t>
          </a:r>
          <a:endParaRPr lang="en-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571500</xdr:colOff>
      <xdr:row>1</xdr:row>
      <xdr:rowOff>160020</xdr:rowOff>
    </xdr:from>
    <xdr:to>
      <xdr:col>18</xdr:col>
      <xdr:colOff>213360</xdr:colOff>
      <xdr:row>8</xdr:row>
      <xdr:rowOff>152400</xdr:rowOff>
    </xdr:to>
    <xdr:sp macro="" textlink="">
      <xdr:nvSpPr>
        <xdr:cNvPr id="2" name="TextBox 1">
          <a:extLst>
            <a:ext uri="{FF2B5EF4-FFF2-40B4-BE49-F238E27FC236}">
              <a16:creationId xmlns:a16="http://schemas.microsoft.com/office/drawing/2014/main" id="{2325991A-1D6E-4031-8903-3BB19216AEED}"/>
            </a:ext>
          </a:extLst>
        </xdr:cNvPr>
        <xdr:cNvSpPr txBox="1"/>
      </xdr:nvSpPr>
      <xdr:spPr>
        <a:xfrm>
          <a:off x="8397240" y="342900"/>
          <a:ext cx="3299460" cy="1272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sheet contains results of the two scenarios: Baseline scenario</a:t>
          </a:r>
          <a:r>
            <a:rPr lang="en-US" sz="1100" baseline="0"/>
            <a:t> with emission bounds 207 Mt CO2, and Cement scenario with emission bounds 211 Mt CO2. This is the lowest possible emission bound for each scenario. The difference is cause by the extra cement demand.</a:t>
          </a:r>
          <a:endParaRPr lang="en-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337716</xdr:colOff>
      <xdr:row>11</xdr:row>
      <xdr:rowOff>179965</xdr:rowOff>
    </xdr:from>
    <xdr:to>
      <xdr:col>11</xdr:col>
      <xdr:colOff>190592</xdr:colOff>
      <xdr:row>30</xdr:row>
      <xdr:rowOff>6911</xdr:rowOff>
    </xdr:to>
    <xdr:graphicFrame macro="">
      <xdr:nvGraphicFramePr>
        <xdr:cNvPr id="2" name="Chart 1">
          <a:extLst>
            <a:ext uri="{FF2B5EF4-FFF2-40B4-BE49-F238E27FC236}">
              <a16:creationId xmlns:a16="http://schemas.microsoft.com/office/drawing/2014/main" id="{401B1288-4AC0-432B-9E4F-3C81B075E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B106F8-FD95-4C13-B9E9-ADB90B0CE630}" name="Table2" displayName="Table2" ref="A4:N148" totalsRowShown="0" headerRowDxfId="18">
  <autoFilter ref="A4:N148" xr:uid="{0EB106F8-FD95-4C13-B9E9-ADB90B0CE630}"/>
  <sortState xmlns:xlrd2="http://schemas.microsoft.com/office/spreadsheetml/2017/richdata2" ref="A5:M148">
    <sortCondition descending="1" ref="M1:M145"/>
  </sortState>
  <tableColumns count="14">
    <tableColumn id="1" xr3:uid="{B59C8992-375D-416E-9708-3CFB3FD010BD}" name="original index" dataDxfId="17"/>
    <tableColumn id="2" xr3:uid="{9F7288EE-16D6-44A3-B5D2-FA8DEE21CD11}" name="VAR"/>
    <tableColumn id="4" xr3:uid="{A3C7AAE1-800D-42C0-80B5-9D9A3AEC5B5B}" name="scenario"/>
    <tableColumn id="16" xr3:uid="{30EF692E-0070-4200-AE62-755DF7CDC263}" name="Column2"/>
    <tableColumn id="6" xr3:uid="{3AE4C55A-7C3E-4D0C-B22E-197B2E490D2E}" name="variable"/>
    <tableColumn id="18" xr3:uid="{29973D1D-6EE7-4EB2-B75C-292318FA82FA}" name="Figure name" dataDxfId="16">
      <calculatedColumnFormula>_xlfn.CONCAT(Table2[[#This Row],[scenario]:[variable]])</calculatedColumnFormula>
    </tableColumn>
    <tableColumn id="8" xr3:uid="{CA296033-4124-48D3-8633-C4EC288E8BAD}" name="2020"/>
    <tableColumn id="9" xr3:uid="{C62DA78B-78A2-4352-B081-615DBDCF8228}" name="2030"/>
    <tableColumn id="10" xr3:uid="{72DADA1F-8614-4EA0-9F26-4BC52BAA422A}" name="2040"/>
    <tableColumn id="11" xr3:uid="{9754ADE9-E742-4C85-AA0F-D0350489C0DB}" name="2050"/>
    <tableColumn id="12" xr3:uid="{90588896-99D9-46BB-97DD-C140F3FBF923}" name="2060"/>
    <tableColumn id="13" xr3:uid="{EC48D3A3-623A-40F8-B567-75FF9DAC135C}" name="2070"/>
    <tableColumn id="14" xr3:uid="{2AD9960A-33EB-4792-84C4-B2CC8544027D}" name="Development" dataDxfId="15">
      <calculatedColumnFormula>Table2[[#This Row],[2070]]-Table2[[#This Row],[2020]]</calculatedColumnFormula>
    </tableColumn>
    <tableColumn id="19" xr3:uid="{B748998E-3C9E-41B4-87C9-92FDD9E23DB7}" name="Equal to development value below?" dataDxfId="14">
      <calculatedColumnFormula>IF(Table2[[#This Row],[Development]]=M6,"True","False")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84E6DB-BDDE-417A-8FE7-FF8B1B03B2BA}" name="Table1" displayName="Table1" ref="Q4:AD150" totalsRowShown="0" headerRowDxfId="13">
  <autoFilter ref="Q4:AD150" xr:uid="{A284E6DB-BDDE-417A-8FE7-FF8B1B03B2BA}"/>
  <sortState xmlns:xlrd2="http://schemas.microsoft.com/office/spreadsheetml/2017/richdata2" ref="Q5:AD150">
    <sortCondition ref="U1:U147"/>
  </sortState>
  <tableColumns count="14">
    <tableColumn id="1" xr3:uid="{6B237DB4-A580-4504-8B19-42797F2DA13B}" name="original index" dataDxfId="12"/>
    <tableColumn id="2" xr3:uid="{8266C0AE-97C1-44CA-A6A0-9A1F808E6CA5}" name="VAR"/>
    <tableColumn id="4" xr3:uid="{56553360-C7DD-4C7C-B2EB-1D18F4760C03}" name="scenario"/>
    <tableColumn id="15" xr3:uid="{468568F9-4A59-4A18-BB3E-CC0116B3BB87}" name="Column3"/>
    <tableColumn id="6" xr3:uid="{70EE6F05-03C9-49BF-83CC-BAEF94CA7547}" name="variable"/>
    <tableColumn id="16" xr3:uid="{CC998E61-C22B-4959-A8C4-C4DE46F573B8}" name="Figure name" dataDxfId="11">
      <calculatedColumnFormula>_xlfn.CONCAT(Table1[[#This Row],[scenario]:[variable]])</calculatedColumnFormula>
    </tableColumn>
    <tableColumn id="7" xr3:uid="{AB2C98F1-76D0-4873-8EF5-D9EFEB542883}" name="2020"/>
    <tableColumn id="8" xr3:uid="{5638A2AC-5AE8-46E9-9AAF-FE339CC97496}" name="2030"/>
    <tableColumn id="9" xr3:uid="{B9E307D7-4AD2-45A5-BAAF-83BC1D4E0CA8}" name="2040"/>
    <tableColumn id="10" xr3:uid="{A000824E-E003-48F3-9BC1-656B8F261BAE}" name="2050"/>
    <tableColumn id="11" xr3:uid="{7ED6DE91-73CE-4F67-9D54-204816B50779}" name="2060"/>
    <tableColumn id="12" xr3:uid="{CC13592B-8280-49E4-8D6D-130299A5EAFE}" name="2070"/>
    <tableColumn id="13" xr3:uid="{3304BD18-D751-462F-AC5B-C07F698FF761}" name="Development" dataDxfId="10">
      <calculatedColumnFormula>Table1[[#This Row],[2070]]-Table1[[#This Row],[2020]]</calculatedColumnFormula>
    </tableColumn>
    <tableColumn id="14" xr3:uid="{ADFF2F54-4845-4DEF-BEDC-78F942C4C0CC}" name="Equal to development value below?" dataDxfId="9">
      <calculatedColumnFormula>IF(Table1[[#This Row],[Development]]=AC6,TRUE,FALSE)</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355534-48A0-4828-BB03-879B17CEBE15}" name="Table24" displayName="Table24" ref="Q3:AB52" totalsRowShown="0" headerRowDxfId="8">
  <autoFilter ref="Q3:AB52" xr:uid="{F2355534-48A0-4828-BB03-879B17CEBE15}"/>
  <tableColumns count="12">
    <tableColumn id="1" xr3:uid="{9AD97547-3E2A-4555-98C4-6742FC89051D}" name="original index" dataDxfId="7"/>
    <tableColumn id="2" xr3:uid="{2173985D-7586-4C4C-81BB-BE16EAAFF267}" name="VAR"/>
    <tableColumn id="3" xr3:uid="{A9310E2F-37D5-4728-BD10-BC34D80EFC67}" name="model"/>
    <tableColumn id="4" xr3:uid="{24BC1DB1-D2E2-49FF-85F4-262FD5D3711E}" name="scenario"/>
    <tableColumn id="5" xr3:uid="{AA1DAA5A-FF1E-4431-B5AE-4C80A55AA6C6}" name="region"/>
    <tableColumn id="6" xr3:uid="{32A41717-969C-41A0-B5C3-C6A448E0F1EF}" name="variable"/>
    <tableColumn id="7" xr3:uid="{CA403CCF-166A-4AFA-9458-A0C7D3F67707}" name="2020"/>
    <tableColumn id="8" xr3:uid="{0C956AE1-459D-41FF-BF99-39CE77C6DCD3}" name="2030"/>
    <tableColumn id="9" xr3:uid="{8592968E-DCD9-40CE-B64B-C8BAAAEF0E30}" name="2040"/>
    <tableColumn id="10" xr3:uid="{12DFD128-907D-42FD-B2DB-213D43ACB516}" name="2050"/>
    <tableColumn id="11" xr3:uid="{0DBECB8F-DFF4-4CBB-8773-E8BC95552D5A}" name="2060"/>
    <tableColumn id="12" xr3:uid="{8F9FFDE5-1DB9-43B5-A66B-49DD17AAA337}" name="207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2395D6-306B-4516-8519-B762974A8A92}" name="Table3" displayName="Table3" ref="A3:L52" totalsRowShown="0" headerRowDxfId="6">
  <autoFilter ref="A3:L52" xr:uid="{122395D6-306B-4516-8519-B762974A8A92}"/>
  <tableColumns count="12">
    <tableColumn id="1" xr3:uid="{F53522E4-24CC-477F-96D1-1ED38EFBE7B7}" name="original index" dataDxfId="5"/>
    <tableColumn id="2" xr3:uid="{4F12A43E-AA04-4644-A2B7-F3F88254A812}" name="VAR"/>
    <tableColumn id="3" xr3:uid="{AA0F8C92-1388-48AF-BE76-94661ABF5387}" name="model"/>
    <tableColumn id="4" xr3:uid="{8D1C3403-5CA3-4595-B047-C266330D6004}" name="scenario"/>
    <tableColumn id="5" xr3:uid="{C2A50462-9B52-405F-9580-8B1F4BAB68F1}" name="region"/>
    <tableColumn id="6" xr3:uid="{8CAD83EF-14BE-4C15-8CD2-FAD1019F1F5E}" name="variable"/>
    <tableColumn id="8" xr3:uid="{B2D76522-2979-415B-8034-9D5E71154A6E}" name="2020"/>
    <tableColumn id="9" xr3:uid="{F094DEFF-B839-4F20-9A4C-5F600C9AE359}" name="2030"/>
    <tableColumn id="10" xr3:uid="{D32AD09D-6E0A-4C6A-86B3-DB51B561E504}" name="2040"/>
    <tableColumn id="11" xr3:uid="{684B7A01-3B85-4AE8-B8E7-8BABB4DACC4E}" name="2050"/>
    <tableColumn id="12" xr3:uid="{A69C6891-3E86-40A3-9F82-5F1815E0C91A}" name="2060"/>
    <tableColumn id="13" xr3:uid="{70174588-D103-4731-9C51-B000A6727FED}" name="207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3A395A-18E6-4A0D-97F9-590116FBBFBF}" name="Table36" displayName="Table36" ref="A1:M9" totalsRowShown="0" headerRowDxfId="4">
  <autoFilter ref="A1:M9" xr:uid="{48625F11-5D56-4603-AD38-2EB4BBD28045}"/>
  <sortState xmlns:xlrd2="http://schemas.microsoft.com/office/spreadsheetml/2017/richdata2" ref="A2:M9">
    <sortCondition descending="1" ref="F1:F9"/>
  </sortState>
  <tableColumns count="13">
    <tableColumn id="1" xr3:uid="{0EE546F6-1BA3-4FA9-9696-412EDFF7424C}" name="original index" dataDxfId="3"/>
    <tableColumn id="2" xr3:uid="{052ACC76-56DC-4A3D-AF44-ED495963BE02}" name="VAR"/>
    <tableColumn id="3" xr3:uid="{DE9C1427-9F45-4889-BD18-BB5B715A5A6D}" name="model"/>
    <tableColumn id="4" xr3:uid="{419D6EA8-FEC6-444B-8515-022A0B1D8B59}" name="scenario"/>
    <tableColumn id="5" xr3:uid="{1EEDC80E-51D5-4326-BD79-AB7C1E5496D4}" name="Column2"/>
    <tableColumn id="6" xr3:uid="{2FB6F446-1005-44B1-9A3E-9959F52498B1}" name="variable"/>
    <tableColumn id="7" xr3:uid="{19A8A829-DE37-4226-8B51-AA277EF4A899}" name="Figure name">
      <calculatedColumnFormula>_xlfn.CONCAT(D2:F2)</calculatedColumnFormula>
    </tableColumn>
    <tableColumn id="8" xr3:uid="{72625A5D-384C-49B0-B2E4-1A37330879A8}" name="2020"/>
    <tableColumn id="9" xr3:uid="{36333FDD-0EE6-4CD8-8AA6-565B8345931C}" name="2030"/>
    <tableColumn id="10" xr3:uid="{DF27F44A-6D2F-4F5B-AB9C-A67F0A9433F6}" name="2040"/>
    <tableColumn id="11" xr3:uid="{18F2D6EF-F35A-4D81-9674-24E0E772D740}" name="2050"/>
    <tableColumn id="12" xr3:uid="{2CC3E580-8FD3-4E91-9E7E-6B47386EB89A}" name="2060"/>
    <tableColumn id="13" xr3:uid="{A9BDF1DF-8AF0-4A39-8F81-64E11436DD45}" name="207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D7FD8-1C9C-47AD-8896-863ECC1E6C19}">
  <dimension ref="A1:M228"/>
  <sheetViews>
    <sheetView workbookViewId="0">
      <selection activeCell="Q10" sqref="Q10"/>
    </sheetView>
  </sheetViews>
  <sheetFormatPr defaultRowHeight="14.4" x14ac:dyDescent="0.3"/>
  <sheetData>
    <row r="1" spans="1:13" x14ac:dyDescent="0.3">
      <c r="B1" s="1" t="s">
        <v>0</v>
      </c>
      <c r="C1" s="1" t="s">
        <v>1</v>
      </c>
      <c r="D1" s="1" t="s">
        <v>2</v>
      </c>
      <c r="E1" s="1" t="s">
        <v>3</v>
      </c>
      <c r="F1" s="1" t="s">
        <v>4</v>
      </c>
      <c r="G1" s="1" t="s">
        <v>134</v>
      </c>
      <c r="H1" s="1">
        <v>2020</v>
      </c>
      <c r="I1" s="1">
        <v>2030</v>
      </c>
      <c r="J1" s="1">
        <v>2040</v>
      </c>
      <c r="K1" s="1">
        <v>2050</v>
      </c>
      <c r="L1" s="1">
        <v>2060</v>
      </c>
      <c r="M1" s="1">
        <v>2070</v>
      </c>
    </row>
    <row r="2" spans="1:13" x14ac:dyDescent="0.3">
      <c r="A2" s="1">
        <v>0</v>
      </c>
      <c r="B2" t="s">
        <v>5</v>
      </c>
      <c r="C2" t="s">
        <v>6</v>
      </c>
      <c r="D2" t="s">
        <v>7</v>
      </c>
      <c r="E2" t="s">
        <v>8</v>
      </c>
      <c r="F2" t="s">
        <v>9</v>
      </c>
      <c r="H2">
        <v>194</v>
      </c>
      <c r="I2">
        <v>225.34722971057559</v>
      </c>
      <c r="J2">
        <v>241.43132696284661</v>
      </c>
      <c r="K2">
        <v>275.68340704561899</v>
      </c>
      <c r="L2">
        <v>323.8525340500812</v>
      </c>
      <c r="M2">
        <v>400.56773699631771</v>
      </c>
    </row>
    <row r="3" spans="1:13" x14ac:dyDescent="0.3">
      <c r="A3" s="1">
        <v>1</v>
      </c>
      <c r="B3" t="s">
        <v>5</v>
      </c>
      <c r="C3" t="s">
        <v>6</v>
      </c>
      <c r="D3" t="s">
        <v>7</v>
      </c>
      <c r="E3" t="s">
        <v>8</v>
      </c>
      <c r="F3" t="s">
        <v>10</v>
      </c>
      <c r="H3">
        <v>0</v>
      </c>
      <c r="I3">
        <v>0</v>
      </c>
      <c r="J3">
        <v>0</v>
      </c>
      <c r="K3">
        <v>0.3</v>
      </c>
      <c r="L3">
        <v>0</v>
      </c>
      <c r="M3">
        <v>0</v>
      </c>
    </row>
    <row r="4" spans="1:13" x14ac:dyDescent="0.3">
      <c r="A4" s="1">
        <v>2</v>
      </c>
      <c r="B4" t="s">
        <v>5</v>
      </c>
      <c r="C4" t="s">
        <v>6</v>
      </c>
      <c r="D4" t="s">
        <v>7</v>
      </c>
      <c r="E4" t="s">
        <v>8</v>
      </c>
      <c r="F4" t="s">
        <v>11</v>
      </c>
      <c r="H4">
        <v>2.9035345016672699E-2</v>
      </c>
      <c r="I4">
        <v>4.1934758213598138E-4</v>
      </c>
      <c r="J4">
        <v>2.5107888583597159E-4</v>
      </c>
      <c r="K4">
        <v>1.5033020243381481E-4</v>
      </c>
      <c r="L4">
        <v>9.0008244574399059E-5</v>
      </c>
      <c r="M4">
        <v>5.3891260440041227E-5</v>
      </c>
    </row>
    <row r="5" spans="1:13" x14ac:dyDescent="0.3">
      <c r="A5" s="1">
        <v>3</v>
      </c>
      <c r="B5" t="s">
        <v>5</v>
      </c>
      <c r="C5" t="s">
        <v>6</v>
      </c>
      <c r="D5" t="s">
        <v>7</v>
      </c>
      <c r="E5" t="s">
        <v>8</v>
      </c>
      <c r="F5" t="s">
        <v>12</v>
      </c>
      <c r="H5">
        <v>0</v>
      </c>
      <c r="I5">
        <v>0</v>
      </c>
      <c r="J5">
        <v>0</v>
      </c>
      <c r="K5">
        <v>0</v>
      </c>
      <c r="L5">
        <v>0</v>
      </c>
      <c r="M5">
        <v>0</v>
      </c>
    </row>
    <row r="6" spans="1:13" x14ac:dyDescent="0.3">
      <c r="A6" s="1">
        <v>4</v>
      </c>
      <c r="B6" t="s">
        <v>5</v>
      </c>
      <c r="C6" t="s">
        <v>6</v>
      </c>
      <c r="D6" t="s">
        <v>13</v>
      </c>
      <c r="E6" t="s">
        <v>8</v>
      </c>
      <c r="F6" t="s">
        <v>9</v>
      </c>
      <c r="H6">
        <v>194</v>
      </c>
      <c r="I6">
        <v>228.17220758107379</v>
      </c>
      <c r="J6">
        <v>248.22544018722579</v>
      </c>
      <c r="K6">
        <v>287.76926017517252</v>
      </c>
      <c r="L6">
        <v>327.79399558814282</v>
      </c>
      <c r="M6">
        <v>398.04677661116187</v>
      </c>
    </row>
    <row r="7" spans="1:13" x14ac:dyDescent="0.3">
      <c r="A7" s="1">
        <v>5</v>
      </c>
      <c r="B7" t="s">
        <v>5</v>
      </c>
      <c r="C7" t="s">
        <v>6</v>
      </c>
      <c r="D7" t="s">
        <v>13</v>
      </c>
      <c r="E7" t="s">
        <v>8</v>
      </c>
      <c r="F7" t="s">
        <v>10</v>
      </c>
      <c r="H7">
        <v>0</v>
      </c>
      <c r="I7">
        <v>0</v>
      </c>
      <c r="J7">
        <v>0</v>
      </c>
      <c r="K7">
        <v>0.3</v>
      </c>
      <c r="L7">
        <v>0</v>
      </c>
      <c r="M7">
        <v>0</v>
      </c>
    </row>
    <row r="8" spans="1:13" x14ac:dyDescent="0.3">
      <c r="A8" s="1">
        <v>6</v>
      </c>
      <c r="B8" t="s">
        <v>5</v>
      </c>
      <c r="C8" t="s">
        <v>6</v>
      </c>
      <c r="D8" t="s">
        <v>13</v>
      </c>
      <c r="E8" t="s">
        <v>8</v>
      </c>
      <c r="F8" t="s">
        <v>11</v>
      </c>
      <c r="H8">
        <v>2.9035345016672699E-2</v>
      </c>
      <c r="I8">
        <v>4.1934758213598138E-4</v>
      </c>
      <c r="J8">
        <v>2.5107888583597159E-4</v>
      </c>
      <c r="K8">
        <v>1.5033020243381481E-4</v>
      </c>
      <c r="L8">
        <v>9.0008244574399059E-5</v>
      </c>
      <c r="M8">
        <v>5.3891260440041227E-5</v>
      </c>
    </row>
    <row r="9" spans="1:13" x14ac:dyDescent="0.3">
      <c r="A9" s="1">
        <v>7</v>
      </c>
      <c r="B9" t="s">
        <v>5</v>
      </c>
      <c r="C9" t="s">
        <v>6</v>
      </c>
      <c r="D9" t="s">
        <v>13</v>
      </c>
      <c r="E9" t="s">
        <v>8</v>
      </c>
      <c r="F9" t="s">
        <v>12</v>
      </c>
      <c r="H9">
        <v>0</v>
      </c>
      <c r="I9">
        <v>0</v>
      </c>
      <c r="J9">
        <v>0</v>
      </c>
      <c r="K9">
        <v>0</v>
      </c>
      <c r="L9">
        <v>0</v>
      </c>
      <c r="M9">
        <v>0</v>
      </c>
    </row>
    <row r="10" spans="1:13" x14ac:dyDescent="0.3">
      <c r="A10" s="1">
        <v>8</v>
      </c>
      <c r="B10" t="s">
        <v>14</v>
      </c>
      <c r="C10" t="s">
        <v>6</v>
      </c>
      <c r="D10" t="s">
        <v>7</v>
      </c>
      <c r="E10" t="s">
        <v>8</v>
      </c>
      <c r="F10" t="s">
        <v>15</v>
      </c>
      <c r="H10">
        <v>14.551256284602109</v>
      </c>
      <c r="I10">
        <v>16.27314441938756</v>
      </c>
      <c r="J10">
        <v>13.169220835245209</v>
      </c>
      <c r="K10">
        <v>9.2907706660574068</v>
      </c>
      <c r="L10">
        <v>5.54820263121678</v>
      </c>
      <c r="M10">
        <v>2.0532911528325801</v>
      </c>
    </row>
    <row r="11" spans="1:13" x14ac:dyDescent="0.3">
      <c r="A11" s="1">
        <v>9</v>
      </c>
      <c r="B11" t="s">
        <v>14</v>
      </c>
      <c r="C11" t="s">
        <v>6</v>
      </c>
      <c r="D11" t="s">
        <v>7</v>
      </c>
      <c r="E11" t="s">
        <v>8</v>
      </c>
      <c r="F11" t="s">
        <v>16</v>
      </c>
      <c r="H11">
        <v>3.8926940411329269E-2</v>
      </c>
      <c r="I11">
        <v>1.357298463576212E-2</v>
      </c>
      <c r="J11">
        <v>4.7326070319417563E-3</v>
      </c>
      <c r="K11">
        <v>5.8545552076064971E-3</v>
      </c>
      <c r="L11">
        <v>2.0413571434691278E-3</v>
      </c>
      <c r="M11">
        <v>7.1177721268702167E-4</v>
      </c>
    </row>
    <row r="12" spans="1:13" x14ac:dyDescent="0.3">
      <c r="A12" s="1">
        <v>10</v>
      </c>
      <c r="B12" t="s">
        <v>14</v>
      </c>
      <c r="C12" t="s">
        <v>6</v>
      </c>
      <c r="D12" t="s">
        <v>7</v>
      </c>
      <c r="E12" t="s">
        <v>8</v>
      </c>
      <c r="F12" t="s">
        <v>17</v>
      </c>
      <c r="H12">
        <v>1.607978820800781</v>
      </c>
      <c r="I12">
        <v>0.96275630997577244</v>
      </c>
      <c r="J12">
        <v>0.57643776174649197</v>
      </c>
      <c r="K12">
        <v>0.34513457842272383</v>
      </c>
      <c r="L12">
        <v>0.20664481948949309</v>
      </c>
      <c r="M12">
        <v>0.1237258857602594</v>
      </c>
    </row>
    <row r="13" spans="1:13" x14ac:dyDescent="0.3">
      <c r="A13" s="1">
        <v>11</v>
      </c>
      <c r="B13" t="s">
        <v>14</v>
      </c>
      <c r="C13" t="s">
        <v>6</v>
      </c>
      <c r="D13" t="s">
        <v>7</v>
      </c>
      <c r="E13" t="s">
        <v>8</v>
      </c>
      <c r="F13" t="s">
        <v>18</v>
      </c>
      <c r="H13">
        <v>0</v>
      </c>
      <c r="I13">
        <v>0</v>
      </c>
      <c r="J13">
        <v>0</v>
      </c>
      <c r="K13">
        <v>0</v>
      </c>
      <c r="L13">
        <v>0</v>
      </c>
      <c r="M13">
        <v>0</v>
      </c>
    </row>
    <row r="14" spans="1:13" x14ac:dyDescent="0.3">
      <c r="A14" s="1">
        <v>12</v>
      </c>
      <c r="B14" t="s">
        <v>14</v>
      </c>
      <c r="C14" t="s">
        <v>6</v>
      </c>
      <c r="D14" t="s">
        <v>7</v>
      </c>
      <c r="E14" t="s">
        <v>8</v>
      </c>
      <c r="F14" t="s">
        <v>19</v>
      </c>
      <c r="H14">
        <v>3.948134409672595</v>
      </c>
      <c r="I14">
        <v>5.3719775060839083</v>
      </c>
      <c r="J14">
        <v>4.9231644997733426</v>
      </c>
      <c r="K14">
        <v>4.02531799513838</v>
      </c>
      <c r="L14">
        <v>2.662037013466696</v>
      </c>
      <c r="M14">
        <v>0.92819489797605015</v>
      </c>
    </row>
    <row r="15" spans="1:13" x14ac:dyDescent="0.3">
      <c r="A15" s="1">
        <v>13</v>
      </c>
      <c r="B15" t="s">
        <v>14</v>
      </c>
      <c r="C15" t="s">
        <v>6</v>
      </c>
      <c r="D15" t="s">
        <v>7</v>
      </c>
      <c r="E15" t="s">
        <v>8</v>
      </c>
      <c r="F15" t="s">
        <v>20</v>
      </c>
      <c r="H15">
        <v>12.741726748227739</v>
      </c>
      <c r="I15">
        <v>13.569518755328851</v>
      </c>
      <c r="J15">
        <v>10.776067331594261</v>
      </c>
      <c r="K15">
        <v>7.8497364932678284</v>
      </c>
      <c r="L15">
        <v>4.6893589543161793</v>
      </c>
      <c r="M15">
        <v>1.54044934062689</v>
      </c>
    </row>
    <row r="16" spans="1:13" x14ac:dyDescent="0.3">
      <c r="A16" s="1">
        <v>14</v>
      </c>
      <c r="B16" t="s">
        <v>14</v>
      </c>
      <c r="C16" t="s">
        <v>6</v>
      </c>
      <c r="D16" t="s">
        <v>7</v>
      </c>
      <c r="E16" t="s">
        <v>8</v>
      </c>
      <c r="F16" t="s">
        <v>21</v>
      </c>
      <c r="H16">
        <v>3.0385860406805092</v>
      </c>
      <c r="I16">
        <v>4.0980754639128216</v>
      </c>
      <c r="J16">
        <v>4.467496577191465</v>
      </c>
      <c r="K16">
        <v>1.557719711896284</v>
      </c>
      <c r="L16">
        <v>0.5431432702642458</v>
      </c>
      <c r="M16">
        <v>0.1893823450909872</v>
      </c>
    </row>
    <row r="17" spans="1:13" x14ac:dyDescent="0.3">
      <c r="A17" s="1">
        <v>15</v>
      </c>
      <c r="B17" t="s">
        <v>14</v>
      </c>
      <c r="C17" t="s">
        <v>6</v>
      </c>
      <c r="D17" t="s">
        <v>7</v>
      </c>
      <c r="E17" t="s">
        <v>8</v>
      </c>
      <c r="F17" t="s">
        <v>22</v>
      </c>
      <c r="H17">
        <v>0</v>
      </c>
      <c r="I17">
        <v>0</v>
      </c>
      <c r="J17">
        <v>0</v>
      </c>
      <c r="K17">
        <v>0</v>
      </c>
      <c r="L17">
        <v>0</v>
      </c>
      <c r="M17">
        <v>0</v>
      </c>
    </row>
    <row r="18" spans="1:13" x14ac:dyDescent="0.3">
      <c r="A18" s="1">
        <v>16</v>
      </c>
      <c r="B18" t="s">
        <v>14</v>
      </c>
      <c r="C18" t="s">
        <v>6</v>
      </c>
      <c r="D18" t="s">
        <v>7</v>
      </c>
      <c r="E18" t="s">
        <v>8</v>
      </c>
      <c r="F18" t="s">
        <v>23</v>
      </c>
      <c r="H18">
        <v>113.6015886592202</v>
      </c>
      <c r="I18">
        <v>158.43240514328909</v>
      </c>
      <c r="J18">
        <v>201.14047343629039</v>
      </c>
      <c r="K18">
        <v>242.76284611261099</v>
      </c>
      <c r="L18">
        <v>296.95403880153623</v>
      </c>
      <c r="M18">
        <v>378.58970788228322</v>
      </c>
    </row>
    <row r="19" spans="1:13" x14ac:dyDescent="0.3">
      <c r="A19" s="1">
        <v>17</v>
      </c>
      <c r="B19" t="s">
        <v>14</v>
      </c>
      <c r="C19" t="s">
        <v>6</v>
      </c>
      <c r="D19" t="s">
        <v>7</v>
      </c>
      <c r="E19" t="s">
        <v>8</v>
      </c>
      <c r="F19" t="s">
        <v>24</v>
      </c>
      <c r="H19">
        <v>60.351066589355483</v>
      </c>
      <c r="I19">
        <v>49.311215601758981</v>
      </c>
      <c r="J19">
        <v>40.290853526556162</v>
      </c>
      <c r="K19">
        <v>32.920560933008019</v>
      </c>
      <c r="L19">
        <v>26.898495248545021</v>
      </c>
      <c r="M19">
        <v>21.978029114034559</v>
      </c>
    </row>
    <row r="20" spans="1:13" x14ac:dyDescent="0.3">
      <c r="A20" s="1">
        <v>18</v>
      </c>
      <c r="B20" t="s">
        <v>14</v>
      </c>
      <c r="C20" t="s">
        <v>6</v>
      </c>
      <c r="D20" t="s">
        <v>7</v>
      </c>
      <c r="E20" t="s">
        <v>8</v>
      </c>
      <c r="F20" t="s">
        <v>25</v>
      </c>
      <c r="H20">
        <v>194</v>
      </c>
      <c r="I20">
        <v>225.34722971057559</v>
      </c>
      <c r="J20">
        <v>241.43132696284661</v>
      </c>
      <c r="K20">
        <v>275.68340704561888</v>
      </c>
      <c r="L20">
        <v>323.85253405008109</v>
      </c>
      <c r="M20">
        <v>400.56773699631771</v>
      </c>
    </row>
    <row r="21" spans="1:13" x14ac:dyDescent="0.3">
      <c r="A21" s="1">
        <v>19</v>
      </c>
      <c r="B21" t="s">
        <v>14</v>
      </c>
      <c r="C21" t="s">
        <v>6</v>
      </c>
      <c r="D21" t="s">
        <v>7</v>
      </c>
      <c r="E21" t="s">
        <v>8</v>
      </c>
      <c r="F21" t="s">
        <v>26</v>
      </c>
      <c r="H21">
        <v>1.5454896688461299</v>
      </c>
      <c r="I21">
        <v>2.7999999523162842</v>
      </c>
      <c r="J21">
        <v>3</v>
      </c>
      <c r="K21">
        <v>3.400000095367433</v>
      </c>
      <c r="L21">
        <v>3.8000001907348628</v>
      </c>
      <c r="M21">
        <v>4.2000002861022949</v>
      </c>
    </row>
    <row r="22" spans="1:13" x14ac:dyDescent="0.3">
      <c r="A22" s="1">
        <v>20</v>
      </c>
      <c r="B22" t="s">
        <v>14</v>
      </c>
      <c r="C22" t="s">
        <v>6</v>
      </c>
      <c r="D22" t="s">
        <v>7</v>
      </c>
      <c r="E22" t="s">
        <v>8</v>
      </c>
      <c r="F22" t="s">
        <v>27</v>
      </c>
      <c r="H22">
        <v>2.9724190235137939</v>
      </c>
      <c r="I22">
        <v>5.8170538415454356</v>
      </c>
      <c r="J22">
        <v>9.7673603457327189</v>
      </c>
      <c r="K22">
        <v>16.020082560721271</v>
      </c>
      <c r="L22">
        <v>23.616622043283229</v>
      </c>
      <c r="M22">
        <v>33.886752539274227</v>
      </c>
    </row>
    <row r="23" spans="1:13" x14ac:dyDescent="0.3">
      <c r="A23" s="1">
        <v>21</v>
      </c>
      <c r="B23" t="s">
        <v>14</v>
      </c>
      <c r="C23" t="s">
        <v>6</v>
      </c>
      <c r="D23" t="s">
        <v>7</v>
      </c>
      <c r="E23" t="s">
        <v>8</v>
      </c>
      <c r="F23" t="s">
        <v>28</v>
      </c>
      <c r="H23">
        <v>6.7243056297302246</v>
      </c>
      <c r="I23">
        <v>10.75039576940282</v>
      </c>
      <c r="J23">
        <v>13.906571667212649</v>
      </c>
      <c r="K23">
        <v>15.810623869136201</v>
      </c>
      <c r="L23">
        <v>17.427748446180551</v>
      </c>
      <c r="M23">
        <v>18.236172082209311</v>
      </c>
    </row>
    <row r="24" spans="1:13" x14ac:dyDescent="0.3">
      <c r="A24" s="1">
        <v>22</v>
      </c>
      <c r="B24" t="s">
        <v>14</v>
      </c>
      <c r="C24" t="s">
        <v>6</v>
      </c>
      <c r="D24" t="s">
        <v>7</v>
      </c>
      <c r="E24" t="s">
        <v>8</v>
      </c>
      <c r="F24" t="s">
        <v>29</v>
      </c>
      <c r="H24">
        <v>1.700000047683716</v>
      </c>
      <c r="I24">
        <v>1.3890238170060409</v>
      </c>
      <c r="J24">
        <v>1.1349335941718699</v>
      </c>
      <c r="K24">
        <v>0.92732338165104178</v>
      </c>
      <c r="L24">
        <v>0.75769072179433516</v>
      </c>
      <c r="M24">
        <v>0.61908848763317037</v>
      </c>
    </row>
    <row r="25" spans="1:13" x14ac:dyDescent="0.3">
      <c r="A25" s="1">
        <v>23</v>
      </c>
      <c r="B25" t="s">
        <v>14</v>
      </c>
      <c r="C25" t="s">
        <v>6</v>
      </c>
      <c r="D25" t="s">
        <v>7</v>
      </c>
      <c r="E25" t="s">
        <v>8</v>
      </c>
      <c r="F25" t="s">
        <v>30</v>
      </c>
      <c r="H25">
        <v>26.22321505289878</v>
      </c>
      <c r="I25">
        <v>42.223346748290602</v>
      </c>
      <c r="J25">
        <v>56.178736543562202</v>
      </c>
      <c r="K25">
        <v>63.868822494191008</v>
      </c>
      <c r="L25">
        <v>69.131016287175811</v>
      </c>
      <c r="M25">
        <v>76.500002145767212</v>
      </c>
    </row>
    <row r="26" spans="1:13" x14ac:dyDescent="0.3">
      <c r="A26" s="1">
        <v>24</v>
      </c>
      <c r="B26" t="s">
        <v>14</v>
      </c>
      <c r="C26" t="s">
        <v>6</v>
      </c>
      <c r="D26" t="s">
        <v>7</v>
      </c>
      <c r="E26" t="s">
        <v>8</v>
      </c>
      <c r="F26" t="s">
        <v>31</v>
      </c>
      <c r="H26">
        <v>2.3669407367706299</v>
      </c>
      <c r="I26">
        <v>0.82530119024194315</v>
      </c>
      <c r="J26">
        <v>0.28776472686175769</v>
      </c>
      <c r="K26">
        <v>0.1003373544166901</v>
      </c>
      <c r="L26">
        <v>3.4985471642523289E-2</v>
      </c>
      <c r="M26">
        <v>1.2198679476506141E-2</v>
      </c>
    </row>
    <row r="27" spans="1:13" x14ac:dyDescent="0.3">
      <c r="A27" s="1">
        <v>25</v>
      </c>
      <c r="B27" t="s">
        <v>14</v>
      </c>
      <c r="C27" t="s">
        <v>6</v>
      </c>
      <c r="D27" t="s">
        <v>7</v>
      </c>
      <c r="E27" t="s">
        <v>8</v>
      </c>
      <c r="F27" t="s">
        <v>32</v>
      </c>
      <c r="H27">
        <v>19.63348042289994</v>
      </c>
      <c r="I27">
        <v>22.74038757946952</v>
      </c>
      <c r="J27">
        <v>25.261915863462651</v>
      </c>
      <c r="K27">
        <v>26.818146026544198</v>
      </c>
      <c r="L27">
        <v>29.979649541985989</v>
      </c>
      <c r="M27">
        <v>31.033712997812419</v>
      </c>
    </row>
    <row r="28" spans="1:13" x14ac:dyDescent="0.3">
      <c r="A28" s="1">
        <v>26</v>
      </c>
      <c r="B28" t="s">
        <v>14</v>
      </c>
      <c r="C28" t="s">
        <v>6</v>
      </c>
      <c r="D28" t="s">
        <v>7</v>
      </c>
      <c r="E28" t="s">
        <v>8</v>
      </c>
      <c r="F28" t="s">
        <v>33</v>
      </c>
      <c r="H28">
        <v>1.6663264036178591</v>
      </c>
      <c r="I28">
        <v>3.4689436824595088</v>
      </c>
      <c r="J28">
        <v>6.4052173029360304</v>
      </c>
      <c r="K28">
        <v>11.188097660016901</v>
      </c>
      <c r="L28">
        <v>18.978905829467251</v>
      </c>
      <c r="M28">
        <v>31.66931148498719</v>
      </c>
    </row>
    <row r="29" spans="1:13" x14ac:dyDescent="0.3">
      <c r="A29" s="1">
        <v>27</v>
      </c>
      <c r="B29" t="s">
        <v>14</v>
      </c>
      <c r="C29" t="s">
        <v>6</v>
      </c>
      <c r="D29" t="s">
        <v>7</v>
      </c>
      <c r="E29" t="s">
        <v>8</v>
      </c>
      <c r="F29" t="s">
        <v>34</v>
      </c>
      <c r="H29">
        <v>0</v>
      </c>
      <c r="I29">
        <v>0</v>
      </c>
      <c r="J29">
        <v>0</v>
      </c>
      <c r="K29">
        <v>0</v>
      </c>
      <c r="L29">
        <v>0</v>
      </c>
      <c r="M29">
        <v>0</v>
      </c>
    </row>
    <row r="30" spans="1:13" x14ac:dyDescent="0.3">
      <c r="A30" s="1">
        <v>28</v>
      </c>
      <c r="B30" t="s">
        <v>14</v>
      </c>
      <c r="C30" t="s">
        <v>6</v>
      </c>
      <c r="D30" t="s">
        <v>7</v>
      </c>
      <c r="E30" t="s">
        <v>8</v>
      </c>
      <c r="F30" t="s">
        <v>35</v>
      </c>
      <c r="H30">
        <v>1.4911707639694209</v>
      </c>
      <c r="I30">
        <v>0.89281901209867987</v>
      </c>
      <c r="J30">
        <v>0.53456371840536498</v>
      </c>
      <c r="K30">
        <v>0.32006304207575109</v>
      </c>
      <c r="L30">
        <v>0.19163356467283199</v>
      </c>
      <c r="M30">
        <v>0.114738093067693</v>
      </c>
    </row>
    <row r="31" spans="1:13" x14ac:dyDescent="0.3">
      <c r="A31" s="1">
        <v>29</v>
      </c>
      <c r="B31" t="s">
        <v>14</v>
      </c>
      <c r="C31" t="s">
        <v>6</v>
      </c>
      <c r="D31" t="s">
        <v>7</v>
      </c>
      <c r="E31" t="s">
        <v>8</v>
      </c>
      <c r="F31" t="s">
        <v>36</v>
      </c>
      <c r="H31">
        <v>34.75197009415033</v>
      </c>
      <c r="I31">
        <v>49.061176506925243</v>
      </c>
      <c r="J31">
        <v>62.828095225567402</v>
      </c>
      <c r="K31">
        <v>75.046711407085638</v>
      </c>
      <c r="L31">
        <v>84.787694211101979</v>
      </c>
      <c r="M31">
        <v>92.348954483433431</v>
      </c>
    </row>
    <row r="32" spans="1:13" x14ac:dyDescent="0.3">
      <c r="A32" s="1">
        <v>30</v>
      </c>
      <c r="B32" t="s">
        <v>14</v>
      </c>
      <c r="C32" t="s">
        <v>6</v>
      </c>
      <c r="D32" t="s">
        <v>7</v>
      </c>
      <c r="E32" t="s">
        <v>8</v>
      </c>
      <c r="F32" t="s">
        <v>37</v>
      </c>
      <c r="H32">
        <v>0.35421103239059448</v>
      </c>
      <c r="I32">
        <v>1.2058670898361441</v>
      </c>
      <c r="J32">
        <v>2.5931250755153532</v>
      </c>
      <c r="K32">
        <v>4.852822170376653</v>
      </c>
      <c r="L32">
        <v>8.5336306524590686</v>
      </c>
      <c r="M32">
        <v>14.529279853663819</v>
      </c>
    </row>
    <row r="33" spans="1:13" x14ac:dyDescent="0.3">
      <c r="A33" s="1">
        <v>31</v>
      </c>
      <c r="B33" t="s">
        <v>14</v>
      </c>
      <c r="C33" t="s">
        <v>6</v>
      </c>
      <c r="D33" t="s">
        <v>7</v>
      </c>
      <c r="E33" t="s">
        <v>8</v>
      </c>
      <c r="F33" t="s">
        <v>38</v>
      </c>
      <c r="H33">
        <v>4.3389482498168954</v>
      </c>
      <c r="I33">
        <v>0</v>
      </c>
      <c r="J33">
        <v>0</v>
      </c>
      <c r="K33">
        <v>0</v>
      </c>
      <c r="L33">
        <v>0</v>
      </c>
      <c r="M33">
        <v>0</v>
      </c>
    </row>
    <row r="34" spans="1:13" x14ac:dyDescent="0.3">
      <c r="A34" s="1">
        <v>32</v>
      </c>
      <c r="B34" t="s">
        <v>14</v>
      </c>
      <c r="C34" t="s">
        <v>6</v>
      </c>
      <c r="D34" t="s">
        <v>7</v>
      </c>
      <c r="E34" t="s">
        <v>8</v>
      </c>
      <c r="F34" t="s">
        <v>39</v>
      </c>
      <c r="H34">
        <v>1.435084687129619</v>
      </c>
      <c r="I34">
        <v>0.85923820638109305</v>
      </c>
      <c r="J34">
        <v>0.51445764973054464</v>
      </c>
      <c r="K34">
        <v>0.3080247961516851</v>
      </c>
      <c r="L34">
        <v>0.18442582221098611</v>
      </c>
      <c r="M34">
        <v>0.1104225514411145</v>
      </c>
    </row>
    <row r="35" spans="1:13" x14ac:dyDescent="0.3">
      <c r="A35" s="1">
        <v>33</v>
      </c>
      <c r="B35" t="s">
        <v>14</v>
      </c>
      <c r="C35" t="s">
        <v>6</v>
      </c>
      <c r="D35" t="s">
        <v>7</v>
      </c>
      <c r="E35" t="s">
        <v>8</v>
      </c>
      <c r="F35" t="s">
        <v>40</v>
      </c>
      <c r="H35">
        <v>8.9960803985595703</v>
      </c>
      <c r="I35">
        <v>0</v>
      </c>
      <c r="J35">
        <v>0</v>
      </c>
      <c r="K35">
        <v>0</v>
      </c>
      <c r="L35">
        <v>0</v>
      </c>
      <c r="M35">
        <v>0</v>
      </c>
    </row>
    <row r="36" spans="1:13" x14ac:dyDescent="0.3">
      <c r="A36" s="1">
        <v>34</v>
      </c>
      <c r="B36" t="s">
        <v>14</v>
      </c>
      <c r="C36" t="s">
        <v>6</v>
      </c>
      <c r="D36" t="s">
        <v>7</v>
      </c>
      <c r="E36" t="s">
        <v>8</v>
      </c>
      <c r="F36" t="s">
        <v>41</v>
      </c>
      <c r="H36">
        <v>0.11489725857973079</v>
      </c>
      <c r="I36">
        <v>4.006219623004325E-2</v>
      </c>
      <c r="J36">
        <v>1.3968823857191909E-2</v>
      </c>
      <c r="K36">
        <v>4.8706276319151094E-3</v>
      </c>
      <c r="L36">
        <v>1.69828281688591E-3</v>
      </c>
      <c r="M36">
        <v>5.9215459363620064E-4</v>
      </c>
    </row>
    <row r="37" spans="1:13" x14ac:dyDescent="0.3">
      <c r="A37" s="1">
        <v>35</v>
      </c>
      <c r="B37" t="s">
        <v>14</v>
      </c>
      <c r="C37" t="s">
        <v>6</v>
      </c>
      <c r="D37" t="s">
        <v>7</v>
      </c>
      <c r="E37" t="s">
        <v>8</v>
      </c>
      <c r="F37" t="s">
        <v>42</v>
      </c>
      <c r="H37">
        <v>0.95685988664627075</v>
      </c>
      <c r="I37">
        <v>0.33363640714611781</v>
      </c>
      <c r="J37">
        <v>0.11633182007818881</v>
      </c>
      <c r="K37">
        <v>4.0562396887271361E-2</v>
      </c>
      <c r="L37">
        <v>1.414323303920354E-2</v>
      </c>
      <c r="M37">
        <v>4.9314403524311733E-3</v>
      </c>
    </row>
    <row r="38" spans="1:13" x14ac:dyDescent="0.3">
      <c r="A38" s="1">
        <v>36</v>
      </c>
      <c r="B38" t="s">
        <v>14</v>
      </c>
      <c r="C38" t="s">
        <v>6</v>
      </c>
      <c r="D38" t="s">
        <v>7</v>
      </c>
      <c r="E38" t="s">
        <v>8</v>
      </c>
      <c r="F38" t="s">
        <v>43</v>
      </c>
      <c r="H38">
        <v>29.166318218058631</v>
      </c>
      <c r="I38">
        <v>32.86319254475508</v>
      </c>
      <c r="J38">
        <v>37.188141161160623</v>
      </c>
      <c r="K38">
        <v>39.588385910213397</v>
      </c>
      <c r="L38">
        <v>38.048154426184773</v>
      </c>
      <c r="M38">
        <v>29.746128298596979</v>
      </c>
    </row>
    <row r="39" spans="1:13" x14ac:dyDescent="0.3">
      <c r="A39" s="1">
        <v>37</v>
      </c>
      <c r="B39" t="s">
        <v>14</v>
      </c>
      <c r="C39" t="s">
        <v>6</v>
      </c>
      <c r="D39" t="s">
        <v>7</v>
      </c>
      <c r="E39" t="s">
        <v>8</v>
      </c>
      <c r="F39" t="s">
        <v>44</v>
      </c>
      <c r="H39">
        <v>24.974686207671759</v>
      </c>
      <c r="I39">
        <v>30.974135839032979</v>
      </c>
      <c r="J39">
        <v>36.269666550427601</v>
      </c>
      <c r="K39">
        <v>39.115282481136603</v>
      </c>
      <c r="L39">
        <v>37.768454157212751</v>
      </c>
      <c r="M39">
        <v>29.592575865395929</v>
      </c>
    </row>
    <row r="40" spans="1:13" x14ac:dyDescent="0.3">
      <c r="A40" s="1">
        <v>38</v>
      </c>
      <c r="B40" t="s">
        <v>14</v>
      </c>
      <c r="C40" t="s">
        <v>6</v>
      </c>
      <c r="D40" t="s">
        <v>7</v>
      </c>
      <c r="E40" t="s">
        <v>8</v>
      </c>
      <c r="F40" t="s">
        <v>45</v>
      </c>
      <c r="H40">
        <v>2.8334957988676329E-2</v>
      </c>
      <c r="I40">
        <v>0</v>
      </c>
      <c r="J40">
        <v>0</v>
      </c>
      <c r="K40">
        <v>0</v>
      </c>
      <c r="L40">
        <v>0</v>
      </c>
      <c r="M40">
        <v>0</v>
      </c>
    </row>
    <row r="41" spans="1:13" x14ac:dyDescent="0.3">
      <c r="A41" s="1">
        <v>39</v>
      </c>
      <c r="B41" t="s">
        <v>14</v>
      </c>
      <c r="C41" t="s">
        <v>6</v>
      </c>
      <c r="D41" t="s">
        <v>7</v>
      </c>
      <c r="E41" t="s">
        <v>8</v>
      </c>
      <c r="F41" t="s">
        <v>46</v>
      </c>
      <c r="H41">
        <v>1.257789276671476</v>
      </c>
      <c r="I41">
        <v>2.0108741724863788</v>
      </c>
      <c r="J41">
        <v>1.83287927612123</v>
      </c>
      <c r="K41">
        <v>1.097412519171586</v>
      </c>
      <c r="L41">
        <v>0.65706140765752763</v>
      </c>
      <c r="M41">
        <v>0.39340693302714969</v>
      </c>
    </row>
    <row r="42" spans="1:13" x14ac:dyDescent="0.3">
      <c r="A42" s="1">
        <v>40</v>
      </c>
      <c r="B42" t="s">
        <v>14</v>
      </c>
      <c r="C42" t="s">
        <v>6</v>
      </c>
      <c r="D42" t="s">
        <v>7</v>
      </c>
      <c r="E42" t="s">
        <v>8</v>
      </c>
      <c r="F42" t="s">
        <v>47</v>
      </c>
      <c r="H42">
        <v>2.3320311698137148</v>
      </c>
      <c r="I42">
        <v>4.0320226103465364</v>
      </c>
      <c r="J42">
        <v>5.4223057273767727</v>
      </c>
      <c r="K42">
        <v>6.4472932324766354</v>
      </c>
      <c r="L42">
        <v>7.3902832064372044</v>
      </c>
      <c r="M42">
        <v>8.6400792092546794</v>
      </c>
    </row>
    <row r="43" spans="1:13" x14ac:dyDescent="0.3">
      <c r="A43" s="1">
        <v>41</v>
      </c>
      <c r="B43" t="s">
        <v>14</v>
      </c>
      <c r="C43" t="s">
        <v>6</v>
      </c>
      <c r="D43" t="s">
        <v>7</v>
      </c>
      <c r="E43" t="s">
        <v>8</v>
      </c>
      <c r="F43" t="s">
        <v>48</v>
      </c>
      <c r="H43">
        <v>0</v>
      </c>
      <c r="I43">
        <v>0</v>
      </c>
      <c r="J43">
        <v>0</v>
      </c>
      <c r="K43">
        <v>0</v>
      </c>
      <c r="L43">
        <v>0</v>
      </c>
      <c r="M43">
        <v>0</v>
      </c>
    </row>
    <row r="44" spans="1:13" x14ac:dyDescent="0.3">
      <c r="A44" s="1">
        <v>42</v>
      </c>
      <c r="B44" t="s">
        <v>14</v>
      </c>
      <c r="C44" t="s">
        <v>6</v>
      </c>
      <c r="D44" t="s">
        <v>7</v>
      </c>
      <c r="E44" t="s">
        <v>8</v>
      </c>
      <c r="F44" t="s">
        <v>49</v>
      </c>
      <c r="H44">
        <v>0</v>
      </c>
      <c r="I44">
        <v>0</v>
      </c>
      <c r="J44">
        <v>0</v>
      </c>
      <c r="K44">
        <v>0.70013308209847025</v>
      </c>
      <c r="L44">
        <v>1.472858573459797</v>
      </c>
      <c r="M44">
        <v>1.7422912879522141</v>
      </c>
    </row>
    <row r="45" spans="1:13" x14ac:dyDescent="0.3">
      <c r="A45" s="1">
        <v>43</v>
      </c>
      <c r="B45" t="s">
        <v>14</v>
      </c>
      <c r="C45" t="s">
        <v>6</v>
      </c>
      <c r="D45" t="s">
        <v>7</v>
      </c>
      <c r="E45" t="s">
        <v>8</v>
      </c>
      <c r="F45" t="s">
        <v>50</v>
      </c>
      <c r="H45">
        <v>7.0038702799636024E-4</v>
      </c>
      <c r="I45">
        <v>4.1934758213598127E-4</v>
      </c>
      <c r="J45">
        <v>2.5107888583597159E-4</v>
      </c>
      <c r="K45">
        <v>1.5033020243381481E-4</v>
      </c>
      <c r="L45">
        <v>9.0008244574399046E-5</v>
      </c>
      <c r="M45">
        <v>5.389126044004124E-5</v>
      </c>
    </row>
    <row r="46" spans="1:13" x14ac:dyDescent="0.3">
      <c r="A46" s="1">
        <v>44</v>
      </c>
      <c r="B46" t="s">
        <v>14</v>
      </c>
      <c r="C46" t="s">
        <v>6</v>
      </c>
      <c r="D46" t="s">
        <v>7</v>
      </c>
      <c r="E46" t="s">
        <v>8</v>
      </c>
      <c r="F46" t="s">
        <v>51</v>
      </c>
      <c r="H46">
        <v>2.9035345016672699E-2</v>
      </c>
      <c r="I46">
        <v>4.1934758213598138E-4</v>
      </c>
      <c r="J46">
        <v>2.5107888583597159E-4</v>
      </c>
      <c r="K46">
        <v>1.5033020243381481E-4</v>
      </c>
      <c r="L46">
        <v>9.0008244574399059E-5</v>
      </c>
      <c r="M46">
        <v>5.3891260440041247E-5</v>
      </c>
    </row>
    <row r="47" spans="1:13" x14ac:dyDescent="0.3">
      <c r="A47" s="1">
        <v>45</v>
      </c>
      <c r="B47" t="s">
        <v>14</v>
      </c>
      <c r="C47" t="s">
        <v>6</v>
      </c>
      <c r="D47" t="s">
        <v>7</v>
      </c>
      <c r="E47" t="s">
        <v>8</v>
      </c>
      <c r="F47" t="s">
        <v>52</v>
      </c>
      <c r="H47">
        <v>0</v>
      </c>
      <c r="I47">
        <v>0</v>
      </c>
      <c r="J47">
        <v>0</v>
      </c>
      <c r="K47">
        <v>0</v>
      </c>
      <c r="L47">
        <v>0</v>
      </c>
      <c r="M47">
        <v>0</v>
      </c>
    </row>
    <row r="48" spans="1:13" x14ac:dyDescent="0.3">
      <c r="A48" s="1">
        <v>46</v>
      </c>
      <c r="B48" t="s">
        <v>14</v>
      </c>
      <c r="C48" t="s">
        <v>6</v>
      </c>
      <c r="D48" t="s">
        <v>7</v>
      </c>
      <c r="E48" t="s">
        <v>8</v>
      </c>
      <c r="F48" t="s">
        <v>53</v>
      </c>
      <c r="H48">
        <v>1.0294549465179439</v>
      </c>
      <c r="I48">
        <v>0.61637269892792645</v>
      </c>
      <c r="J48">
        <v>0.36904510029188942</v>
      </c>
      <c r="K48">
        <v>0.22096093205675249</v>
      </c>
      <c r="L48">
        <v>0.1322974711133478</v>
      </c>
      <c r="M48">
        <v>7.9211382302151315E-2</v>
      </c>
    </row>
    <row r="49" spans="1:13" x14ac:dyDescent="0.3">
      <c r="A49" s="1">
        <v>47</v>
      </c>
      <c r="B49" t="s">
        <v>14</v>
      </c>
      <c r="C49" t="s">
        <v>6</v>
      </c>
      <c r="D49" t="s">
        <v>7</v>
      </c>
      <c r="E49" t="s">
        <v>8</v>
      </c>
      <c r="F49" t="s">
        <v>54</v>
      </c>
      <c r="H49">
        <v>4.4999613761901864</v>
      </c>
      <c r="I49">
        <v>2.6942930799404592</v>
      </c>
      <c r="J49">
        <v>1.6131727794430391</v>
      </c>
      <c r="K49">
        <v>0.96586612485137924</v>
      </c>
      <c r="L49">
        <v>0.57829972277210806</v>
      </c>
      <c r="M49">
        <v>0.34624940325943909</v>
      </c>
    </row>
    <row r="50" spans="1:13" x14ac:dyDescent="0.3">
      <c r="A50" s="1">
        <v>48</v>
      </c>
      <c r="B50" t="s">
        <v>14</v>
      </c>
      <c r="C50" t="s">
        <v>6</v>
      </c>
      <c r="D50" t="s">
        <v>7</v>
      </c>
      <c r="E50" t="s">
        <v>8</v>
      </c>
      <c r="F50" t="s">
        <v>55</v>
      </c>
      <c r="H50">
        <v>2.9513957729590749E-2</v>
      </c>
      <c r="I50">
        <v>1.029088057194651E-2</v>
      </c>
      <c r="J50">
        <v>3.5882081256722971E-3</v>
      </c>
      <c r="K50">
        <v>4.8393389169710784E-3</v>
      </c>
      <c r="L50">
        <v>5.275581242419421E-3</v>
      </c>
      <c r="M50">
        <v>1.8394814077716129E-3</v>
      </c>
    </row>
    <row r="51" spans="1:13" x14ac:dyDescent="0.3">
      <c r="A51" s="1">
        <v>49</v>
      </c>
      <c r="B51" t="s">
        <v>14</v>
      </c>
      <c r="C51" t="s">
        <v>6</v>
      </c>
      <c r="D51" t="s">
        <v>7</v>
      </c>
      <c r="E51" t="s">
        <v>8</v>
      </c>
      <c r="F51" t="s">
        <v>56</v>
      </c>
      <c r="H51">
        <v>1.3135146441346329E-4</v>
      </c>
      <c r="I51">
        <v>4.5799422958243068E-5</v>
      </c>
      <c r="J51">
        <v>1.596927109015956E-5</v>
      </c>
      <c r="K51">
        <v>5.5681404410600163E-6</v>
      </c>
      <c r="L51">
        <v>1.941490491101574E-6</v>
      </c>
      <c r="M51">
        <v>6.7695586469802537E-7</v>
      </c>
    </row>
    <row r="52" spans="1:13" x14ac:dyDescent="0.3">
      <c r="A52" s="1">
        <v>50</v>
      </c>
      <c r="B52" t="s">
        <v>14</v>
      </c>
      <c r="C52" t="s">
        <v>6</v>
      </c>
      <c r="D52" t="s">
        <v>7</v>
      </c>
      <c r="E52" t="s">
        <v>8</v>
      </c>
      <c r="F52" t="s">
        <v>57</v>
      </c>
      <c r="H52">
        <v>1.462104465742287</v>
      </c>
      <c r="I52">
        <v>1.4813999333611969</v>
      </c>
      <c r="J52">
        <v>2.164370647884057</v>
      </c>
      <c r="K52">
        <v>3.6499047229242301</v>
      </c>
      <c r="L52">
        <v>6.2961081327092767</v>
      </c>
      <c r="M52">
        <v>10.70373429530504</v>
      </c>
    </row>
    <row r="53" spans="1:13" x14ac:dyDescent="0.3">
      <c r="A53" s="1">
        <v>51</v>
      </c>
      <c r="B53" t="s">
        <v>14</v>
      </c>
      <c r="C53" t="s">
        <v>6</v>
      </c>
      <c r="D53" t="s">
        <v>7</v>
      </c>
      <c r="E53" t="s">
        <v>8</v>
      </c>
      <c r="F53" t="s">
        <v>58</v>
      </c>
      <c r="H53">
        <v>1.197473842319683E-2</v>
      </c>
      <c r="I53">
        <v>0.64840022554875643</v>
      </c>
      <c r="J53">
        <v>1.6850702892277909</v>
      </c>
      <c r="K53">
        <v>3.3736965976777382</v>
      </c>
      <c r="L53">
        <v>6.1242909376645294</v>
      </c>
      <c r="M53">
        <v>10.60471931030564</v>
      </c>
    </row>
    <row r="54" spans="1:13" x14ac:dyDescent="0.3">
      <c r="A54" s="1">
        <v>52</v>
      </c>
      <c r="B54" t="s">
        <v>14</v>
      </c>
      <c r="C54" t="s">
        <v>6</v>
      </c>
      <c r="D54" t="s">
        <v>7</v>
      </c>
      <c r="E54" t="s">
        <v>8</v>
      </c>
      <c r="F54" t="s">
        <v>59</v>
      </c>
      <c r="H54">
        <v>0.10058218985795971</v>
      </c>
      <c r="I54">
        <v>0.10167798439345981</v>
      </c>
      <c r="J54">
        <v>0.102060064316442</v>
      </c>
      <c r="K54">
        <v>3.5586143433168363E-2</v>
      </c>
      <c r="L54">
        <v>1.240812077601266E-2</v>
      </c>
      <c r="M54">
        <v>8.149394485098431E-3</v>
      </c>
    </row>
    <row r="55" spans="1:13" x14ac:dyDescent="0.3">
      <c r="A55" s="1">
        <v>53</v>
      </c>
      <c r="B55" t="s">
        <v>14</v>
      </c>
      <c r="C55" t="s">
        <v>6</v>
      </c>
      <c r="D55" t="s">
        <v>7</v>
      </c>
      <c r="E55" t="s">
        <v>8</v>
      </c>
      <c r="F55" t="s">
        <v>60</v>
      </c>
      <c r="H55">
        <v>1.284695261040536</v>
      </c>
      <c r="I55">
        <v>1.732640793247447</v>
      </c>
      <c r="J55">
        <v>1.8888297400811209</v>
      </c>
      <c r="K55">
        <v>7.5101331015488197</v>
      </c>
      <c r="L55">
        <v>15.440326466362061</v>
      </c>
      <c r="M55">
        <v>28.142866772238929</v>
      </c>
    </row>
    <row r="56" spans="1:13" x14ac:dyDescent="0.3">
      <c r="A56" s="1">
        <v>54</v>
      </c>
      <c r="B56" t="s">
        <v>14</v>
      </c>
      <c r="C56" t="s">
        <v>6</v>
      </c>
      <c r="D56" t="s">
        <v>7</v>
      </c>
      <c r="E56" t="s">
        <v>8</v>
      </c>
      <c r="F56" t="s">
        <v>61</v>
      </c>
      <c r="H56">
        <v>0</v>
      </c>
      <c r="I56">
        <v>0</v>
      </c>
      <c r="J56">
        <v>0</v>
      </c>
      <c r="K56">
        <v>0</v>
      </c>
      <c r="L56">
        <v>0</v>
      </c>
      <c r="M56">
        <v>0</v>
      </c>
    </row>
    <row r="57" spans="1:13" x14ac:dyDescent="0.3">
      <c r="A57" s="1">
        <v>55</v>
      </c>
      <c r="B57" t="s">
        <v>14</v>
      </c>
      <c r="C57" t="s">
        <v>6</v>
      </c>
      <c r="D57" t="s">
        <v>7</v>
      </c>
      <c r="E57" t="s">
        <v>8</v>
      </c>
      <c r="F57" t="s">
        <v>62</v>
      </c>
      <c r="H57">
        <v>0.2424471974372864</v>
      </c>
      <c r="I57">
        <v>0.14516209178205869</v>
      </c>
      <c r="J57">
        <v>8.6913905845389314E-2</v>
      </c>
      <c r="K57">
        <v>5.2038565554997321E-2</v>
      </c>
      <c r="L57">
        <v>3.1157411218396089E-2</v>
      </c>
      <c r="M57">
        <v>1.8655092881187399E-2</v>
      </c>
    </row>
    <row r="58" spans="1:13" x14ac:dyDescent="0.3">
      <c r="A58" s="1">
        <v>56</v>
      </c>
      <c r="B58" t="s">
        <v>14</v>
      </c>
      <c r="C58" t="s">
        <v>6</v>
      </c>
      <c r="D58" t="s">
        <v>7</v>
      </c>
      <c r="E58" t="s">
        <v>8</v>
      </c>
      <c r="F58" t="s">
        <v>63</v>
      </c>
      <c r="H58">
        <v>4.1411472558975229</v>
      </c>
      <c r="I58">
        <v>3.9736335277557369</v>
      </c>
      <c r="J58">
        <v>4.5233778953552246</v>
      </c>
      <c r="K58">
        <v>4.7521319389343253</v>
      </c>
      <c r="L58">
        <v>4.9808855056762704</v>
      </c>
      <c r="M58">
        <v>5.209639072418212</v>
      </c>
    </row>
    <row r="59" spans="1:13" x14ac:dyDescent="0.3">
      <c r="A59" s="1">
        <v>57</v>
      </c>
      <c r="B59" t="s">
        <v>14</v>
      </c>
      <c r="C59" t="s">
        <v>6</v>
      </c>
      <c r="D59" t="s">
        <v>7</v>
      </c>
      <c r="E59" t="s">
        <v>8</v>
      </c>
      <c r="F59" t="s">
        <v>64</v>
      </c>
      <c r="H59">
        <v>0.51169152040684351</v>
      </c>
      <c r="I59">
        <v>0.50171804856088198</v>
      </c>
      <c r="J59">
        <v>0.30039712640006527</v>
      </c>
      <c r="K59">
        <v>0.17985885460619749</v>
      </c>
      <c r="L59">
        <v>0.10768813925726781</v>
      </c>
      <c r="M59">
        <v>6.4476866385499043E-2</v>
      </c>
    </row>
    <row r="60" spans="1:13" x14ac:dyDescent="0.3">
      <c r="A60" s="1">
        <v>58</v>
      </c>
      <c r="B60" t="s">
        <v>14</v>
      </c>
      <c r="C60" t="s">
        <v>6</v>
      </c>
      <c r="D60" t="s">
        <v>7</v>
      </c>
      <c r="E60" t="s">
        <v>8</v>
      </c>
      <c r="F60" t="s">
        <v>65</v>
      </c>
      <c r="H60">
        <v>3.429186344146729</v>
      </c>
      <c r="I60">
        <v>2.053180519669946</v>
      </c>
      <c r="J60">
        <v>1.229315010409878</v>
      </c>
      <c r="K60">
        <v>0.73603630092008243</v>
      </c>
      <c r="L60">
        <v>0.44069211852500523</v>
      </c>
      <c r="M60">
        <v>0.26385864812276988</v>
      </c>
    </row>
    <row r="61" spans="1:13" x14ac:dyDescent="0.3">
      <c r="A61" s="1">
        <v>59</v>
      </c>
      <c r="B61" t="s">
        <v>14</v>
      </c>
      <c r="C61" t="s">
        <v>6</v>
      </c>
      <c r="D61" t="s">
        <v>7</v>
      </c>
      <c r="E61" t="s">
        <v>8</v>
      </c>
      <c r="F61" t="s">
        <v>66</v>
      </c>
      <c r="H61">
        <v>1.8237149641777859</v>
      </c>
      <c r="I61">
        <v>0.63589007836820344</v>
      </c>
      <c r="J61">
        <v>0.22172115692948891</v>
      </c>
      <c r="K61">
        <v>7.7309385855341861E-2</v>
      </c>
      <c r="L61">
        <v>2.6956115618821351E-2</v>
      </c>
      <c r="M61">
        <v>9.3990161895078084E-3</v>
      </c>
    </row>
    <row r="62" spans="1:13" x14ac:dyDescent="0.3">
      <c r="A62" s="1">
        <v>60</v>
      </c>
      <c r="B62" t="s">
        <v>14</v>
      </c>
      <c r="C62" t="s">
        <v>6</v>
      </c>
      <c r="D62" t="s">
        <v>7</v>
      </c>
      <c r="E62" t="s">
        <v>8</v>
      </c>
      <c r="F62" t="s">
        <v>67</v>
      </c>
      <c r="H62">
        <v>0.14376035332679751</v>
      </c>
      <c r="I62">
        <v>0.15806188725959811</v>
      </c>
      <c r="J62">
        <v>5.5112771376445047E-2</v>
      </c>
      <c r="K62">
        <v>1.921663483495992E-2</v>
      </c>
      <c r="L62">
        <v>6.7004261472872213E-3</v>
      </c>
      <c r="M62">
        <v>2.3362940983596989E-3</v>
      </c>
    </row>
    <row r="63" spans="1:13" x14ac:dyDescent="0.3">
      <c r="A63" s="1">
        <v>61</v>
      </c>
      <c r="B63" t="s">
        <v>14</v>
      </c>
      <c r="C63" t="s">
        <v>6</v>
      </c>
      <c r="D63" t="s">
        <v>7</v>
      </c>
      <c r="E63" t="s">
        <v>8</v>
      </c>
      <c r="F63" t="s">
        <v>68</v>
      </c>
      <c r="H63">
        <v>5.8436331377547566</v>
      </c>
      <c r="I63">
        <v>6.6392006245593063</v>
      </c>
      <c r="J63">
        <v>8.3532037928390128</v>
      </c>
      <c r="K63">
        <v>11.05938500029772</v>
      </c>
      <c r="L63">
        <v>15.603014990631889</v>
      </c>
      <c r="M63">
        <v>22.977619011422991</v>
      </c>
    </row>
    <row r="64" spans="1:13" x14ac:dyDescent="0.3">
      <c r="A64" s="1">
        <v>62</v>
      </c>
      <c r="B64" t="s">
        <v>14</v>
      </c>
      <c r="C64" t="s">
        <v>6</v>
      </c>
      <c r="D64" t="s">
        <v>7</v>
      </c>
      <c r="E64" t="s">
        <v>8</v>
      </c>
      <c r="F64" t="s">
        <v>69</v>
      </c>
      <c r="H64">
        <v>0.62889463833573811</v>
      </c>
      <c r="I64">
        <v>1.6532977427989151</v>
      </c>
      <c r="J64">
        <v>3.3219424671534692</v>
      </c>
      <c r="K64">
        <v>6.0399889119418173</v>
      </c>
      <c r="L64">
        <v>10.467400192605069</v>
      </c>
      <c r="M64">
        <v>17.679186689384611</v>
      </c>
    </row>
    <row r="65" spans="1:13" x14ac:dyDescent="0.3">
      <c r="A65" s="1">
        <v>63</v>
      </c>
      <c r="B65" t="s">
        <v>14</v>
      </c>
      <c r="C65" t="s">
        <v>6</v>
      </c>
      <c r="D65" t="s">
        <v>7</v>
      </c>
      <c r="E65" t="s">
        <v>8</v>
      </c>
      <c r="F65" t="s">
        <v>70</v>
      </c>
      <c r="H65">
        <v>1.8240246436684331</v>
      </c>
      <c r="I65">
        <v>1.0921109236802959</v>
      </c>
      <c r="J65">
        <v>0.65388714662488767</v>
      </c>
      <c r="K65">
        <v>0.39150638570702878</v>
      </c>
      <c r="L65">
        <v>0.23440933323210081</v>
      </c>
      <c r="M65">
        <v>0.14034952560757569</v>
      </c>
    </row>
    <row r="66" spans="1:13" x14ac:dyDescent="0.3">
      <c r="A66" s="1">
        <v>64</v>
      </c>
      <c r="B66" t="s">
        <v>14</v>
      </c>
      <c r="C66" t="s">
        <v>6</v>
      </c>
      <c r="D66" t="s">
        <v>7</v>
      </c>
      <c r="E66" t="s">
        <v>8</v>
      </c>
      <c r="F66" t="s">
        <v>71</v>
      </c>
      <c r="H66">
        <v>0</v>
      </c>
      <c r="I66">
        <v>0</v>
      </c>
      <c r="J66">
        <v>0</v>
      </c>
      <c r="K66">
        <v>0</v>
      </c>
      <c r="L66">
        <v>0</v>
      </c>
      <c r="M66">
        <v>0</v>
      </c>
    </row>
    <row r="67" spans="1:13" x14ac:dyDescent="0.3">
      <c r="A67" s="1">
        <v>65</v>
      </c>
      <c r="B67" t="s">
        <v>14</v>
      </c>
      <c r="C67" t="s">
        <v>6</v>
      </c>
      <c r="D67" t="s">
        <v>7</v>
      </c>
      <c r="E67" t="s">
        <v>8</v>
      </c>
      <c r="F67" t="s">
        <v>72</v>
      </c>
      <c r="H67">
        <v>1.250122641974484</v>
      </c>
      <c r="I67">
        <v>0.74849459845816702</v>
      </c>
      <c r="J67">
        <v>0.44815136140257827</v>
      </c>
      <c r="K67">
        <v>0.26832477233729712</v>
      </c>
      <c r="L67">
        <v>0.16065595165108901</v>
      </c>
      <c r="M67">
        <v>9.6190652007606028E-2</v>
      </c>
    </row>
    <row r="68" spans="1:13" x14ac:dyDescent="0.3">
      <c r="A68" s="1">
        <v>66</v>
      </c>
      <c r="B68" t="s">
        <v>14</v>
      </c>
      <c r="C68" t="s">
        <v>6</v>
      </c>
      <c r="D68" t="s">
        <v>7</v>
      </c>
      <c r="E68" t="s">
        <v>8</v>
      </c>
      <c r="F68" t="s">
        <v>73</v>
      </c>
      <c r="H68">
        <v>0</v>
      </c>
      <c r="I68">
        <v>0</v>
      </c>
      <c r="J68">
        <v>0</v>
      </c>
      <c r="K68">
        <v>0</v>
      </c>
      <c r="L68">
        <v>0</v>
      </c>
      <c r="M68">
        <v>0</v>
      </c>
    </row>
    <row r="69" spans="1:13" x14ac:dyDescent="0.3">
      <c r="A69" s="1">
        <v>67</v>
      </c>
      <c r="B69" t="s">
        <v>14</v>
      </c>
      <c r="C69" t="s">
        <v>6</v>
      </c>
      <c r="D69" t="s">
        <v>7</v>
      </c>
      <c r="E69" t="s">
        <v>8</v>
      </c>
      <c r="F69" t="s">
        <v>74</v>
      </c>
      <c r="H69">
        <v>1.536609530448914</v>
      </c>
      <c r="I69">
        <v>0.53578260524885046</v>
      </c>
      <c r="J69">
        <v>0.18681583993780221</v>
      </c>
      <c r="K69">
        <v>0.25195449451479568</v>
      </c>
      <c r="L69">
        <v>0.27466693860686808</v>
      </c>
      <c r="M69">
        <v>0.28258627805263098</v>
      </c>
    </row>
    <row r="70" spans="1:13" x14ac:dyDescent="0.3">
      <c r="A70" s="1">
        <v>68</v>
      </c>
      <c r="B70" t="s">
        <v>14</v>
      </c>
      <c r="C70" t="s">
        <v>6</v>
      </c>
      <c r="D70" t="s">
        <v>7</v>
      </c>
      <c r="E70" t="s">
        <v>8</v>
      </c>
      <c r="F70" t="s">
        <v>75</v>
      </c>
      <c r="H70">
        <v>0</v>
      </c>
      <c r="I70">
        <v>0</v>
      </c>
      <c r="J70">
        <v>0</v>
      </c>
      <c r="K70">
        <v>0.3</v>
      </c>
      <c r="L70">
        <v>0</v>
      </c>
      <c r="M70">
        <v>0</v>
      </c>
    </row>
    <row r="71" spans="1:13" x14ac:dyDescent="0.3">
      <c r="A71" s="1">
        <v>69</v>
      </c>
      <c r="B71" t="s">
        <v>14</v>
      </c>
      <c r="C71" t="s">
        <v>6</v>
      </c>
      <c r="D71" t="s">
        <v>7</v>
      </c>
      <c r="E71" t="s">
        <v>8</v>
      </c>
      <c r="F71" t="s">
        <v>76</v>
      </c>
      <c r="H71">
        <v>0</v>
      </c>
      <c r="I71">
        <v>0</v>
      </c>
      <c r="J71">
        <v>0</v>
      </c>
      <c r="K71">
        <v>0</v>
      </c>
      <c r="L71">
        <v>0</v>
      </c>
      <c r="M71">
        <v>0</v>
      </c>
    </row>
    <row r="72" spans="1:13" x14ac:dyDescent="0.3">
      <c r="A72" s="1">
        <v>70</v>
      </c>
      <c r="B72" t="s">
        <v>14</v>
      </c>
      <c r="C72" t="s">
        <v>6</v>
      </c>
      <c r="D72" t="s">
        <v>7</v>
      </c>
      <c r="E72" t="s">
        <v>8</v>
      </c>
      <c r="F72" t="s">
        <v>77</v>
      </c>
      <c r="H72">
        <v>0</v>
      </c>
      <c r="I72">
        <v>0</v>
      </c>
      <c r="J72">
        <v>0</v>
      </c>
      <c r="K72">
        <v>0.3</v>
      </c>
      <c r="L72">
        <v>0</v>
      </c>
      <c r="M72">
        <v>0</v>
      </c>
    </row>
    <row r="73" spans="1:13" x14ac:dyDescent="0.3">
      <c r="A73" s="1">
        <v>71</v>
      </c>
      <c r="B73" t="s">
        <v>14</v>
      </c>
      <c r="C73" t="s">
        <v>6</v>
      </c>
      <c r="D73" t="s">
        <v>7</v>
      </c>
      <c r="E73" t="s">
        <v>8</v>
      </c>
      <c r="F73" t="s">
        <v>78</v>
      </c>
      <c r="H73">
        <v>29.66342054323092</v>
      </c>
      <c r="I73">
        <v>38.941871257887193</v>
      </c>
      <c r="J73">
        <v>43.940057526235428</v>
      </c>
      <c r="K73">
        <v>46.484147018682123</v>
      </c>
      <c r="L73">
        <v>44.955234432540308</v>
      </c>
      <c r="M73">
        <v>35.143947402976039</v>
      </c>
    </row>
    <row r="74" spans="1:13" x14ac:dyDescent="0.3">
      <c r="A74" s="1">
        <v>72</v>
      </c>
      <c r="B74" t="s">
        <v>14</v>
      </c>
      <c r="C74" t="s">
        <v>6</v>
      </c>
      <c r="D74" t="s">
        <v>7</v>
      </c>
      <c r="E74" t="s">
        <v>8</v>
      </c>
      <c r="F74" t="s">
        <v>79</v>
      </c>
      <c r="H74">
        <v>27.883615510076229</v>
      </c>
      <c r="I74">
        <v>36.994776371956533</v>
      </c>
      <c r="J74">
        <v>41.743053157075749</v>
      </c>
      <c r="K74">
        <v>44.444938078273168</v>
      </c>
      <c r="L74">
        <v>42.707471183575123</v>
      </c>
      <c r="M74">
        <v>33.386748838824062</v>
      </c>
    </row>
    <row r="75" spans="1:13" x14ac:dyDescent="0.3">
      <c r="A75" s="1">
        <v>73</v>
      </c>
      <c r="B75" t="s">
        <v>14</v>
      </c>
      <c r="C75" t="s">
        <v>6</v>
      </c>
      <c r="D75" t="s">
        <v>7</v>
      </c>
      <c r="E75" t="s">
        <v>8</v>
      </c>
      <c r="F75" t="s">
        <v>80</v>
      </c>
      <c r="H75">
        <v>0</v>
      </c>
      <c r="I75">
        <v>0</v>
      </c>
      <c r="J75">
        <v>0</v>
      </c>
      <c r="K75">
        <v>0</v>
      </c>
      <c r="L75">
        <v>0</v>
      </c>
      <c r="M75">
        <v>0</v>
      </c>
    </row>
    <row r="76" spans="1:13" x14ac:dyDescent="0.3">
      <c r="A76" s="1">
        <v>74</v>
      </c>
      <c r="B76" t="s">
        <v>14</v>
      </c>
      <c r="C76" t="s">
        <v>6</v>
      </c>
      <c r="D76" t="s">
        <v>7</v>
      </c>
      <c r="E76" t="s">
        <v>8</v>
      </c>
      <c r="F76" t="s">
        <v>81</v>
      </c>
      <c r="H76">
        <v>3.2977048307657242E-2</v>
      </c>
      <c r="I76">
        <v>3.6233100967820349E-2</v>
      </c>
      <c r="J76">
        <v>2.1694095802447251E-2</v>
      </c>
      <c r="K76">
        <v>1.2989056418431949E-2</v>
      </c>
      <c r="L76">
        <v>7.7770278225735377E-3</v>
      </c>
      <c r="M76">
        <v>0.64156259725811604</v>
      </c>
    </row>
    <row r="77" spans="1:13" x14ac:dyDescent="0.3">
      <c r="A77" s="1">
        <v>75</v>
      </c>
      <c r="B77" t="s">
        <v>14</v>
      </c>
      <c r="C77" t="s">
        <v>6</v>
      </c>
      <c r="D77" t="s">
        <v>7</v>
      </c>
      <c r="E77" t="s">
        <v>8</v>
      </c>
      <c r="F77" t="s">
        <v>82</v>
      </c>
      <c r="H77">
        <v>0.22428081929683691</v>
      </c>
      <c r="I77">
        <v>0.30225324382427732</v>
      </c>
      <c r="J77">
        <v>0.32910535473116009</v>
      </c>
      <c r="K77">
        <v>0.1147519398162878</v>
      </c>
      <c r="L77">
        <v>4.0124112884611637E-2</v>
      </c>
      <c r="M77">
        <v>1.410299903284956E-2</v>
      </c>
    </row>
    <row r="78" spans="1:13" x14ac:dyDescent="0.3">
      <c r="A78" s="1">
        <v>76</v>
      </c>
      <c r="B78" t="s">
        <v>14</v>
      </c>
      <c r="C78" t="s">
        <v>6</v>
      </c>
      <c r="D78" t="s">
        <v>7</v>
      </c>
      <c r="E78" t="s">
        <v>8</v>
      </c>
      <c r="F78" t="s">
        <v>83</v>
      </c>
      <c r="H78">
        <v>0.26681429147720342</v>
      </c>
      <c r="I78">
        <v>0.70249246481983929</v>
      </c>
      <c r="J78">
        <v>1.2880074942859061</v>
      </c>
      <c r="K78">
        <v>2.0748907276147301</v>
      </c>
      <c r="L78">
        <v>3.1323959866320119</v>
      </c>
      <c r="M78">
        <v>4.4925354789447427</v>
      </c>
    </row>
    <row r="79" spans="1:13" x14ac:dyDescent="0.3">
      <c r="A79" s="1">
        <v>77</v>
      </c>
      <c r="B79" t="s">
        <v>14</v>
      </c>
      <c r="C79" t="s">
        <v>6</v>
      </c>
      <c r="D79" t="s">
        <v>7</v>
      </c>
      <c r="E79" t="s">
        <v>8</v>
      </c>
      <c r="F79" t="s">
        <v>84</v>
      </c>
      <c r="H79">
        <v>3.0385860406805092</v>
      </c>
      <c r="I79">
        <v>4.0980754639128216</v>
      </c>
      <c r="J79">
        <v>4.4674965771914632</v>
      </c>
      <c r="K79">
        <v>1.5577197118962831</v>
      </c>
      <c r="L79">
        <v>0.54314327026427778</v>
      </c>
      <c r="M79">
        <v>0.1893823450909867</v>
      </c>
    </row>
    <row r="80" spans="1:13" x14ac:dyDescent="0.3">
      <c r="A80" s="1">
        <v>78</v>
      </c>
      <c r="B80" t="s">
        <v>14</v>
      </c>
      <c r="C80" t="s">
        <v>6</v>
      </c>
      <c r="D80" t="s">
        <v>7</v>
      </c>
      <c r="E80" t="s">
        <v>8</v>
      </c>
      <c r="F80" t="s">
        <v>85</v>
      </c>
      <c r="H80">
        <v>0</v>
      </c>
      <c r="I80">
        <v>0</v>
      </c>
      <c r="J80">
        <v>0</v>
      </c>
      <c r="K80">
        <v>0</v>
      </c>
      <c r="L80">
        <v>0</v>
      </c>
      <c r="M80">
        <v>0</v>
      </c>
    </row>
    <row r="81" spans="1:13" x14ac:dyDescent="0.3">
      <c r="A81" s="1">
        <v>79</v>
      </c>
      <c r="B81" t="s">
        <v>14</v>
      </c>
      <c r="C81" t="s">
        <v>6</v>
      </c>
      <c r="D81" t="s">
        <v>7</v>
      </c>
      <c r="E81" t="s">
        <v>8</v>
      </c>
      <c r="F81" t="s">
        <v>86</v>
      </c>
      <c r="H81">
        <v>13.426834106445311</v>
      </c>
      <c r="I81">
        <v>17.76370811462402</v>
      </c>
      <c r="J81">
        <v>21.359563827514648</v>
      </c>
      <c r="K81">
        <v>23.858724594116211</v>
      </c>
      <c r="L81">
        <v>26.35788536071777</v>
      </c>
      <c r="M81">
        <v>28.857046127319339</v>
      </c>
    </row>
    <row r="82" spans="1:13" x14ac:dyDescent="0.3">
      <c r="A82" s="1">
        <v>80</v>
      </c>
      <c r="B82" t="s">
        <v>14</v>
      </c>
      <c r="C82" t="s">
        <v>6</v>
      </c>
      <c r="D82" t="s">
        <v>7</v>
      </c>
      <c r="E82" t="s">
        <v>8</v>
      </c>
      <c r="F82" t="s">
        <v>87</v>
      </c>
      <c r="H82">
        <v>7.2225103378295898</v>
      </c>
      <c r="I82">
        <v>12.42491340637207</v>
      </c>
      <c r="J82">
        <v>19.042703628540039</v>
      </c>
      <c r="K82">
        <v>26.599859237670891</v>
      </c>
      <c r="L82">
        <v>34.157012939453118</v>
      </c>
      <c r="M82">
        <v>41.714164733886719</v>
      </c>
    </row>
    <row r="83" spans="1:13" x14ac:dyDescent="0.3">
      <c r="A83" s="1">
        <v>81</v>
      </c>
      <c r="B83" t="s">
        <v>14</v>
      </c>
      <c r="C83" t="s">
        <v>6</v>
      </c>
      <c r="D83" t="s">
        <v>7</v>
      </c>
      <c r="E83" t="s">
        <v>8</v>
      </c>
      <c r="F83" t="s">
        <v>88</v>
      </c>
      <c r="H83">
        <v>4.4902725219726571</v>
      </c>
      <c r="I83">
        <v>2.6884920050670238</v>
      </c>
      <c r="J83">
        <v>3.300175594564311</v>
      </c>
      <c r="K83">
        <v>6.2358772691181654</v>
      </c>
      <c r="L83">
        <v>11.147728832089211</v>
      </c>
      <c r="M83">
        <v>19.416265000882309</v>
      </c>
    </row>
    <row r="84" spans="1:13" x14ac:dyDescent="0.3">
      <c r="A84" s="1">
        <v>82</v>
      </c>
      <c r="B84" t="s">
        <v>14</v>
      </c>
      <c r="C84" t="s">
        <v>6</v>
      </c>
      <c r="D84" t="s">
        <v>7</v>
      </c>
      <c r="E84" t="s">
        <v>8</v>
      </c>
      <c r="F84" t="s">
        <v>89</v>
      </c>
      <c r="H84">
        <v>0</v>
      </c>
      <c r="I84">
        <v>0</v>
      </c>
      <c r="J84">
        <v>0</v>
      </c>
      <c r="K84">
        <v>0</v>
      </c>
      <c r="L84">
        <v>0</v>
      </c>
      <c r="M84">
        <v>0.23306908947822361</v>
      </c>
    </row>
    <row r="85" spans="1:13" x14ac:dyDescent="0.3">
      <c r="A85" s="1">
        <v>83</v>
      </c>
      <c r="B85" t="s">
        <v>14</v>
      </c>
      <c r="C85" t="s">
        <v>6</v>
      </c>
      <c r="D85" t="s">
        <v>7</v>
      </c>
      <c r="E85" t="s">
        <v>8</v>
      </c>
      <c r="F85" t="s">
        <v>90</v>
      </c>
      <c r="H85">
        <v>0.28504565358161932</v>
      </c>
      <c r="I85">
        <v>1</v>
      </c>
      <c r="J85">
        <v>3.924321822101958</v>
      </c>
      <c r="K85">
        <v>12.328883274547509</v>
      </c>
      <c r="L85">
        <v>17.04789484786702</v>
      </c>
      <c r="M85">
        <v>16.002902666862479</v>
      </c>
    </row>
    <row r="86" spans="1:13" x14ac:dyDescent="0.3">
      <c r="A86" s="1">
        <v>84</v>
      </c>
      <c r="B86" t="s">
        <v>14</v>
      </c>
      <c r="C86" t="s">
        <v>6</v>
      </c>
      <c r="D86" t="s">
        <v>13</v>
      </c>
      <c r="E86" t="s">
        <v>8</v>
      </c>
      <c r="F86" t="s">
        <v>91</v>
      </c>
      <c r="H86">
        <v>20.70973370218638</v>
      </c>
      <c r="I86">
        <v>24.69464765535438</v>
      </c>
      <c r="J86">
        <v>28.39185157627368</v>
      </c>
      <c r="K86">
        <v>31.24857195753588</v>
      </c>
      <c r="L86">
        <v>33.201925249430268</v>
      </c>
      <c r="M86">
        <v>34.395332499306562</v>
      </c>
    </row>
    <row r="87" spans="1:13" x14ac:dyDescent="0.3">
      <c r="A87" s="1">
        <v>85</v>
      </c>
      <c r="B87" t="s">
        <v>14</v>
      </c>
      <c r="C87" t="s">
        <v>6</v>
      </c>
      <c r="D87" t="s">
        <v>13</v>
      </c>
      <c r="E87" t="s">
        <v>8</v>
      </c>
      <c r="F87" t="s">
        <v>92</v>
      </c>
      <c r="H87">
        <v>16.5677869617491</v>
      </c>
      <c r="I87">
        <v>19.755718124283501</v>
      </c>
      <c r="J87">
        <v>22.713481261018941</v>
      </c>
      <c r="K87">
        <v>24.9988575660287</v>
      </c>
      <c r="L87">
        <v>26.561540199544211</v>
      </c>
      <c r="M87">
        <v>27.51626599944526</v>
      </c>
    </row>
    <row r="88" spans="1:13" x14ac:dyDescent="0.3">
      <c r="A88" s="1">
        <v>86</v>
      </c>
      <c r="B88" t="s">
        <v>14</v>
      </c>
      <c r="C88" t="s">
        <v>6</v>
      </c>
      <c r="D88" t="s">
        <v>13</v>
      </c>
      <c r="E88" t="s">
        <v>8</v>
      </c>
      <c r="F88" t="s">
        <v>93</v>
      </c>
      <c r="H88">
        <v>0</v>
      </c>
      <c r="I88">
        <v>0</v>
      </c>
      <c r="J88">
        <v>0</v>
      </c>
      <c r="K88">
        <v>0</v>
      </c>
      <c r="L88">
        <v>0</v>
      </c>
      <c r="M88">
        <v>0</v>
      </c>
    </row>
    <row r="89" spans="1:13" x14ac:dyDescent="0.3">
      <c r="A89" s="1">
        <v>87</v>
      </c>
      <c r="B89" t="s">
        <v>14</v>
      </c>
      <c r="C89" t="s">
        <v>6</v>
      </c>
      <c r="D89" t="s">
        <v>13</v>
      </c>
      <c r="E89" t="s">
        <v>8</v>
      </c>
      <c r="F89" t="s">
        <v>94</v>
      </c>
      <c r="H89">
        <v>0</v>
      </c>
      <c r="I89">
        <v>0</v>
      </c>
      <c r="J89">
        <v>0</v>
      </c>
      <c r="K89">
        <v>0</v>
      </c>
      <c r="L89">
        <v>0</v>
      </c>
      <c r="M89">
        <v>0</v>
      </c>
    </row>
    <row r="90" spans="1:13" x14ac:dyDescent="0.3">
      <c r="A90" s="1">
        <v>88</v>
      </c>
      <c r="B90" t="s">
        <v>14</v>
      </c>
      <c r="C90" t="s">
        <v>6</v>
      </c>
      <c r="D90" t="s">
        <v>13</v>
      </c>
      <c r="E90" t="s">
        <v>8</v>
      </c>
      <c r="F90" t="s">
        <v>95</v>
      </c>
      <c r="H90">
        <v>13.25422956939928</v>
      </c>
      <c r="I90">
        <v>15.804574499426799</v>
      </c>
      <c r="J90">
        <v>18.170785008815159</v>
      </c>
      <c r="K90">
        <v>19.99908605282296</v>
      </c>
      <c r="L90">
        <v>21.249232159635369</v>
      </c>
      <c r="M90">
        <v>22.013012799556201</v>
      </c>
    </row>
    <row r="91" spans="1:13" x14ac:dyDescent="0.3">
      <c r="A91" s="1">
        <v>89</v>
      </c>
      <c r="B91" t="s">
        <v>14</v>
      </c>
      <c r="C91" t="s">
        <v>6</v>
      </c>
      <c r="D91" t="s">
        <v>13</v>
      </c>
      <c r="E91" t="s">
        <v>8</v>
      </c>
      <c r="F91" t="s">
        <v>96</v>
      </c>
      <c r="H91">
        <v>14.72692174377698</v>
      </c>
      <c r="I91">
        <v>17.560638332696449</v>
      </c>
      <c r="J91">
        <v>20.189761120905729</v>
      </c>
      <c r="K91">
        <v>22.221206725358851</v>
      </c>
      <c r="L91">
        <v>23.61025795515042</v>
      </c>
      <c r="M91">
        <v>24.45890311061801</v>
      </c>
    </row>
    <row r="92" spans="1:13" x14ac:dyDescent="0.3">
      <c r="A92" s="1">
        <v>90</v>
      </c>
      <c r="B92" t="s">
        <v>14</v>
      </c>
      <c r="C92" t="s">
        <v>6</v>
      </c>
      <c r="D92" t="s">
        <v>13</v>
      </c>
      <c r="E92" t="s">
        <v>8</v>
      </c>
      <c r="F92" t="s">
        <v>15</v>
      </c>
      <c r="H92">
        <v>14.551256284602109</v>
      </c>
      <c r="I92">
        <v>16.088124617465031</v>
      </c>
      <c r="J92">
        <v>13.11115966464533</v>
      </c>
      <c r="K92">
        <v>9.2610031768145937</v>
      </c>
      <c r="L92">
        <v>5.538465066086995</v>
      </c>
      <c r="M92">
        <v>2.0501196265432209</v>
      </c>
    </row>
    <row r="93" spans="1:13" x14ac:dyDescent="0.3">
      <c r="A93" s="1">
        <v>91</v>
      </c>
      <c r="B93" t="s">
        <v>14</v>
      </c>
      <c r="C93" t="s">
        <v>6</v>
      </c>
      <c r="D93" t="s">
        <v>13</v>
      </c>
      <c r="E93" t="s">
        <v>8</v>
      </c>
      <c r="F93" t="s">
        <v>16</v>
      </c>
      <c r="H93">
        <v>3.8926940411329269E-2</v>
      </c>
      <c r="I93">
        <v>1.357298463576212E-2</v>
      </c>
      <c r="J93">
        <v>4.7326070319417563E-3</v>
      </c>
      <c r="K93">
        <v>1.650158010182331E-3</v>
      </c>
      <c r="L93">
        <v>5.7537451138250776E-4</v>
      </c>
      <c r="M93">
        <v>2.006206837805067E-4</v>
      </c>
    </row>
    <row r="94" spans="1:13" x14ac:dyDescent="0.3">
      <c r="A94" s="1">
        <v>92</v>
      </c>
      <c r="B94" t="s">
        <v>14</v>
      </c>
      <c r="C94" t="s">
        <v>6</v>
      </c>
      <c r="D94" t="s">
        <v>13</v>
      </c>
      <c r="E94" t="s">
        <v>8</v>
      </c>
      <c r="F94" t="s">
        <v>17</v>
      </c>
      <c r="H94">
        <v>1.607978820800781</v>
      </c>
      <c r="I94">
        <v>0.96275630997577244</v>
      </c>
      <c r="J94">
        <v>0.57643776174649197</v>
      </c>
      <c r="K94">
        <v>0.34513457842272383</v>
      </c>
      <c r="L94">
        <v>0.20664481948949309</v>
      </c>
      <c r="M94">
        <v>0.1237258857602594</v>
      </c>
    </row>
    <row r="95" spans="1:13" x14ac:dyDescent="0.3">
      <c r="A95" s="1">
        <v>93</v>
      </c>
      <c r="B95" t="s">
        <v>14</v>
      </c>
      <c r="C95" t="s">
        <v>6</v>
      </c>
      <c r="D95" t="s">
        <v>13</v>
      </c>
      <c r="E95" t="s">
        <v>8</v>
      </c>
      <c r="F95" t="s">
        <v>18</v>
      </c>
      <c r="H95">
        <v>0</v>
      </c>
      <c r="I95">
        <v>0</v>
      </c>
      <c r="J95">
        <v>0</v>
      </c>
      <c r="K95">
        <v>0</v>
      </c>
      <c r="L95">
        <v>0</v>
      </c>
      <c r="M95">
        <v>0</v>
      </c>
    </row>
    <row r="96" spans="1:13" x14ac:dyDescent="0.3">
      <c r="A96" s="1">
        <v>94</v>
      </c>
      <c r="B96" t="s">
        <v>14</v>
      </c>
      <c r="C96" t="s">
        <v>6</v>
      </c>
      <c r="D96" t="s">
        <v>13</v>
      </c>
      <c r="E96" t="s">
        <v>8</v>
      </c>
      <c r="F96" t="s">
        <v>19</v>
      </c>
      <c r="H96">
        <v>3.948134409672595</v>
      </c>
      <c r="I96">
        <v>5.288718599188865</v>
      </c>
      <c r="J96">
        <v>4.894133914473402</v>
      </c>
      <c r="K96">
        <v>4.0151956561084008</v>
      </c>
      <c r="L96">
        <v>2.6585075721419962</v>
      </c>
      <c r="M96">
        <v>0.92696425790090475</v>
      </c>
    </row>
    <row r="97" spans="1:13" x14ac:dyDescent="0.3">
      <c r="A97" s="1">
        <v>95</v>
      </c>
      <c r="B97" t="s">
        <v>14</v>
      </c>
      <c r="C97" t="s">
        <v>6</v>
      </c>
      <c r="D97" t="s">
        <v>13</v>
      </c>
      <c r="E97" t="s">
        <v>8</v>
      </c>
      <c r="F97" t="s">
        <v>20</v>
      </c>
      <c r="H97">
        <v>12.741726748227739</v>
      </c>
      <c r="I97">
        <v>13.38449895340632</v>
      </c>
      <c r="J97">
        <v>10.71800616099438</v>
      </c>
      <c r="K97">
        <v>7.8313322399375593</v>
      </c>
      <c r="L97">
        <v>4.6835835044932681</v>
      </c>
      <c r="M97">
        <v>1.5386593184993551</v>
      </c>
    </row>
    <row r="98" spans="1:13" x14ac:dyDescent="0.3">
      <c r="A98" s="1">
        <v>96</v>
      </c>
      <c r="B98" t="s">
        <v>14</v>
      </c>
      <c r="C98" t="s">
        <v>6</v>
      </c>
      <c r="D98" t="s">
        <v>13</v>
      </c>
      <c r="E98" t="s">
        <v>8</v>
      </c>
      <c r="F98" t="s">
        <v>97</v>
      </c>
      <c r="H98">
        <v>0</v>
      </c>
      <c r="I98">
        <v>1.879350640112063</v>
      </c>
      <c r="J98">
        <v>2.1607210266175749</v>
      </c>
      <c r="K98">
        <v>2.378127622252165</v>
      </c>
      <c r="L98">
        <v>2.526784764914038</v>
      </c>
      <c r="M98">
        <v>2.6176073071212009</v>
      </c>
    </row>
    <row r="99" spans="1:13" x14ac:dyDescent="0.3">
      <c r="A99" s="1">
        <v>97</v>
      </c>
      <c r="B99" t="s">
        <v>14</v>
      </c>
      <c r="C99" t="s">
        <v>6</v>
      </c>
      <c r="D99" t="s">
        <v>13</v>
      </c>
      <c r="E99" t="s">
        <v>8</v>
      </c>
      <c r="F99" t="s">
        <v>98</v>
      </c>
      <c r="H99">
        <v>1.5760844954317621</v>
      </c>
      <c r="I99">
        <v>0</v>
      </c>
      <c r="J99">
        <v>0</v>
      </c>
      <c r="K99">
        <v>0</v>
      </c>
      <c r="L99">
        <v>0</v>
      </c>
      <c r="M99">
        <v>0</v>
      </c>
    </row>
    <row r="100" spans="1:13" x14ac:dyDescent="0.3">
      <c r="A100" s="1">
        <v>98</v>
      </c>
      <c r="B100" t="s">
        <v>14</v>
      </c>
      <c r="C100" t="s">
        <v>6</v>
      </c>
      <c r="D100" t="s">
        <v>13</v>
      </c>
      <c r="E100" t="s">
        <v>8</v>
      </c>
      <c r="F100" t="s">
        <v>99</v>
      </c>
      <c r="H100">
        <v>0</v>
      </c>
      <c r="I100">
        <v>0</v>
      </c>
      <c r="J100">
        <v>0</v>
      </c>
      <c r="K100">
        <v>0</v>
      </c>
      <c r="L100">
        <v>0</v>
      </c>
      <c r="M100">
        <v>0</v>
      </c>
    </row>
    <row r="101" spans="1:13" x14ac:dyDescent="0.3">
      <c r="A101" s="1">
        <v>99</v>
      </c>
      <c r="B101" t="s">
        <v>14</v>
      </c>
      <c r="C101" t="s">
        <v>6</v>
      </c>
      <c r="D101" t="s">
        <v>13</v>
      </c>
      <c r="E101" t="s">
        <v>8</v>
      </c>
      <c r="F101" t="s">
        <v>100</v>
      </c>
      <c r="H101">
        <v>0</v>
      </c>
      <c r="I101">
        <v>0</v>
      </c>
      <c r="J101">
        <v>0</v>
      </c>
      <c r="K101">
        <v>0</v>
      </c>
      <c r="L101">
        <v>0</v>
      </c>
      <c r="M101">
        <v>0</v>
      </c>
    </row>
    <row r="102" spans="1:13" x14ac:dyDescent="0.3">
      <c r="A102" s="1">
        <v>100</v>
      </c>
      <c r="B102" t="s">
        <v>14</v>
      </c>
      <c r="C102" t="s">
        <v>6</v>
      </c>
      <c r="D102" t="s">
        <v>13</v>
      </c>
      <c r="E102" t="s">
        <v>8</v>
      </c>
      <c r="F102" t="s">
        <v>21</v>
      </c>
      <c r="H102">
        <v>3.0385860406805092</v>
      </c>
      <c r="I102">
        <v>4.0980754639128207</v>
      </c>
      <c r="J102">
        <v>4.4674965771914632</v>
      </c>
      <c r="K102">
        <v>1.5577197118962831</v>
      </c>
      <c r="L102">
        <v>0.54314327026426301</v>
      </c>
      <c r="M102">
        <v>0.18938234509098761</v>
      </c>
    </row>
    <row r="103" spans="1:13" x14ac:dyDescent="0.3">
      <c r="A103" s="1">
        <v>101</v>
      </c>
      <c r="B103" t="s">
        <v>14</v>
      </c>
      <c r="C103" t="s">
        <v>6</v>
      </c>
      <c r="D103" t="s">
        <v>13</v>
      </c>
      <c r="E103" t="s">
        <v>8</v>
      </c>
      <c r="F103" t="s">
        <v>22</v>
      </c>
      <c r="H103">
        <v>0</v>
      </c>
      <c r="I103">
        <v>0</v>
      </c>
      <c r="J103">
        <v>0</v>
      </c>
      <c r="K103">
        <v>0</v>
      </c>
      <c r="L103">
        <v>0</v>
      </c>
      <c r="M103">
        <v>0</v>
      </c>
    </row>
    <row r="104" spans="1:13" x14ac:dyDescent="0.3">
      <c r="A104" s="1">
        <v>102</v>
      </c>
      <c r="B104" t="s">
        <v>14</v>
      </c>
      <c r="C104" t="s">
        <v>6</v>
      </c>
      <c r="D104" t="s">
        <v>13</v>
      </c>
      <c r="E104" t="s">
        <v>8</v>
      </c>
      <c r="F104" t="s">
        <v>23</v>
      </c>
      <c r="H104">
        <v>113.6015886592202</v>
      </c>
      <c r="I104">
        <v>160.97488510550261</v>
      </c>
      <c r="J104">
        <v>207.93458666066971</v>
      </c>
      <c r="K104">
        <v>254.84869924216451</v>
      </c>
      <c r="L104">
        <v>300.89550033959767</v>
      </c>
      <c r="M104">
        <v>376.06874749712728</v>
      </c>
    </row>
    <row r="105" spans="1:13" x14ac:dyDescent="0.3">
      <c r="A105" s="1">
        <v>103</v>
      </c>
      <c r="B105" t="s">
        <v>14</v>
      </c>
      <c r="C105" t="s">
        <v>6</v>
      </c>
      <c r="D105" t="s">
        <v>13</v>
      </c>
      <c r="E105" t="s">
        <v>8</v>
      </c>
      <c r="F105" t="s">
        <v>24</v>
      </c>
      <c r="H105">
        <v>60.351066589355483</v>
      </c>
      <c r="I105">
        <v>49.311215601758981</v>
      </c>
      <c r="J105">
        <v>40.290853526556162</v>
      </c>
      <c r="K105">
        <v>32.920560933008019</v>
      </c>
      <c r="L105">
        <v>26.898495248545021</v>
      </c>
      <c r="M105">
        <v>21.978029114034559</v>
      </c>
    </row>
    <row r="106" spans="1:13" x14ac:dyDescent="0.3">
      <c r="A106" s="1">
        <v>104</v>
      </c>
      <c r="B106" t="s">
        <v>14</v>
      </c>
      <c r="C106" t="s">
        <v>6</v>
      </c>
      <c r="D106" t="s">
        <v>13</v>
      </c>
      <c r="E106" t="s">
        <v>8</v>
      </c>
      <c r="F106" t="s">
        <v>25</v>
      </c>
      <c r="H106">
        <v>194</v>
      </c>
      <c r="I106">
        <v>228.17220758107379</v>
      </c>
      <c r="J106">
        <v>248.22544018722579</v>
      </c>
      <c r="K106">
        <v>287.76926017517252</v>
      </c>
      <c r="L106">
        <v>327.79399558814282</v>
      </c>
      <c r="M106">
        <v>398.04677661116187</v>
      </c>
    </row>
    <row r="107" spans="1:13" x14ac:dyDescent="0.3">
      <c r="A107" s="1">
        <v>105</v>
      </c>
      <c r="B107" t="s">
        <v>14</v>
      </c>
      <c r="C107" t="s">
        <v>6</v>
      </c>
      <c r="D107" t="s">
        <v>13</v>
      </c>
      <c r="E107" t="s">
        <v>8</v>
      </c>
      <c r="F107" t="s">
        <v>26</v>
      </c>
      <c r="H107">
        <v>1.5454896688461299</v>
      </c>
      <c r="I107">
        <v>2.7999999523162842</v>
      </c>
      <c r="J107">
        <v>3</v>
      </c>
      <c r="K107">
        <v>3.4000000953674321</v>
      </c>
      <c r="L107">
        <v>3.8000001907348619</v>
      </c>
      <c r="M107">
        <v>4.2000002861022949</v>
      </c>
    </row>
    <row r="108" spans="1:13" x14ac:dyDescent="0.3">
      <c r="A108" s="1">
        <v>106</v>
      </c>
      <c r="B108" t="s">
        <v>14</v>
      </c>
      <c r="C108" t="s">
        <v>6</v>
      </c>
      <c r="D108" t="s">
        <v>13</v>
      </c>
      <c r="E108" t="s">
        <v>8</v>
      </c>
      <c r="F108" t="s">
        <v>27</v>
      </c>
      <c r="H108">
        <v>2.9724190235137939</v>
      </c>
      <c r="I108">
        <v>5.8060552183816991</v>
      </c>
      <c r="J108">
        <v>9.7877087903565965</v>
      </c>
      <c r="K108">
        <v>15.4818774935998</v>
      </c>
      <c r="L108">
        <v>23.740855624331651</v>
      </c>
      <c r="M108">
        <v>34.385733022405923</v>
      </c>
    </row>
    <row r="109" spans="1:13" x14ac:dyDescent="0.3">
      <c r="A109" s="1">
        <v>107</v>
      </c>
      <c r="B109" t="s">
        <v>14</v>
      </c>
      <c r="C109" t="s">
        <v>6</v>
      </c>
      <c r="D109" t="s">
        <v>13</v>
      </c>
      <c r="E109" t="s">
        <v>8</v>
      </c>
      <c r="F109" t="s">
        <v>28</v>
      </c>
      <c r="H109">
        <v>6.7243056297302246</v>
      </c>
      <c r="I109">
        <v>10.75039576940282</v>
      </c>
      <c r="J109">
        <v>13.90657166721264</v>
      </c>
      <c r="K109">
        <v>15.810623869136201</v>
      </c>
      <c r="L109">
        <v>17.427748446180551</v>
      </c>
      <c r="M109">
        <v>18.236172082209311</v>
      </c>
    </row>
    <row r="110" spans="1:13" x14ac:dyDescent="0.3">
      <c r="A110" s="1">
        <v>108</v>
      </c>
      <c r="B110" t="s">
        <v>14</v>
      </c>
      <c r="C110" t="s">
        <v>6</v>
      </c>
      <c r="D110" t="s">
        <v>13</v>
      </c>
      <c r="E110" t="s">
        <v>8</v>
      </c>
      <c r="F110" t="s">
        <v>29</v>
      </c>
      <c r="H110">
        <v>1.700000047683716</v>
      </c>
      <c r="I110">
        <v>1.3890238170060409</v>
      </c>
      <c r="J110">
        <v>1.1349335941718699</v>
      </c>
      <c r="K110">
        <v>0.92732338165104178</v>
      </c>
      <c r="L110">
        <v>0.75769072179433516</v>
      </c>
      <c r="M110">
        <v>0.61908848763317037</v>
      </c>
    </row>
    <row r="111" spans="1:13" x14ac:dyDescent="0.3">
      <c r="A111" s="1">
        <v>109</v>
      </c>
      <c r="B111" t="s">
        <v>14</v>
      </c>
      <c r="C111" t="s">
        <v>6</v>
      </c>
      <c r="D111" t="s">
        <v>13</v>
      </c>
      <c r="E111" t="s">
        <v>8</v>
      </c>
      <c r="F111" t="s">
        <v>30</v>
      </c>
      <c r="H111">
        <v>24.80757904052734</v>
      </c>
      <c r="I111">
        <v>40.545535485589568</v>
      </c>
      <c r="J111">
        <v>55.949912106287137</v>
      </c>
      <c r="K111">
        <v>65.05563406928745</v>
      </c>
      <c r="L111">
        <v>70.580003112601815</v>
      </c>
      <c r="M111">
        <v>76.500002145767212</v>
      </c>
    </row>
    <row r="112" spans="1:13" x14ac:dyDescent="0.3">
      <c r="A112" s="1">
        <v>110</v>
      </c>
      <c r="B112" t="s">
        <v>14</v>
      </c>
      <c r="C112" t="s">
        <v>6</v>
      </c>
      <c r="D112" t="s">
        <v>13</v>
      </c>
      <c r="E112" t="s">
        <v>8</v>
      </c>
      <c r="F112" t="s">
        <v>31</v>
      </c>
      <c r="H112">
        <v>2.3669407367706299</v>
      </c>
      <c r="I112">
        <v>0.82530119024194304</v>
      </c>
      <c r="J112">
        <v>0.28776472686175769</v>
      </c>
      <c r="K112">
        <v>0.1003373544166901</v>
      </c>
      <c r="L112">
        <v>3.4985471642523289E-2</v>
      </c>
      <c r="M112">
        <v>1.2198679476506141E-2</v>
      </c>
    </row>
    <row r="113" spans="1:13" x14ac:dyDescent="0.3">
      <c r="A113" s="1">
        <v>111</v>
      </c>
      <c r="B113" t="s">
        <v>14</v>
      </c>
      <c r="C113" t="s">
        <v>6</v>
      </c>
      <c r="D113" t="s">
        <v>13</v>
      </c>
      <c r="E113" t="s">
        <v>8</v>
      </c>
      <c r="F113" t="s">
        <v>32</v>
      </c>
      <c r="H113">
        <v>19.63348042289994</v>
      </c>
      <c r="I113">
        <v>22.74038757946953</v>
      </c>
      <c r="J113">
        <v>25.261915863462619</v>
      </c>
      <c r="K113">
        <v>26.818146026544181</v>
      </c>
      <c r="L113">
        <v>29.979649541985939</v>
      </c>
      <c r="M113">
        <v>31.033712997812419</v>
      </c>
    </row>
    <row r="114" spans="1:13" x14ac:dyDescent="0.3">
      <c r="A114" s="1">
        <v>112</v>
      </c>
      <c r="B114" t="s">
        <v>14</v>
      </c>
      <c r="C114" t="s">
        <v>6</v>
      </c>
      <c r="D114" t="s">
        <v>13</v>
      </c>
      <c r="E114" t="s">
        <v>8</v>
      </c>
      <c r="F114" t="s">
        <v>33</v>
      </c>
      <c r="H114">
        <v>1.6663264036178591</v>
      </c>
      <c r="I114">
        <v>3.4689436824595088</v>
      </c>
      <c r="J114">
        <v>6.4052173029360286</v>
      </c>
      <c r="K114">
        <v>11.188097660016901</v>
      </c>
      <c r="L114">
        <v>18.978905829467251</v>
      </c>
      <c r="M114">
        <v>31.66931148498719</v>
      </c>
    </row>
    <row r="115" spans="1:13" x14ac:dyDescent="0.3">
      <c r="A115" s="1">
        <v>113</v>
      </c>
      <c r="B115" t="s">
        <v>14</v>
      </c>
      <c r="C115" t="s">
        <v>6</v>
      </c>
      <c r="D115" t="s">
        <v>13</v>
      </c>
      <c r="E115" t="s">
        <v>8</v>
      </c>
      <c r="F115" t="s">
        <v>34</v>
      </c>
      <c r="H115">
        <v>0</v>
      </c>
      <c r="I115">
        <v>0</v>
      </c>
      <c r="J115">
        <v>0</v>
      </c>
      <c r="K115">
        <v>0</v>
      </c>
      <c r="L115">
        <v>0</v>
      </c>
      <c r="M115">
        <v>0</v>
      </c>
    </row>
    <row r="116" spans="1:13" x14ac:dyDescent="0.3">
      <c r="A116" s="1">
        <v>114</v>
      </c>
      <c r="B116" t="s">
        <v>14</v>
      </c>
      <c r="C116" t="s">
        <v>6</v>
      </c>
      <c r="D116" t="s">
        <v>13</v>
      </c>
      <c r="E116" t="s">
        <v>8</v>
      </c>
      <c r="F116" t="s">
        <v>35</v>
      </c>
      <c r="H116">
        <v>1.4911707639694209</v>
      </c>
      <c r="I116">
        <v>0.89281901209867987</v>
      </c>
      <c r="J116">
        <v>0.53456371840536498</v>
      </c>
      <c r="K116">
        <v>0.32006304207575109</v>
      </c>
      <c r="L116">
        <v>0.19163356467283199</v>
      </c>
      <c r="M116">
        <v>0.114738093067693</v>
      </c>
    </row>
    <row r="117" spans="1:13" x14ac:dyDescent="0.3">
      <c r="A117" s="1">
        <v>115</v>
      </c>
      <c r="B117" t="s">
        <v>14</v>
      </c>
      <c r="C117" t="s">
        <v>6</v>
      </c>
      <c r="D117" t="s">
        <v>13</v>
      </c>
      <c r="E117" t="s">
        <v>8</v>
      </c>
      <c r="F117" t="s">
        <v>36</v>
      </c>
      <c r="H117">
        <v>34.751970094150337</v>
      </c>
      <c r="I117">
        <v>49.06117650692525</v>
      </c>
      <c r="J117">
        <v>62.828095225567402</v>
      </c>
      <c r="K117">
        <v>75.046711407085638</v>
      </c>
      <c r="L117">
        <v>84.787694211101993</v>
      </c>
      <c r="M117">
        <v>92.348954483433431</v>
      </c>
    </row>
    <row r="118" spans="1:13" x14ac:dyDescent="0.3">
      <c r="A118" s="1">
        <v>116</v>
      </c>
      <c r="B118" t="s">
        <v>14</v>
      </c>
      <c r="C118" t="s">
        <v>6</v>
      </c>
      <c r="D118" t="s">
        <v>13</v>
      </c>
      <c r="E118" t="s">
        <v>8</v>
      </c>
      <c r="F118" t="s">
        <v>37</v>
      </c>
      <c r="H118">
        <v>0.35421103239059448</v>
      </c>
      <c r="I118">
        <v>1.2058670898361441</v>
      </c>
      <c r="J118">
        <v>2.5931250755153532</v>
      </c>
      <c r="K118">
        <v>4.852822170376653</v>
      </c>
      <c r="L118">
        <v>8.5336306524590686</v>
      </c>
      <c r="M118">
        <v>14.529279853663819</v>
      </c>
    </row>
    <row r="119" spans="1:13" x14ac:dyDescent="0.3">
      <c r="A119" s="1">
        <v>117</v>
      </c>
      <c r="B119" t="s">
        <v>14</v>
      </c>
      <c r="C119" t="s">
        <v>6</v>
      </c>
      <c r="D119" t="s">
        <v>13</v>
      </c>
      <c r="E119" t="s">
        <v>8</v>
      </c>
      <c r="F119" t="s">
        <v>38</v>
      </c>
      <c r="H119">
        <v>4.3389482498168954</v>
      </c>
      <c r="I119">
        <v>0</v>
      </c>
      <c r="J119">
        <v>0</v>
      </c>
      <c r="K119">
        <v>0</v>
      </c>
      <c r="L119">
        <v>0</v>
      </c>
      <c r="M119">
        <v>0</v>
      </c>
    </row>
    <row r="120" spans="1:13" x14ac:dyDescent="0.3">
      <c r="A120" s="1">
        <v>118</v>
      </c>
      <c r="B120" t="s">
        <v>14</v>
      </c>
      <c r="C120" t="s">
        <v>6</v>
      </c>
      <c r="D120" t="s">
        <v>13</v>
      </c>
      <c r="E120" t="s">
        <v>8</v>
      </c>
      <c r="F120" t="s">
        <v>39</v>
      </c>
      <c r="H120">
        <v>1.3705582618713379</v>
      </c>
      <c r="I120">
        <v>0.82060385232495403</v>
      </c>
      <c r="J120">
        <v>0.49132583501493637</v>
      </c>
      <c r="K120">
        <v>0.29417492431845332</v>
      </c>
      <c r="L120">
        <v>0.17613339240574821</v>
      </c>
      <c r="M120">
        <v>0.10545756743961621</v>
      </c>
    </row>
    <row r="121" spans="1:13" x14ac:dyDescent="0.3">
      <c r="A121" s="1">
        <v>119</v>
      </c>
      <c r="B121" t="s">
        <v>14</v>
      </c>
      <c r="C121" t="s">
        <v>6</v>
      </c>
      <c r="D121" t="s">
        <v>13</v>
      </c>
      <c r="E121" t="s">
        <v>8</v>
      </c>
      <c r="F121" t="s">
        <v>40</v>
      </c>
      <c r="H121">
        <v>9.8774936573001746</v>
      </c>
      <c r="I121">
        <v>0</v>
      </c>
      <c r="J121">
        <v>0</v>
      </c>
      <c r="K121">
        <v>0</v>
      </c>
      <c r="L121">
        <v>0</v>
      </c>
      <c r="M121">
        <v>0</v>
      </c>
    </row>
    <row r="122" spans="1:13" x14ac:dyDescent="0.3">
      <c r="A122" s="1">
        <v>120</v>
      </c>
      <c r="B122" t="s">
        <v>14</v>
      </c>
      <c r="C122" t="s">
        <v>6</v>
      </c>
      <c r="D122" t="s">
        <v>13</v>
      </c>
      <c r="E122" t="s">
        <v>8</v>
      </c>
      <c r="F122" t="s">
        <v>41</v>
      </c>
      <c r="H122">
        <v>0.1148972585797306</v>
      </c>
      <c r="I122">
        <v>4.0062196230043187E-2</v>
      </c>
      <c r="J122">
        <v>1.3968823857191901E-2</v>
      </c>
      <c r="K122">
        <v>4.8706276319151033E-3</v>
      </c>
      <c r="L122">
        <v>1.6982828168859089E-3</v>
      </c>
      <c r="M122">
        <v>5.9215459363619923E-4</v>
      </c>
    </row>
    <row r="123" spans="1:13" x14ac:dyDescent="0.3">
      <c r="A123" s="1">
        <v>121</v>
      </c>
      <c r="B123" t="s">
        <v>14</v>
      </c>
      <c r="C123" t="s">
        <v>6</v>
      </c>
      <c r="D123" t="s">
        <v>13</v>
      </c>
      <c r="E123" t="s">
        <v>8</v>
      </c>
      <c r="F123" t="s">
        <v>42</v>
      </c>
      <c r="H123">
        <v>0.95685988664627075</v>
      </c>
      <c r="I123">
        <v>0.33363640714611781</v>
      </c>
      <c r="J123">
        <v>0.11633182007818881</v>
      </c>
      <c r="K123">
        <v>4.0562396887271361E-2</v>
      </c>
      <c r="L123">
        <v>1.414323303920354E-2</v>
      </c>
      <c r="M123">
        <v>4.9314403524311733E-3</v>
      </c>
    </row>
    <row r="124" spans="1:13" x14ac:dyDescent="0.3">
      <c r="A124" s="1">
        <v>122</v>
      </c>
      <c r="B124" t="s">
        <v>14</v>
      </c>
      <c r="C124" t="s">
        <v>6</v>
      </c>
      <c r="D124" t="s">
        <v>13</v>
      </c>
      <c r="E124" t="s">
        <v>8</v>
      </c>
      <c r="F124" t="s">
        <v>43</v>
      </c>
      <c r="H124">
        <v>29.063895319235989</v>
      </c>
      <c r="I124">
        <v>32.80552933180811</v>
      </c>
      <c r="J124">
        <v>37.15556114000718</v>
      </c>
      <c r="K124">
        <v>39.569919413885422</v>
      </c>
      <c r="L124">
        <v>38.036474947432687</v>
      </c>
      <c r="M124">
        <v>29.73950831973103</v>
      </c>
    </row>
    <row r="125" spans="1:13" x14ac:dyDescent="0.3">
      <c r="A125" s="1">
        <v>123</v>
      </c>
      <c r="B125" t="s">
        <v>14</v>
      </c>
      <c r="C125" t="s">
        <v>6</v>
      </c>
      <c r="D125" t="s">
        <v>13</v>
      </c>
      <c r="E125" t="s">
        <v>8</v>
      </c>
      <c r="F125" t="s">
        <v>44</v>
      </c>
      <c r="H125">
        <v>24.974686207671759</v>
      </c>
      <c r="I125">
        <v>30.974135839032979</v>
      </c>
      <c r="J125">
        <v>36.269666550427601</v>
      </c>
      <c r="K125">
        <v>39.115282481136603</v>
      </c>
      <c r="L125">
        <v>37.768454157212751</v>
      </c>
      <c r="M125">
        <v>29.592575865395929</v>
      </c>
    </row>
    <row r="126" spans="1:13" x14ac:dyDescent="0.3">
      <c r="A126" s="1">
        <v>124</v>
      </c>
      <c r="B126" t="s">
        <v>14</v>
      </c>
      <c r="C126" t="s">
        <v>6</v>
      </c>
      <c r="D126" t="s">
        <v>13</v>
      </c>
      <c r="E126" t="s">
        <v>8</v>
      </c>
      <c r="F126" t="s">
        <v>45</v>
      </c>
      <c r="H126">
        <v>2.8334957988676329E-2</v>
      </c>
      <c r="I126">
        <v>0</v>
      </c>
      <c r="J126">
        <v>0</v>
      </c>
      <c r="K126">
        <v>0</v>
      </c>
      <c r="L126">
        <v>0</v>
      </c>
      <c r="M126">
        <v>0</v>
      </c>
    </row>
    <row r="127" spans="1:13" x14ac:dyDescent="0.3">
      <c r="A127" s="1">
        <v>125</v>
      </c>
      <c r="B127" t="s">
        <v>14</v>
      </c>
      <c r="C127" t="s">
        <v>6</v>
      </c>
      <c r="D127" t="s">
        <v>13</v>
      </c>
      <c r="E127" t="s">
        <v>8</v>
      </c>
      <c r="F127" t="s">
        <v>46</v>
      </c>
      <c r="H127">
        <v>1.257789276671476</v>
      </c>
      <c r="I127">
        <v>2.0108741724863788</v>
      </c>
      <c r="J127">
        <v>1.83287927612123</v>
      </c>
      <c r="K127">
        <v>1.097412519171586</v>
      </c>
      <c r="L127">
        <v>0.65706140765752763</v>
      </c>
      <c r="M127">
        <v>0.39340693302714969</v>
      </c>
    </row>
    <row r="128" spans="1:13" x14ac:dyDescent="0.3">
      <c r="A128" s="1">
        <v>126</v>
      </c>
      <c r="B128" t="s">
        <v>14</v>
      </c>
      <c r="C128" t="s">
        <v>6</v>
      </c>
      <c r="D128" t="s">
        <v>13</v>
      </c>
      <c r="E128" t="s">
        <v>8</v>
      </c>
      <c r="F128" t="s">
        <v>47</v>
      </c>
      <c r="H128">
        <v>2.3320311698137148</v>
      </c>
      <c r="I128">
        <v>4.0258633813161042</v>
      </c>
      <c r="J128">
        <v>5.4337008564748164</v>
      </c>
      <c r="K128">
        <v>6.4444624407682554</v>
      </c>
      <c r="L128">
        <v>7.4078375645656784</v>
      </c>
      <c r="M128">
        <v>8.7452519758645391</v>
      </c>
    </row>
    <row r="129" spans="1:13" x14ac:dyDescent="0.3">
      <c r="A129" s="1">
        <v>127</v>
      </c>
      <c r="B129" t="s">
        <v>14</v>
      </c>
      <c r="C129" t="s">
        <v>6</v>
      </c>
      <c r="D129" t="s">
        <v>13</v>
      </c>
      <c r="E129" t="s">
        <v>8</v>
      </c>
      <c r="F129" t="s">
        <v>48</v>
      </c>
      <c r="H129">
        <v>0</v>
      </c>
      <c r="I129">
        <v>0</v>
      </c>
      <c r="J129">
        <v>0</v>
      </c>
      <c r="K129">
        <v>0</v>
      </c>
      <c r="L129">
        <v>0</v>
      </c>
      <c r="M129">
        <v>0</v>
      </c>
    </row>
    <row r="130" spans="1:13" x14ac:dyDescent="0.3">
      <c r="A130" s="1">
        <v>128</v>
      </c>
      <c r="B130" t="s">
        <v>14</v>
      </c>
      <c r="C130" t="s">
        <v>6</v>
      </c>
      <c r="D130" t="s">
        <v>13</v>
      </c>
      <c r="E130" t="s">
        <v>8</v>
      </c>
      <c r="F130" t="s">
        <v>49</v>
      </c>
      <c r="H130">
        <v>0</v>
      </c>
      <c r="I130">
        <v>0</v>
      </c>
      <c r="J130">
        <v>0</v>
      </c>
      <c r="K130">
        <v>0.4868730493080129</v>
      </c>
      <c r="L130">
        <v>1.5100131787641251</v>
      </c>
      <c r="M130">
        <v>1.8667600771999899</v>
      </c>
    </row>
    <row r="131" spans="1:13" x14ac:dyDescent="0.3">
      <c r="A131" s="1">
        <v>129</v>
      </c>
      <c r="B131" t="s">
        <v>14</v>
      </c>
      <c r="C131" t="s">
        <v>6</v>
      </c>
      <c r="D131" t="s">
        <v>13</v>
      </c>
      <c r="E131" t="s">
        <v>8</v>
      </c>
      <c r="F131" t="s">
        <v>50</v>
      </c>
      <c r="H131">
        <v>7.0038702799636024E-4</v>
      </c>
      <c r="I131">
        <v>4.1934758213598127E-4</v>
      </c>
      <c r="J131">
        <v>2.5107888583597159E-4</v>
      </c>
      <c r="K131">
        <v>1.5033020243381481E-4</v>
      </c>
      <c r="L131">
        <v>9.0008244574399046E-5</v>
      </c>
      <c r="M131">
        <v>5.389126044004124E-5</v>
      </c>
    </row>
    <row r="132" spans="1:13" x14ac:dyDescent="0.3">
      <c r="A132" s="1">
        <v>130</v>
      </c>
      <c r="B132" t="s">
        <v>14</v>
      </c>
      <c r="C132" t="s">
        <v>6</v>
      </c>
      <c r="D132" t="s">
        <v>13</v>
      </c>
      <c r="E132" t="s">
        <v>8</v>
      </c>
      <c r="F132" t="s">
        <v>51</v>
      </c>
      <c r="H132">
        <v>2.9035345016672699E-2</v>
      </c>
      <c r="I132">
        <v>4.1934758213598138E-4</v>
      </c>
      <c r="J132">
        <v>2.5107888583597159E-4</v>
      </c>
      <c r="K132">
        <v>1.5033020243381481E-4</v>
      </c>
      <c r="L132">
        <v>9.0008244574399059E-5</v>
      </c>
      <c r="M132">
        <v>5.3891260440041247E-5</v>
      </c>
    </row>
    <row r="133" spans="1:13" x14ac:dyDescent="0.3">
      <c r="A133" s="1">
        <v>131</v>
      </c>
      <c r="B133" t="s">
        <v>14</v>
      </c>
      <c r="C133" t="s">
        <v>6</v>
      </c>
      <c r="D133" t="s">
        <v>13</v>
      </c>
      <c r="E133" t="s">
        <v>8</v>
      </c>
      <c r="F133" t="s">
        <v>52</v>
      </c>
      <c r="H133">
        <v>0</v>
      </c>
      <c r="I133">
        <v>0</v>
      </c>
      <c r="J133">
        <v>0</v>
      </c>
      <c r="K133">
        <v>0</v>
      </c>
      <c r="L133">
        <v>0</v>
      </c>
      <c r="M133">
        <v>0</v>
      </c>
    </row>
    <row r="134" spans="1:13" x14ac:dyDescent="0.3">
      <c r="A134" s="1">
        <v>132</v>
      </c>
      <c r="B134" t="s">
        <v>14</v>
      </c>
      <c r="C134" t="s">
        <v>6</v>
      </c>
      <c r="D134" t="s">
        <v>13</v>
      </c>
      <c r="E134" t="s">
        <v>8</v>
      </c>
      <c r="F134" t="s">
        <v>53</v>
      </c>
      <c r="H134">
        <v>1.0294549465179439</v>
      </c>
      <c r="I134">
        <v>0.61637269892792645</v>
      </c>
      <c r="J134">
        <v>0.36904510029188942</v>
      </c>
      <c r="K134">
        <v>0.22096093205675249</v>
      </c>
      <c r="L134">
        <v>0.1322974711133478</v>
      </c>
      <c r="M134">
        <v>7.9211382302151315E-2</v>
      </c>
    </row>
    <row r="135" spans="1:13" x14ac:dyDescent="0.3">
      <c r="A135" s="1">
        <v>133</v>
      </c>
      <c r="B135" t="s">
        <v>14</v>
      </c>
      <c r="C135" t="s">
        <v>6</v>
      </c>
      <c r="D135" t="s">
        <v>13</v>
      </c>
      <c r="E135" t="s">
        <v>8</v>
      </c>
      <c r="F135" t="s">
        <v>54</v>
      </c>
      <c r="H135">
        <v>4.4999613761901864</v>
      </c>
      <c r="I135">
        <v>2.6942930799404592</v>
      </c>
      <c r="J135">
        <v>1.6131727794430391</v>
      </c>
      <c r="K135">
        <v>0.96586612485137924</v>
      </c>
      <c r="L135">
        <v>0.57829972277210806</v>
      </c>
      <c r="M135">
        <v>0.34624940325943909</v>
      </c>
    </row>
    <row r="136" spans="1:13" x14ac:dyDescent="0.3">
      <c r="A136" s="1">
        <v>134</v>
      </c>
      <c r="B136" t="s">
        <v>14</v>
      </c>
      <c r="C136" t="s">
        <v>6</v>
      </c>
      <c r="D136" t="s">
        <v>13</v>
      </c>
      <c r="E136" t="s">
        <v>8</v>
      </c>
      <c r="F136" t="s">
        <v>55</v>
      </c>
      <c r="H136">
        <v>2.9513957729590749E-2</v>
      </c>
      <c r="I136">
        <v>1.029088057194651E-2</v>
      </c>
      <c r="J136">
        <v>3.5882081256722971E-3</v>
      </c>
      <c r="K136">
        <v>4.8393389169710784E-3</v>
      </c>
      <c r="L136">
        <v>5.275581242419421E-3</v>
      </c>
      <c r="M136">
        <v>1.8394814077716129E-3</v>
      </c>
    </row>
    <row r="137" spans="1:13" x14ac:dyDescent="0.3">
      <c r="A137" s="1">
        <v>135</v>
      </c>
      <c r="B137" t="s">
        <v>14</v>
      </c>
      <c r="C137" t="s">
        <v>6</v>
      </c>
      <c r="D137" t="s">
        <v>13</v>
      </c>
      <c r="E137" t="s">
        <v>8</v>
      </c>
      <c r="F137" t="s">
        <v>56</v>
      </c>
      <c r="H137">
        <v>1.3135146441346329E-4</v>
      </c>
      <c r="I137">
        <v>4.5799422958243068E-5</v>
      </c>
      <c r="J137">
        <v>1.596927109015956E-5</v>
      </c>
      <c r="K137">
        <v>5.5681404410600163E-6</v>
      </c>
      <c r="L137">
        <v>1.941490491101574E-6</v>
      </c>
      <c r="M137">
        <v>6.7695586469802537E-7</v>
      </c>
    </row>
    <row r="138" spans="1:13" x14ac:dyDescent="0.3">
      <c r="A138" s="1">
        <v>136</v>
      </c>
      <c r="B138" t="s">
        <v>14</v>
      </c>
      <c r="C138" t="s">
        <v>6</v>
      </c>
      <c r="D138" t="s">
        <v>13</v>
      </c>
      <c r="E138" t="s">
        <v>8</v>
      </c>
      <c r="F138" t="s">
        <v>57</v>
      </c>
      <c r="H138">
        <v>1.462104465742287</v>
      </c>
      <c r="I138">
        <v>1.4813999333611969</v>
      </c>
      <c r="J138">
        <v>2.164370647884057</v>
      </c>
      <c r="K138">
        <v>3.6499047229242301</v>
      </c>
      <c r="L138">
        <v>6.2961081327092767</v>
      </c>
      <c r="M138">
        <v>10.70373429530504</v>
      </c>
    </row>
    <row r="139" spans="1:13" x14ac:dyDescent="0.3">
      <c r="A139" s="1">
        <v>137</v>
      </c>
      <c r="B139" t="s">
        <v>14</v>
      </c>
      <c r="C139" t="s">
        <v>6</v>
      </c>
      <c r="D139" t="s">
        <v>13</v>
      </c>
      <c r="E139" t="s">
        <v>8</v>
      </c>
      <c r="F139" t="s">
        <v>58</v>
      </c>
      <c r="H139">
        <v>1.197473842319683E-2</v>
      </c>
      <c r="I139">
        <v>0.64840022554875643</v>
      </c>
      <c r="J139">
        <v>1.6850702892277909</v>
      </c>
      <c r="K139">
        <v>3.3736965976777382</v>
      </c>
      <c r="L139">
        <v>6.1242909376645294</v>
      </c>
      <c r="M139">
        <v>10.60471931030564</v>
      </c>
    </row>
    <row r="140" spans="1:13" x14ac:dyDescent="0.3">
      <c r="A140" s="1">
        <v>138</v>
      </c>
      <c r="B140" t="s">
        <v>14</v>
      </c>
      <c r="C140" t="s">
        <v>6</v>
      </c>
      <c r="D140" t="s">
        <v>13</v>
      </c>
      <c r="E140" t="s">
        <v>8</v>
      </c>
      <c r="F140" t="s">
        <v>59</v>
      </c>
      <c r="H140">
        <v>0.10058218985795971</v>
      </c>
      <c r="I140">
        <v>0.10167798439345969</v>
      </c>
      <c r="J140">
        <v>0.102060064316442</v>
      </c>
      <c r="K140">
        <v>3.5586143433168363E-2</v>
      </c>
      <c r="L140">
        <v>1.240812077601266E-2</v>
      </c>
      <c r="M140">
        <v>8.1493944850984292E-3</v>
      </c>
    </row>
    <row r="141" spans="1:13" x14ac:dyDescent="0.3">
      <c r="A141" s="1">
        <v>139</v>
      </c>
      <c r="B141" t="s">
        <v>14</v>
      </c>
      <c r="C141" t="s">
        <v>6</v>
      </c>
      <c r="D141" t="s">
        <v>13</v>
      </c>
      <c r="E141" t="s">
        <v>8</v>
      </c>
      <c r="F141" t="s">
        <v>60</v>
      </c>
      <c r="H141">
        <v>2.833047211589987</v>
      </c>
      <c r="I141">
        <v>3.820869677701614</v>
      </c>
      <c r="J141">
        <v>4.1653020685784341</v>
      </c>
      <c r="K141">
        <v>10.73251334241778</v>
      </c>
      <c r="L141">
        <v>14.52150379265737</v>
      </c>
      <c r="M141">
        <v>25.753114475991449</v>
      </c>
    </row>
    <row r="142" spans="1:13" x14ac:dyDescent="0.3">
      <c r="A142" s="1">
        <v>140</v>
      </c>
      <c r="B142" t="s">
        <v>14</v>
      </c>
      <c r="C142" t="s">
        <v>6</v>
      </c>
      <c r="D142" t="s">
        <v>13</v>
      </c>
      <c r="E142" t="s">
        <v>8</v>
      </c>
      <c r="F142" t="s">
        <v>61</v>
      </c>
      <c r="H142">
        <v>0</v>
      </c>
      <c r="I142">
        <v>0</v>
      </c>
      <c r="J142">
        <v>0</v>
      </c>
      <c r="K142">
        <v>0</v>
      </c>
      <c r="L142">
        <v>0</v>
      </c>
      <c r="M142">
        <v>0</v>
      </c>
    </row>
    <row r="143" spans="1:13" x14ac:dyDescent="0.3">
      <c r="A143" s="1">
        <v>141</v>
      </c>
      <c r="B143" t="s">
        <v>14</v>
      </c>
      <c r="C143" t="s">
        <v>6</v>
      </c>
      <c r="D143" t="s">
        <v>13</v>
      </c>
      <c r="E143" t="s">
        <v>8</v>
      </c>
      <c r="F143" t="s">
        <v>62</v>
      </c>
      <c r="H143">
        <v>0.2424471974372864</v>
      </c>
      <c r="I143">
        <v>0.14516209178205869</v>
      </c>
      <c r="J143">
        <v>8.6913905845389314E-2</v>
      </c>
      <c r="K143">
        <v>5.2038565554997321E-2</v>
      </c>
      <c r="L143">
        <v>3.1157411218396089E-2</v>
      </c>
      <c r="M143">
        <v>1.8655092881187399E-2</v>
      </c>
    </row>
    <row r="144" spans="1:13" x14ac:dyDescent="0.3">
      <c r="A144" s="1">
        <v>142</v>
      </c>
      <c r="B144" t="s">
        <v>14</v>
      </c>
      <c r="C144" t="s">
        <v>6</v>
      </c>
      <c r="D144" t="s">
        <v>13</v>
      </c>
      <c r="E144" t="s">
        <v>8</v>
      </c>
      <c r="F144" t="s">
        <v>63</v>
      </c>
      <c r="H144">
        <v>4.1411472558975229</v>
      </c>
      <c r="I144">
        <v>3.973633527755736</v>
      </c>
      <c r="J144">
        <v>4.5233778953552246</v>
      </c>
      <c r="K144">
        <v>4.7521319389343271</v>
      </c>
      <c r="L144">
        <v>4.9808855056762704</v>
      </c>
      <c r="M144">
        <v>5.209639072418212</v>
      </c>
    </row>
    <row r="145" spans="1:13" x14ac:dyDescent="0.3">
      <c r="A145" s="1">
        <v>143</v>
      </c>
      <c r="B145" t="s">
        <v>14</v>
      </c>
      <c r="C145" t="s">
        <v>6</v>
      </c>
      <c r="D145" t="s">
        <v>13</v>
      </c>
      <c r="E145" t="s">
        <v>8</v>
      </c>
      <c r="F145" t="s">
        <v>64</v>
      </c>
      <c r="H145">
        <v>0.57621794566512519</v>
      </c>
      <c r="I145">
        <v>0.54035240261702033</v>
      </c>
      <c r="J145">
        <v>0.32352894111567321</v>
      </c>
      <c r="K145">
        <v>0.1937087264394293</v>
      </c>
      <c r="L145">
        <v>0.1159805690625056</v>
      </c>
      <c r="M145">
        <v>6.9441850386997267E-2</v>
      </c>
    </row>
    <row r="146" spans="1:13" x14ac:dyDescent="0.3">
      <c r="A146" s="1">
        <v>144</v>
      </c>
      <c r="B146" t="s">
        <v>14</v>
      </c>
      <c r="C146" t="s">
        <v>6</v>
      </c>
      <c r="D146" t="s">
        <v>13</v>
      </c>
      <c r="E146" t="s">
        <v>8</v>
      </c>
      <c r="F146" t="s">
        <v>65</v>
      </c>
      <c r="H146">
        <v>4.1958683507005752</v>
      </c>
      <c r="I146">
        <v>2.5122213540430081</v>
      </c>
      <c r="J146">
        <v>1.5041597124123081</v>
      </c>
      <c r="K146">
        <v>0.90059597527230639</v>
      </c>
      <c r="L146">
        <v>0.53922007349599343</v>
      </c>
      <c r="M146">
        <v>0.32285097384885608</v>
      </c>
    </row>
    <row r="147" spans="1:13" x14ac:dyDescent="0.3">
      <c r="A147" s="1">
        <v>145</v>
      </c>
      <c r="B147" t="s">
        <v>14</v>
      </c>
      <c r="C147" t="s">
        <v>6</v>
      </c>
      <c r="D147" t="s">
        <v>13</v>
      </c>
      <c r="E147" t="s">
        <v>8</v>
      </c>
      <c r="F147" t="s">
        <v>66</v>
      </c>
      <c r="H147">
        <v>2.115280947961379</v>
      </c>
      <c r="I147">
        <v>0.73755284909687391</v>
      </c>
      <c r="J147">
        <v>0.25716877265650478</v>
      </c>
      <c r="K147">
        <v>8.96692050076624E-2</v>
      </c>
      <c r="L147">
        <v>3.1265718009417152E-2</v>
      </c>
      <c r="M147">
        <v>1.090168160363258E-2</v>
      </c>
    </row>
    <row r="148" spans="1:13" x14ac:dyDescent="0.3">
      <c r="A148" s="1">
        <v>146</v>
      </c>
      <c r="B148" t="s">
        <v>14</v>
      </c>
      <c r="C148" t="s">
        <v>6</v>
      </c>
      <c r="D148" t="s">
        <v>13</v>
      </c>
      <c r="E148" t="s">
        <v>8</v>
      </c>
      <c r="F148" t="s">
        <v>67</v>
      </c>
      <c r="H148">
        <v>0.14376035332679751</v>
      </c>
      <c r="I148">
        <v>0.241320794154642</v>
      </c>
      <c r="J148">
        <v>8.4143356676385145E-2</v>
      </c>
      <c r="K148">
        <v>2.933897386493901E-2</v>
      </c>
      <c r="L148">
        <v>1.022986747198726E-2</v>
      </c>
      <c r="M148">
        <v>3.5669341735050679E-3</v>
      </c>
    </row>
    <row r="149" spans="1:13" x14ac:dyDescent="0.3">
      <c r="A149" s="1">
        <v>147</v>
      </c>
      <c r="B149" t="s">
        <v>14</v>
      </c>
      <c r="C149" t="s">
        <v>6</v>
      </c>
      <c r="D149" t="s">
        <v>13</v>
      </c>
      <c r="E149" t="s">
        <v>8</v>
      </c>
      <c r="F149" t="s">
        <v>68</v>
      </c>
      <c r="H149">
        <v>5.9460560365773922</v>
      </c>
      <c r="I149">
        <v>6.8356286790229301</v>
      </c>
      <c r="J149">
        <v>8.4304462537140576</v>
      </c>
      <c r="K149">
        <v>11.092311981299011</v>
      </c>
      <c r="L149">
        <v>15.619348677867571</v>
      </c>
      <c r="M149">
        <v>22.985726577251011</v>
      </c>
    </row>
    <row r="150" spans="1:13" x14ac:dyDescent="0.3">
      <c r="A150" s="1">
        <v>148</v>
      </c>
      <c r="B150" t="s">
        <v>14</v>
      </c>
      <c r="C150" t="s">
        <v>6</v>
      </c>
      <c r="D150" t="s">
        <v>13</v>
      </c>
      <c r="E150" t="s">
        <v>8</v>
      </c>
      <c r="F150" t="s">
        <v>69</v>
      </c>
      <c r="H150">
        <v>0.62889463833573811</v>
      </c>
      <c r="I150">
        <v>1.6532977427989151</v>
      </c>
      <c r="J150">
        <v>3.3219424671534692</v>
      </c>
      <c r="K150">
        <v>6.0399889119418173</v>
      </c>
      <c r="L150">
        <v>10.467400192605069</v>
      </c>
      <c r="M150">
        <v>17.679186689384611</v>
      </c>
    </row>
    <row r="151" spans="1:13" x14ac:dyDescent="0.3">
      <c r="A151" s="1">
        <v>149</v>
      </c>
      <c r="B151" t="s">
        <v>14</v>
      </c>
      <c r="C151" t="s">
        <v>6</v>
      </c>
      <c r="D151" t="s">
        <v>13</v>
      </c>
      <c r="E151" t="s">
        <v>8</v>
      </c>
      <c r="F151" t="s">
        <v>70</v>
      </c>
      <c r="H151">
        <v>1.8240246436684331</v>
      </c>
      <c r="I151">
        <v>1.0921109236802959</v>
      </c>
      <c r="J151">
        <v>0.65388714662488756</v>
      </c>
      <c r="K151">
        <v>0.39150638570702878</v>
      </c>
      <c r="L151">
        <v>0.23440933323210081</v>
      </c>
      <c r="M151">
        <v>0.14034952560757569</v>
      </c>
    </row>
    <row r="152" spans="1:13" x14ac:dyDescent="0.3">
      <c r="A152" s="1">
        <v>150</v>
      </c>
      <c r="B152" t="s">
        <v>14</v>
      </c>
      <c r="C152" t="s">
        <v>6</v>
      </c>
      <c r="D152" t="s">
        <v>13</v>
      </c>
      <c r="E152" t="s">
        <v>8</v>
      </c>
      <c r="F152" t="s">
        <v>71</v>
      </c>
      <c r="H152">
        <v>0</v>
      </c>
      <c r="I152">
        <v>0</v>
      </c>
      <c r="J152">
        <v>0</v>
      </c>
      <c r="K152">
        <v>0</v>
      </c>
      <c r="L152">
        <v>0</v>
      </c>
      <c r="M152">
        <v>0</v>
      </c>
    </row>
    <row r="153" spans="1:13" x14ac:dyDescent="0.3">
      <c r="A153" s="1">
        <v>151</v>
      </c>
      <c r="B153" t="s">
        <v>14</v>
      </c>
      <c r="C153" t="s">
        <v>6</v>
      </c>
      <c r="D153" t="s">
        <v>13</v>
      </c>
      <c r="E153" t="s">
        <v>8</v>
      </c>
      <c r="F153" t="s">
        <v>72</v>
      </c>
      <c r="H153">
        <v>1.250122641974484</v>
      </c>
      <c r="I153">
        <v>0.74849459845816702</v>
      </c>
      <c r="J153">
        <v>0.44815136140257827</v>
      </c>
      <c r="K153">
        <v>0.26832477233729718</v>
      </c>
      <c r="L153">
        <v>0.16065595165108909</v>
      </c>
      <c r="M153">
        <v>9.6190652007606015E-2</v>
      </c>
    </row>
    <row r="154" spans="1:13" x14ac:dyDescent="0.3">
      <c r="A154" s="1">
        <v>152</v>
      </c>
      <c r="B154" t="s">
        <v>14</v>
      </c>
      <c r="C154" t="s">
        <v>6</v>
      </c>
      <c r="D154" t="s">
        <v>13</v>
      </c>
      <c r="E154" t="s">
        <v>8</v>
      </c>
      <c r="F154" t="s">
        <v>73</v>
      </c>
      <c r="H154">
        <v>0</v>
      </c>
      <c r="I154">
        <v>0</v>
      </c>
      <c r="J154">
        <v>0</v>
      </c>
      <c r="K154">
        <v>0</v>
      </c>
      <c r="L154">
        <v>0</v>
      </c>
      <c r="M154">
        <v>0</v>
      </c>
    </row>
    <row r="155" spans="1:13" x14ac:dyDescent="0.3">
      <c r="A155" s="1">
        <v>153</v>
      </c>
      <c r="B155" t="s">
        <v>14</v>
      </c>
      <c r="C155" t="s">
        <v>6</v>
      </c>
      <c r="D155" t="s">
        <v>13</v>
      </c>
      <c r="E155" t="s">
        <v>8</v>
      </c>
      <c r="F155" t="s">
        <v>74</v>
      </c>
      <c r="H155">
        <v>1.536609530448914</v>
      </c>
      <c r="I155">
        <v>0.53578260524885057</v>
      </c>
      <c r="J155">
        <v>0.18681583993780221</v>
      </c>
      <c r="K155">
        <v>0.25195449451479568</v>
      </c>
      <c r="L155">
        <v>0.27466693860686808</v>
      </c>
      <c r="M155">
        <v>0.28258627805263098</v>
      </c>
    </row>
    <row r="156" spans="1:13" x14ac:dyDescent="0.3">
      <c r="A156" s="1">
        <v>154</v>
      </c>
      <c r="B156" t="s">
        <v>14</v>
      </c>
      <c r="C156" t="s">
        <v>6</v>
      </c>
      <c r="D156" t="s">
        <v>13</v>
      </c>
      <c r="E156" t="s">
        <v>8</v>
      </c>
      <c r="F156" t="s">
        <v>75</v>
      </c>
      <c r="H156">
        <v>0</v>
      </c>
      <c r="I156">
        <v>0</v>
      </c>
      <c r="J156">
        <v>0</v>
      </c>
      <c r="K156">
        <v>0.3</v>
      </c>
      <c r="L156">
        <v>0</v>
      </c>
      <c r="M156">
        <v>0</v>
      </c>
    </row>
    <row r="157" spans="1:13" x14ac:dyDescent="0.3">
      <c r="A157" s="1">
        <v>155</v>
      </c>
      <c r="B157" t="s">
        <v>14</v>
      </c>
      <c r="C157" t="s">
        <v>6</v>
      </c>
      <c r="D157" t="s">
        <v>13</v>
      </c>
      <c r="E157" t="s">
        <v>8</v>
      </c>
      <c r="F157" t="s">
        <v>76</v>
      </c>
      <c r="H157">
        <v>0</v>
      </c>
      <c r="I157">
        <v>0</v>
      </c>
      <c r="J157">
        <v>0</v>
      </c>
      <c r="K157">
        <v>0</v>
      </c>
      <c r="L157">
        <v>0</v>
      </c>
      <c r="M157">
        <v>0</v>
      </c>
    </row>
    <row r="158" spans="1:13" x14ac:dyDescent="0.3">
      <c r="A158" s="1">
        <v>156</v>
      </c>
      <c r="B158" t="s">
        <v>14</v>
      </c>
      <c r="C158" t="s">
        <v>6</v>
      </c>
      <c r="D158" t="s">
        <v>13</v>
      </c>
      <c r="E158" t="s">
        <v>8</v>
      </c>
      <c r="F158" t="s">
        <v>77</v>
      </c>
      <c r="H158">
        <v>0</v>
      </c>
      <c r="I158">
        <v>0</v>
      </c>
      <c r="J158">
        <v>0</v>
      </c>
      <c r="K158">
        <v>0.3</v>
      </c>
      <c r="L158">
        <v>0</v>
      </c>
      <c r="M158">
        <v>0</v>
      </c>
    </row>
    <row r="159" spans="1:13" x14ac:dyDescent="0.3">
      <c r="A159" s="1">
        <v>157</v>
      </c>
      <c r="B159" t="s">
        <v>14</v>
      </c>
      <c r="C159" t="s">
        <v>6</v>
      </c>
      <c r="D159" t="s">
        <v>13</v>
      </c>
      <c r="E159" t="s">
        <v>8</v>
      </c>
      <c r="F159" t="s">
        <v>78</v>
      </c>
      <c r="H159">
        <v>30.362254798104001</v>
      </c>
      <c r="I159">
        <v>38.873747666749622</v>
      </c>
      <c r="J159">
        <v>43.901567335923787</v>
      </c>
      <c r="K159">
        <v>46.462330613017251</v>
      </c>
      <c r="L159">
        <v>44.941436241379193</v>
      </c>
      <c r="M159">
        <v>35.136126528790307</v>
      </c>
    </row>
    <row r="160" spans="1:13" x14ac:dyDescent="0.3">
      <c r="A160" s="1">
        <v>158</v>
      </c>
      <c r="B160" t="s">
        <v>14</v>
      </c>
      <c r="C160" t="s">
        <v>6</v>
      </c>
      <c r="D160" t="s">
        <v>13</v>
      </c>
      <c r="E160" t="s">
        <v>8</v>
      </c>
      <c r="F160" t="s">
        <v>79</v>
      </c>
      <c r="H160">
        <v>28.540519714355469</v>
      </c>
      <c r="I160">
        <v>36.930058962690318</v>
      </c>
      <c r="J160">
        <v>41.70648747758738</v>
      </c>
      <c r="K160">
        <v>44.424212493632751</v>
      </c>
      <c r="L160">
        <v>42.694362902440851</v>
      </c>
      <c r="M160">
        <v>33.379319008613329</v>
      </c>
    </row>
    <row r="161" spans="1:13" x14ac:dyDescent="0.3">
      <c r="A161" s="1">
        <v>159</v>
      </c>
      <c r="B161" t="s">
        <v>14</v>
      </c>
      <c r="C161" t="s">
        <v>6</v>
      </c>
      <c r="D161" t="s">
        <v>13</v>
      </c>
      <c r="E161" t="s">
        <v>8</v>
      </c>
      <c r="F161" t="s">
        <v>80</v>
      </c>
      <c r="H161">
        <v>0</v>
      </c>
      <c r="I161">
        <v>0</v>
      </c>
      <c r="J161">
        <v>0</v>
      </c>
      <c r="K161">
        <v>0</v>
      </c>
      <c r="L161">
        <v>0</v>
      </c>
      <c r="M161">
        <v>0</v>
      </c>
    </row>
    <row r="162" spans="1:13" x14ac:dyDescent="0.3">
      <c r="A162" s="1">
        <v>160</v>
      </c>
      <c r="B162" t="s">
        <v>14</v>
      </c>
      <c r="C162" t="s">
        <v>6</v>
      </c>
      <c r="D162" t="s">
        <v>13</v>
      </c>
      <c r="E162" t="s">
        <v>8</v>
      </c>
      <c r="F162" t="s">
        <v>81</v>
      </c>
      <c r="H162">
        <v>3.2977048307657242E-2</v>
      </c>
      <c r="I162">
        <v>3.6233100967820363E-2</v>
      </c>
      <c r="J162">
        <v>2.1694095802447251E-2</v>
      </c>
      <c r="K162">
        <v>1.2989056418431949E-2</v>
      </c>
      <c r="L162">
        <v>7.7770278225735359E-3</v>
      </c>
      <c r="M162">
        <v>0.64156259725811604</v>
      </c>
    </row>
    <row r="163" spans="1:13" x14ac:dyDescent="0.3">
      <c r="A163" s="1">
        <v>161</v>
      </c>
      <c r="B163" t="s">
        <v>14</v>
      </c>
      <c r="C163" t="s">
        <v>6</v>
      </c>
      <c r="D163" t="s">
        <v>13</v>
      </c>
      <c r="E163" t="s">
        <v>8</v>
      </c>
      <c r="F163" t="s">
        <v>82</v>
      </c>
      <c r="H163">
        <v>0.22428081929683691</v>
      </c>
      <c r="I163">
        <v>0.30225324382427732</v>
      </c>
      <c r="J163">
        <v>0.32910535473116009</v>
      </c>
      <c r="K163">
        <v>0.1147519398162879</v>
      </c>
      <c r="L163">
        <v>4.0124112884611547E-2</v>
      </c>
      <c r="M163">
        <v>1.410299903284945E-2</v>
      </c>
    </row>
    <row r="164" spans="1:13" x14ac:dyDescent="0.3">
      <c r="A164" s="1">
        <v>162</v>
      </c>
      <c r="B164" t="s">
        <v>14</v>
      </c>
      <c r="C164" t="s">
        <v>6</v>
      </c>
      <c r="D164" t="s">
        <v>13</v>
      </c>
      <c r="E164" t="s">
        <v>8</v>
      </c>
      <c r="F164" t="s">
        <v>83</v>
      </c>
      <c r="H164">
        <v>0.26681429147720342</v>
      </c>
      <c r="I164">
        <v>0.70249246481983929</v>
      </c>
      <c r="J164">
        <v>1.2880074942859061</v>
      </c>
      <c r="K164">
        <v>2.0748907276147301</v>
      </c>
      <c r="L164">
        <v>3.1323959866320119</v>
      </c>
      <c r="M164">
        <v>4.4925354789447427</v>
      </c>
    </row>
    <row r="165" spans="1:13" x14ac:dyDescent="0.3">
      <c r="A165" s="1">
        <v>163</v>
      </c>
      <c r="B165" t="s">
        <v>14</v>
      </c>
      <c r="C165" t="s">
        <v>6</v>
      </c>
      <c r="D165" t="s">
        <v>13</v>
      </c>
      <c r="E165" t="s">
        <v>8</v>
      </c>
      <c r="F165" t="s">
        <v>84</v>
      </c>
      <c r="H165">
        <v>3.0385860406805092</v>
      </c>
      <c r="I165">
        <v>4.0980754639128216</v>
      </c>
      <c r="J165">
        <v>4.4674965771914641</v>
      </c>
      <c r="K165">
        <v>1.5577197118962831</v>
      </c>
      <c r="L165">
        <v>0.54314327026427778</v>
      </c>
      <c r="M165">
        <v>0.1893823450909867</v>
      </c>
    </row>
    <row r="166" spans="1:13" x14ac:dyDescent="0.3">
      <c r="A166" s="1">
        <v>164</v>
      </c>
      <c r="B166" t="s">
        <v>14</v>
      </c>
      <c r="C166" t="s">
        <v>6</v>
      </c>
      <c r="D166" t="s">
        <v>13</v>
      </c>
      <c r="E166" t="s">
        <v>8</v>
      </c>
      <c r="F166" t="s">
        <v>85</v>
      </c>
      <c r="H166">
        <v>0</v>
      </c>
      <c r="I166">
        <v>0</v>
      </c>
      <c r="J166">
        <v>0</v>
      </c>
      <c r="K166">
        <v>0</v>
      </c>
      <c r="L166">
        <v>0</v>
      </c>
      <c r="M166">
        <v>0</v>
      </c>
    </row>
    <row r="167" spans="1:13" x14ac:dyDescent="0.3">
      <c r="A167" s="1">
        <v>165</v>
      </c>
      <c r="B167" t="s">
        <v>14</v>
      </c>
      <c r="C167" t="s">
        <v>6</v>
      </c>
      <c r="D167" t="s">
        <v>13</v>
      </c>
      <c r="E167" t="s">
        <v>8</v>
      </c>
      <c r="F167" t="s">
        <v>86</v>
      </c>
      <c r="H167">
        <v>13.426834106445311</v>
      </c>
      <c r="I167">
        <v>17.76370811462402</v>
      </c>
      <c r="J167">
        <v>21.359563827514648</v>
      </c>
      <c r="K167">
        <v>23.858724594116211</v>
      </c>
      <c r="L167">
        <v>26.35788536071777</v>
      </c>
      <c r="M167">
        <v>28.857046127319339</v>
      </c>
    </row>
    <row r="168" spans="1:13" x14ac:dyDescent="0.3">
      <c r="A168" s="1">
        <v>166</v>
      </c>
      <c r="B168" t="s">
        <v>14</v>
      </c>
      <c r="C168" t="s">
        <v>6</v>
      </c>
      <c r="D168" t="s">
        <v>13</v>
      </c>
      <c r="E168" t="s">
        <v>8</v>
      </c>
      <c r="F168" t="s">
        <v>87</v>
      </c>
      <c r="H168">
        <v>7.2225103378295898</v>
      </c>
      <c r="I168">
        <v>12.42491340637207</v>
      </c>
      <c r="J168">
        <v>19.042703628540039</v>
      </c>
      <c r="K168">
        <v>26.599859237670891</v>
      </c>
      <c r="L168">
        <v>34.157012939453118</v>
      </c>
      <c r="M168">
        <v>41.714164733886719</v>
      </c>
    </row>
    <row r="169" spans="1:13" x14ac:dyDescent="0.3">
      <c r="A169" s="1">
        <v>167</v>
      </c>
      <c r="B169" t="s">
        <v>14</v>
      </c>
      <c r="C169" t="s">
        <v>6</v>
      </c>
      <c r="D169" t="s">
        <v>13</v>
      </c>
      <c r="E169" t="s">
        <v>8</v>
      </c>
      <c r="F169" t="s">
        <v>88</v>
      </c>
      <c r="H169">
        <v>4.4902725219726563</v>
      </c>
      <c r="I169">
        <v>2.6884920050670238</v>
      </c>
      <c r="J169">
        <v>3.1956291838218931</v>
      </c>
      <c r="K169">
        <v>6.1375492762850623</v>
      </c>
      <c r="L169">
        <v>11.077784384396709</v>
      </c>
      <c r="M169">
        <v>19.302332865054652</v>
      </c>
    </row>
    <row r="170" spans="1:13" x14ac:dyDescent="0.3">
      <c r="A170" s="1">
        <v>168</v>
      </c>
      <c r="B170" t="s">
        <v>14</v>
      </c>
      <c r="C170" t="s">
        <v>6</v>
      </c>
      <c r="D170" t="s">
        <v>13</v>
      </c>
      <c r="E170" t="s">
        <v>8</v>
      </c>
      <c r="F170" t="s">
        <v>89</v>
      </c>
      <c r="H170">
        <v>0</v>
      </c>
      <c r="I170">
        <v>0</v>
      </c>
      <c r="J170">
        <v>0</v>
      </c>
      <c r="K170">
        <v>0</v>
      </c>
      <c r="L170">
        <v>0</v>
      </c>
      <c r="M170">
        <v>0.30069800617932391</v>
      </c>
    </row>
    <row r="171" spans="1:13" x14ac:dyDescent="0.3">
      <c r="A171" s="1">
        <v>169</v>
      </c>
      <c r="B171" t="s">
        <v>14</v>
      </c>
      <c r="C171" t="s">
        <v>6</v>
      </c>
      <c r="D171" t="s">
        <v>13</v>
      </c>
      <c r="E171" t="s">
        <v>8</v>
      </c>
      <c r="F171" t="s">
        <v>90</v>
      </c>
      <c r="H171">
        <v>0.28504565358161932</v>
      </c>
      <c r="I171">
        <v>1</v>
      </c>
      <c r="J171">
        <v>2.4257535823939009</v>
      </c>
      <c r="K171">
        <v>8.7812271435669835</v>
      </c>
      <c r="L171">
        <v>17.149926412372931</v>
      </c>
      <c r="M171">
        <v>18.876069862521121</v>
      </c>
    </row>
    <row r="172" spans="1:13" x14ac:dyDescent="0.3">
      <c r="A172" s="1">
        <v>170</v>
      </c>
      <c r="B172" t="s">
        <v>101</v>
      </c>
      <c r="C172" t="s">
        <v>6</v>
      </c>
      <c r="D172" t="s">
        <v>7</v>
      </c>
      <c r="E172" t="s">
        <v>8</v>
      </c>
      <c r="F172" t="s">
        <v>102</v>
      </c>
      <c r="H172">
        <v>13.3745209894456</v>
      </c>
      <c r="I172">
        <v>15.464831790931351</v>
      </c>
      <c r="J172">
        <v>16.59516865821346</v>
      </c>
      <c r="K172">
        <v>19.105426743648682</v>
      </c>
      <c r="L172">
        <v>22.329875639128058</v>
      </c>
      <c r="M172">
        <v>27.665713042023551</v>
      </c>
    </row>
    <row r="173" spans="1:13" x14ac:dyDescent="0.3">
      <c r="A173" s="1">
        <v>171</v>
      </c>
      <c r="B173" t="s">
        <v>101</v>
      </c>
      <c r="C173" t="s">
        <v>6</v>
      </c>
      <c r="D173" t="s">
        <v>7</v>
      </c>
      <c r="E173" t="s">
        <v>8</v>
      </c>
      <c r="F173" t="s">
        <v>103</v>
      </c>
      <c r="H173">
        <v>514.45079830148495</v>
      </c>
      <c r="I173">
        <v>648.86828863045287</v>
      </c>
      <c r="J173">
        <v>733.83342936907093</v>
      </c>
      <c r="K173">
        <v>866.59493356984001</v>
      </c>
      <c r="L173">
        <v>1028.4829142332001</v>
      </c>
      <c r="M173">
        <v>1256.0800055306499</v>
      </c>
    </row>
    <row r="174" spans="1:13" x14ac:dyDescent="0.3">
      <c r="A174" s="1">
        <v>172</v>
      </c>
      <c r="B174" t="s">
        <v>101</v>
      </c>
      <c r="C174" t="s">
        <v>6</v>
      </c>
      <c r="D174" t="s">
        <v>7</v>
      </c>
      <c r="E174" t="s">
        <v>104</v>
      </c>
      <c r="F174" t="s">
        <v>102</v>
      </c>
      <c r="H174">
        <v>13.3745209894456</v>
      </c>
      <c r="I174">
        <v>15.464831790931351</v>
      </c>
      <c r="J174">
        <v>16.59516865821346</v>
      </c>
      <c r="K174">
        <v>19.105426743648682</v>
      </c>
      <c r="L174">
        <v>22.329875639128058</v>
      </c>
      <c r="M174">
        <v>27.665713042023551</v>
      </c>
    </row>
    <row r="175" spans="1:13" x14ac:dyDescent="0.3">
      <c r="A175" s="1">
        <v>173</v>
      </c>
      <c r="B175" t="s">
        <v>101</v>
      </c>
      <c r="C175" t="s">
        <v>6</v>
      </c>
      <c r="D175" t="s">
        <v>7</v>
      </c>
      <c r="E175" t="s">
        <v>104</v>
      </c>
      <c r="F175" t="s">
        <v>103</v>
      </c>
      <c r="H175">
        <v>514.45079830148495</v>
      </c>
      <c r="I175">
        <v>648.86828863045287</v>
      </c>
      <c r="J175">
        <v>733.83342936907093</v>
      </c>
      <c r="K175">
        <v>866.59493356984001</v>
      </c>
      <c r="L175">
        <v>1028.4829142332001</v>
      </c>
      <c r="M175">
        <v>1256.0800055306499</v>
      </c>
    </row>
    <row r="176" spans="1:13" x14ac:dyDescent="0.3">
      <c r="A176" s="1">
        <v>174</v>
      </c>
      <c r="B176" t="s">
        <v>101</v>
      </c>
      <c r="C176" t="s">
        <v>6</v>
      </c>
      <c r="D176" t="s">
        <v>13</v>
      </c>
      <c r="E176" t="s">
        <v>8</v>
      </c>
      <c r="F176" t="s">
        <v>102</v>
      </c>
      <c r="H176">
        <v>13.3745209894456</v>
      </c>
      <c r="I176">
        <v>15.658690391546109</v>
      </c>
      <c r="J176">
        <v>17.061401436831339</v>
      </c>
      <c r="K176">
        <v>19.934794859908511</v>
      </c>
      <c r="L176">
        <v>22.60035075545553</v>
      </c>
      <c r="M176">
        <v>27.492717048824709</v>
      </c>
    </row>
    <row r="177" spans="1:13" x14ac:dyDescent="0.3">
      <c r="A177" s="1">
        <v>175</v>
      </c>
      <c r="B177" t="s">
        <v>101</v>
      </c>
      <c r="C177" t="s">
        <v>6</v>
      </c>
      <c r="D177" t="s">
        <v>13</v>
      </c>
      <c r="E177" t="s">
        <v>8</v>
      </c>
      <c r="F177" t="s">
        <v>103</v>
      </c>
      <c r="H177">
        <v>537.34666430469315</v>
      </c>
      <c r="I177">
        <v>679.26991530221846</v>
      </c>
      <c r="J177">
        <v>779.30962951643721</v>
      </c>
      <c r="K177">
        <v>930.67002315869502</v>
      </c>
      <c r="L177">
        <v>1068.8363179045839</v>
      </c>
      <c r="M177">
        <v>1276.9045821072871</v>
      </c>
    </row>
    <row r="178" spans="1:13" x14ac:dyDescent="0.3">
      <c r="A178" s="1">
        <v>176</v>
      </c>
      <c r="B178" t="s">
        <v>101</v>
      </c>
      <c r="C178" t="s">
        <v>6</v>
      </c>
      <c r="D178" t="s">
        <v>13</v>
      </c>
      <c r="E178" t="s">
        <v>104</v>
      </c>
      <c r="F178" t="s">
        <v>102</v>
      </c>
      <c r="H178">
        <v>13.3745209894456</v>
      </c>
      <c r="I178">
        <v>15.658690391546109</v>
      </c>
      <c r="J178">
        <v>17.061401436831339</v>
      </c>
      <c r="K178">
        <v>19.934794859908511</v>
      </c>
      <c r="L178">
        <v>22.60035075545553</v>
      </c>
      <c r="M178">
        <v>27.492717048824709</v>
      </c>
    </row>
    <row r="179" spans="1:13" x14ac:dyDescent="0.3">
      <c r="A179" s="1">
        <v>177</v>
      </c>
      <c r="B179" t="s">
        <v>101</v>
      </c>
      <c r="C179" t="s">
        <v>6</v>
      </c>
      <c r="D179" t="s">
        <v>13</v>
      </c>
      <c r="E179" t="s">
        <v>104</v>
      </c>
      <c r="F179" t="s">
        <v>103</v>
      </c>
      <c r="H179">
        <v>537.34666430469315</v>
      </c>
      <c r="I179">
        <v>679.26991530221846</v>
      </c>
      <c r="J179">
        <v>779.30962951643721</v>
      </c>
      <c r="K179">
        <v>930.67002315869502</v>
      </c>
      <c r="L179">
        <v>1068.8363179045839</v>
      </c>
      <c r="M179">
        <v>1276.9045821072871</v>
      </c>
    </row>
    <row r="180" spans="1:13" x14ac:dyDescent="0.3">
      <c r="A180" s="1">
        <v>178</v>
      </c>
      <c r="B180" t="s">
        <v>105</v>
      </c>
      <c r="C180" t="s">
        <v>6</v>
      </c>
      <c r="D180" t="s">
        <v>7</v>
      </c>
      <c r="E180" t="s">
        <v>8</v>
      </c>
      <c r="F180" t="s">
        <v>106</v>
      </c>
      <c r="H180">
        <v>54.999999999999993</v>
      </c>
      <c r="I180">
        <v>59.999999999999993</v>
      </c>
      <c r="J180">
        <v>65.000000000000014</v>
      </c>
      <c r="K180">
        <v>70</v>
      </c>
      <c r="L180">
        <v>75.000000000000014</v>
      </c>
      <c r="M180">
        <v>80</v>
      </c>
    </row>
    <row r="181" spans="1:13" x14ac:dyDescent="0.3">
      <c r="A181" s="1">
        <v>179</v>
      </c>
      <c r="B181" t="s">
        <v>105</v>
      </c>
      <c r="C181" t="s">
        <v>6</v>
      </c>
      <c r="D181" t="s">
        <v>7</v>
      </c>
      <c r="E181" t="s">
        <v>8</v>
      </c>
      <c r="F181" t="s">
        <v>107</v>
      </c>
      <c r="H181">
        <v>49.999999999999993</v>
      </c>
      <c r="I181">
        <v>49.999999999999993</v>
      </c>
      <c r="J181">
        <v>50</v>
      </c>
      <c r="K181">
        <v>50.000000000000007</v>
      </c>
      <c r="L181">
        <v>50</v>
      </c>
      <c r="M181">
        <v>50</v>
      </c>
    </row>
    <row r="182" spans="1:13" x14ac:dyDescent="0.3">
      <c r="A182" s="1">
        <v>180</v>
      </c>
      <c r="B182" t="s">
        <v>105</v>
      </c>
      <c r="C182" t="s">
        <v>6</v>
      </c>
      <c r="D182" t="s">
        <v>7</v>
      </c>
      <c r="E182" t="s">
        <v>8</v>
      </c>
      <c r="F182" t="s">
        <v>108</v>
      </c>
      <c r="H182">
        <v>305.04994397222538</v>
      </c>
      <c r="I182">
        <v>60.740743321155882</v>
      </c>
      <c r="J182">
        <v>56.666667240637338</v>
      </c>
      <c r="K182">
        <v>57.000000582800993</v>
      </c>
      <c r="L182">
        <v>57.33333392496462</v>
      </c>
      <c r="M182">
        <v>57.66666726712829</v>
      </c>
    </row>
    <row r="183" spans="1:13" x14ac:dyDescent="0.3">
      <c r="A183" s="1">
        <v>181</v>
      </c>
      <c r="B183" t="s">
        <v>105</v>
      </c>
      <c r="C183" t="s">
        <v>6</v>
      </c>
      <c r="D183" t="s">
        <v>7</v>
      </c>
      <c r="E183" t="s">
        <v>8</v>
      </c>
      <c r="F183" t="s">
        <v>109</v>
      </c>
      <c r="H183">
        <v>242.29244226716321</v>
      </c>
      <c r="I183">
        <v>36.666667240637331</v>
      </c>
      <c r="J183">
        <v>36.666667240637331</v>
      </c>
      <c r="K183">
        <v>37.000000582800993</v>
      </c>
      <c r="L183">
        <v>37.333333924964627</v>
      </c>
      <c r="M183">
        <v>37.66666726712829</v>
      </c>
    </row>
    <row r="184" spans="1:13" x14ac:dyDescent="0.3">
      <c r="A184" s="1">
        <v>182</v>
      </c>
      <c r="B184" t="s">
        <v>105</v>
      </c>
      <c r="C184" t="s">
        <v>6</v>
      </c>
      <c r="D184" t="s">
        <v>7</v>
      </c>
      <c r="E184" t="s">
        <v>8</v>
      </c>
      <c r="F184" t="s">
        <v>110</v>
      </c>
      <c r="H184">
        <v>285.04994397222538</v>
      </c>
      <c r="I184">
        <v>40.740743321155882</v>
      </c>
      <c r="J184">
        <v>36.666667240637331</v>
      </c>
      <c r="K184">
        <v>37.000000582800993</v>
      </c>
      <c r="L184">
        <v>37.333333924964627</v>
      </c>
      <c r="M184">
        <v>37.66666726712829</v>
      </c>
    </row>
    <row r="185" spans="1:13" x14ac:dyDescent="0.3">
      <c r="A185" s="1">
        <v>183</v>
      </c>
      <c r="B185" t="s">
        <v>105</v>
      </c>
      <c r="C185" t="s">
        <v>6</v>
      </c>
      <c r="D185" t="s">
        <v>7</v>
      </c>
      <c r="E185" t="s">
        <v>8</v>
      </c>
      <c r="F185" t="s">
        <v>111</v>
      </c>
      <c r="H185">
        <v>164.33648681640619</v>
      </c>
      <c r="I185">
        <v>198.10186767578119</v>
      </c>
      <c r="J185">
        <v>220.21922302246091</v>
      </c>
      <c r="K185">
        <v>258.01211547851563</v>
      </c>
      <c r="L185">
        <v>295.80499267578108</v>
      </c>
      <c r="M185">
        <v>333.59786987304682</v>
      </c>
    </row>
    <row r="186" spans="1:13" x14ac:dyDescent="0.3">
      <c r="A186" s="1">
        <v>184</v>
      </c>
      <c r="B186" t="s">
        <v>105</v>
      </c>
      <c r="C186" t="s">
        <v>6</v>
      </c>
      <c r="D186" t="s">
        <v>7</v>
      </c>
      <c r="E186" t="s">
        <v>8</v>
      </c>
      <c r="F186" t="s">
        <v>112</v>
      </c>
      <c r="H186">
        <v>164.33648681640619</v>
      </c>
      <c r="I186">
        <v>198.10186767578119</v>
      </c>
      <c r="J186">
        <v>220.21922302246091</v>
      </c>
      <c r="K186">
        <v>258.01211547851563</v>
      </c>
      <c r="L186">
        <v>295.80499267578108</v>
      </c>
      <c r="M186">
        <v>333.59786987304682</v>
      </c>
    </row>
    <row r="187" spans="1:13" x14ac:dyDescent="0.3">
      <c r="A187" s="1">
        <v>185</v>
      </c>
      <c r="B187" t="s">
        <v>105</v>
      </c>
      <c r="C187" t="s">
        <v>6</v>
      </c>
      <c r="D187" t="s">
        <v>7</v>
      </c>
      <c r="E187" t="s">
        <v>8</v>
      </c>
      <c r="F187" t="s">
        <v>113</v>
      </c>
      <c r="H187">
        <v>1165.418192070111</v>
      </c>
      <c r="I187">
        <v>437.92043954050803</v>
      </c>
      <c r="J187">
        <v>361.47186070025259</v>
      </c>
      <c r="K187">
        <v>437.16103725430912</v>
      </c>
      <c r="L187">
        <v>473.16811923800799</v>
      </c>
      <c r="M187">
        <v>381.16562598833582</v>
      </c>
    </row>
    <row r="188" spans="1:13" x14ac:dyDescent="0.3">
      <c r="A188" s="1">
        <v>186</v>
      </c>
      <c r="B188" t="s">
        <v>105</v>
      </c>
      <c r="C188" t="s">
        <v>6</v>
      </c>
      <c r="D188" t="s">
        <v>7</v>
      </c>
      <c r="E188" t="s">
        <v>8</v>
      </c>
      <c r="F188" t="s">
        <v>114</v>
      </c>
      <c r="H188">
        <v>799.17636465876365</v>
      </c>
      <c r="I188">
        <v>134.93807680604499</v>
      </c>
      <c r="J188">
        <v>110.2786123615618</v>
      </c>
      <c r="K188">
        <v>139.43087325745859</v>
      </c>
      <c r="L188">
        <v>137.68626054748651</v>
      </c>
      <c r="M188">
        <v>111.4328892037781</v>
      </c>
    </row>
    <row r="189" spans="1:13" x14ac:dyDescent="0.3">
      <c r="A189" s="1">
        <v>187</v>
      </c>
      <c r="B189" t="s">
        <v>105</v>
      </c>
      <c r="C189" t="s">
        <v>6</v>
      </c>
      <c r="D189" t="s">
        <v>7</v>
      </c>
      <c r="E189" t="s">
        <v>8</v>
      </c>
      <c r="F189" t="s">
        <v>115</v>
      </c>
      <c r="H189">
        <v>175.69914366365191</v>
      </c>
      <c r="I189">
        <v>227.16962766056781</v>
      </c>
      <c r="J189">
        <v>252.71720764304399</v>
      </c>
      <c r="K189">
        <v>289.86119401904739</v>
      </c>
      <c r="L189">
        <v>333.85171646372328</v>
      </c>
      <c r="M189">
        <v>379.87950849252388</v>
      </c>
    </row>
    <row r="190" spans="1:13" x14ac:dyDescent="0.3">
      <c r="A190" s="1">
        <v>188</v>
      </c>
      <c r="B190" t="s">
        <v>105</v>
      </c>
      <c r="C190" t="s">
        <v>6</v>
      </c>
      <c r="D190" t="s">
        <v>7</v>
      </c>
      <c r="E190" t="s">
        <v>8</v>
      </c>
      <c r="F190" t="s">
        <v>116</v>
      </c>
      <c r="H190">
        <v>173.9421607285793</v>
      </c>
      <c r="I190">
        <v>224.8979423760311</v>
      </c>
      <c r="J190">
        <v>250.19004779485459</v>
      </c>
      <c r="K190">
        <v>286.96259610438602</v>
      </c>
      <c r="L190">
        <v>330.51321545318689</v>
      </c>
      <c r="M190">
        <v>376.08073178884882</v>
      </c>
    </row>
    <row r="191" spans="1:13" x14ac:dyDescent="0.3">
      <c r="A191" s="1">
        <v>189</v>
      </c>
      <c r="B191" t="s">
        <v>105</v>
      </c>
      <c r="C191" t="s">
        <v>6</v>
      </c>
      <c r="D191" t="s">
        <v>7</v>
      </c>
      <c r="E191" t="s">
        <v>8</v>
      </c>
      <c r="F191" t="s">
        <v>117</v>
      </c>
      <c r="H191">
        <v>784.4103644616597</v>
      </c>
      <c r="I191">
        <v>301.19181553633501</v>
      </c>
      <c r="J191">
        <v>253.8261053266238</v>
      </c>
      <c r="K191">
        <v>226.50394152220761</v>
      </c>
      <c r="L191">
        <v>300.15164164657011</v>
      </c>
      <c r="M191">
        <v>205.4762310613163</v>
      </c>
    </row>
    <row r="192" spans="1:13" x14ac:dyDescent="0.3">
      <c r="A192" s="1">
        <v>190</v>
      </c>
      <c r="B192" t="s">
        <v>105</v>
      </c>
      <c r="C192" t="s">
        <v>6</v>
      </c>
      <c r="D192" t="s">
        <v>7</v>
      </c>
      <c r="E192" t="s">
        <v>8</v>
      </c>
      <c r="F192" t="s">
        <v>118</v>
      </c>
      <c r="H192">
        <v>447.53876847697001</v>
      </c>
      <c r="I192">
        <v>623.84231688978025</v>
      </c>
      <c r="J192">
        <v>911.02222161897157</v>
      </c>
      <c r="K192">
        <v>1378.808028670119</v>
      </c>
      <c r="L192">
        <v>2140.7818216652881</v>
      </c>
      <c r="M192">
        <v>3381.956847627464</v>
      </c>
    </row>
    <row r="193" spans="1:13" x14ac:dyDescent="0.3">
      <c r="A193" s="1">
        <v>191</v>
      </c>
      <c r="B193" t="s">
        <v>105</v>
      </c>
      <c r="C193" t="s">
        <v>6</v>
      </c>
      <c r="D193" t="s">
        <v>7</v>
      </c>
      <c r="E193" t="s">
        <v>8</v>
      </c>
      <c r="F193" t="s">
        <v>119</v>
      </c>
      <c r="H193">
        <v>447.53876847697001</v>
      </c>
      <c r="I193">
        <v>185.59981969497181</v>
      </c>
      <c r="J193">
        <v>172.3556334743291</v>
      </c>
      <c r="K193">
        <v>164.32476446844501</v>
      </c>
      <c r="L193">
        <v>208.20611401594971</v>
      </c>
      <c r="M193">
        <v>112.0614028948761</v>
      </c>
    </row>
    <row r="194" spans="1:13" x14ac:dyDescent="0.3">
      <c r="A194" s="1">
        <v>192</v>
      </c>
      <c r="B194" t="s">
        <v>105</v>
      </c>
      <c r="C194" t="s">
        <v>6</v>
      </c>
      <c r="D194" t="s">
        <v>7</v>
      </c>
      <c r="E194" t="s">
        <v>8</v>
      </c>
      <c r="F194" t="s">
        <v>120</v>
      </c>
      <c r="H194">
        <v>264.62426889145593</v>
      </c>
      <c r="I194">
        <v>85.447750886381087</v>
      </c>
      <c r="J194">
        <v>90.685460041161377</v>
      </c>
      <c r="K194">
        <v>172.97292942201159</v>
      </c>
      <c r="L194">
        <v>200.7270540555032</v>
      </c>
      <c r="M194">
        <v>151.73935239242911</v>
      </c>
    </row>
    <row r="195" spans="1:13" x14ac:dyDescent="0.3">
      <c r="A195" s="1">
        <v>193</v>
      </c>
      <c r="B195" t="s">
        <v>105</v>
      </c>
      <c r="C195" t="s">
        <v>6</v>
      </c>
      <c r="D195" t="s">
        <v>7</v>
      </c>
      <c r="E195" t="s">
        <v>8</v>
      </c>
      <c r="F195" t="s">
        <v>121</v>
      </c>
      <c r="H195">
        <v>1513.5301051374249</v>
      </c>
      <c r="I195">
        <v>561.43647968933249</v>
      </c>
      <c r="J195">
        <v>451.83982587531591</v>
      </c>
      <c r="K195">
        <v>533.12322887443963</v>
      </c>
      <c r="L195">
        <v>562.60846197496539</v>
      </c>
      <c r="M195">
        <v>441.59435603903552</v>
      </c>
    </row>
    <row r="196" spans="1:13" x14ac:dyDescent="0.3">
      <c r="A196" s="1">
        <v>194</v>
      </c>
      <c r="B196" t="s">
        <v>105</v>
      </c>
      <c r="C196" t="s">
        <v>6</v>
      </c>
      <c r="D196" t="s">
        <v>7</v>
      </c>
      <c r="E196" t="s">
        <v>8</v>
      </c>
      <c r="F196" t="s">
        <v>122</v>
      </c>
      <c r="H196">
        <v>453.21505873299333</v>
      </c>
      <c r="I196">
        <v>163.5623080714777</v>
      </c>
      <c r="J196">
        <v>148.52911926555939</v>
      </c>
      <c r="K196">
        <v>158.13122370330029</v>
      </c>
      <c r="L196">
        <v>139.6983421681964</v>
      </c>
      <c r="M196">
        <v>116.2096341410204</v>
      </c>
    </row>
    <row r="197" spans="1:13" x14ac:dyDescent="0.3">
      <c r="A197" s="1">
        <v>195</v>
      </c>
      <c r="B197" t="s">
        <v>105</v>
      </c>
      <c r="C197" t="s">
        <v>6</v>
      </c>
      <c r="D197" t="s">
        <v>7</v>
      </c>
      <c r="E197" t="s">
        <v>8</v>
      </c>
      <c r="F197" t="s">
        <v>123</v>
      </c>
      <c r="H197">
        <v>264.62426889145593</v>
      </c>
      <c r="I197">
        <v>85.447750886381087</v>
      </c>
      <c r="J197">
        <v>90.685460041161406</v>
      </c>
      <c r="K197">
        <v>172.97292942201159</v>
      </c>
      <c r="L197">
        <v>200.7270540555032</v>
      </c>
      <c r="M197">
        <v>151.73935239242911</v>
      </c>
    </row>
    <row r="198" spans="1:13" x14ac:dyDescent="0.3">
      <c r="A198" s="1">
        <v>196</v>
      </c>
      <c r="B198" t="s">
        <v>105</v>
      </c>
      <c r="C198" t="s">
        <v>6</v>
      </c>
      <c r="D198" t="s">
        <v>7</v>
      </c>
      <c r="E198" t="s">
        <v>8</v>
      </c>
      <c r="F198" t="s">
        <v>124</v>
      </c>
      <c r="H198">
        <v>261.97803900692998</v>
      </c>
      <c r="I198">
        <v>84.593277512082167</v>
      </c>
      <c r="J198">
        <v>89.778609828751982</v>
      </c>
      <c r="K198">
        <v>171.24320849744191</v>
      </c>
      <c r="L198">
        <v>198.7197932275389</v>
      </c>
      <c r="M198">
        <v>150.22196621072499</v>
      </c>
    </row>
    <row r="199" spans="1:13" x14ac:dyDescent="0.3">
      <c r="A199" s="1">
        <v>197</v>
      </c>
      <c r="B199" t="s">
        <v>105</v>
      </c>
      <c r="C199" t="s">
        <v>6</v>
      </c>
      <c r="D199" t="s">
        <v>7</v>
      </c>
      <c r="E199" t="s">
        <v>8</v>
      </c>
      <c r="F199" t="s">
        <v>125</v>
      </c>
      <c r="H199">
        <v>2774.805192751945</v>
      </c>
      <c r="I199">
        <v>912.33421423993536</v>
      </c>
      <c r="J199">
        <v>669.39232345840787</v>
      </c>
      <c r="K199">
        <v>728.60171138596309</v>
      </c>
      <c r="L199">
        <v>700.98978329829401</v>
      </c>
      <c r="M199">
        <v>494.1035673663506</v>
      </c>
    </row>
    <row r="200" spans="1:13" x14ac:dyDescent="0.3">
      <c r="A200" s="1">
        <v>198</v>
      </c>
      <c r="B200" t="s">
        <v>105</v>
      </c>
      <c r="C200" t="s">
        <v>6</v>
      </c>
      <c r="D200" t="s">
        <v>7</v>
      </c>
      <c r="E200" t="s">
        <v>8</v>
      </c>
      <c r="F200" t="s">
        <v>126</v>
      </c>
      <c r="H200">
        <v>233.2499957084656</v>
      </c>
      <c r="I200">
        <v>229.83334362506861</v>
      </c>
      <c r="J200">
        <v>227.25000321865079</v>
      </c>
      <c r="K200">
        <v>226.02273285388949</v>
      </c>
      <c r="L200">
        <v>248.04802229880559</v>
      </c>
      <c r="M200">
        <v>112.5</v>
      </c>
    </row>
    <row r="201" spans="1:13" x14ac:dyDescent="0.3">
      <c r="A201" s="1">
        <v>199</v>
      </c>
      <c r="B201" t="s">
        <v>105</v>
      </c>
      <c r="C201" t="s">
        <v>6</v>
      </c>
      <c r="D201" t="s">
        <v>7</v>
      </c>
      <c r="E201" t="s">
        <v>8</v>
      </c>
      <c r="F201" t="s">
        <v>127</v>
      </c>
      <c r="H201">
        <v>175.69914366365191</v>
      </c>
      <c r="I201">
        <v>227.16962766056781</v>
      </c>
      <c r="J201">
        <v>252.71720764304399</v>
      </c>
      <c r="K201">
        <v>289.86119401904739</v>
      </c>
      <c r="L201">
        <v>333.85171646372328</v>
      </c>
      <c r="M201">
        <v>379.87950849252388</v>
      </c>
    </row>
    <row r="202" spans="1:13" x14ac:dyDescent="0.3">
      <c r="A202" s="1">
        <v>200</v>
      </c>
      <c r="B202" t="s">
        <v>105</v>
      </c>
      <c r="C202" t="s">
        <v>6</v>
      </c>
      <c r="D202" t="s">
        <v>13</v>
      </c>
      <c r="E202" t="s">
        <v>8</v>
      </c>
      <c r="F202" t="s">
        <v>106</v>
      </c>
      <c r="H202">
        <v>55</v>
      </c>
      <c r="I202">
        <v>59.999999999999993</v>
      </c>
      <c r="J202">
        <v>65.000000000000014</v>
      </c>
      <c r="K202">
        <v>70</v>
      </c>
      <c r="L202">
        <v>75.000000000000014</v>
      </c>
      <c r="M202">
        <v>80</v>
      </c>
    </row>
    <row r="203" spans="1:13" x14ac:dyDescent="0.3">
      <c r="A203" s="1">
        <v>201</v>
      </c>
      <c r="B203" t="s">
        <v>105</v>
      </c>
      <c r="C203" t="s">
        <v>6</v>
      </c>
      <c r="D203" t="s">
        <v>13</v>
      </c>
      <c r="E203" t="s">
        <v>8</v>
      </c>
      <c r="F203" t="s">
        <v>107</v>
      </c>
      <c r="H203">
        <v>49.999999999999993</v>
      </c>
      <c r="I203">
        <v>49.999999999999993</v>
      </c>
      <c r="J203">
        <v>50</v>
      </c>
      <c r="K203">
        <v>50.000000000000007</v>
      </c>
      <c r="L203">
        <v>50</v>
      </c>
      <c r="M203">
        <v>50</v>
      </c>
    </row>
    <row r="204" spans="1:13" x14ac:dyDescent="0.3">
      <c r="A204" s="1">
        <v>202</v>
      </c>
      <c r="B204" t="s">
        <v>105</v>
      </c>
      <c r="C204" t="s">
        <v>6</v>
      </c>
      <c r="D204" t="s">
        <v>13</v>
      </c>
      <c r="E204" t="s">
        <v>8</v>
      </c>
      <c r="F204" t="s">
        <v>128</v>
      </c>
      <c r="H204">
        <v>115.0748097011987</v>
      </c>
      <c r="I204">
        <v>87.799840632748626</v>
      </c>
      <c r="J204">
        <v>86.290792211165936</v>
      </c>
      <c r="K204">
        <v>87.553699885718899</v>
      </c>
      <c r="L204">
        <v>88.31707975869719</v>
      </c>
      <c r="M204">
        <v>86.519834564281382</v>
      </c>
    </row>
    <row r="205" spans="1:13" x14ac:dyDescent="0.3">
      <c r="A205" s="1">
        <v>203</v>
      </c>
      <c r="B205" t="s">
        <v>105</v>
      </c>
      <c r="C205" t="s">
        <v>6</v>
      </c>
      <c r="D205" t="s">
        <v>13</v>
      </c>
      <c r="E205" t="s">
        <v>8</v>
      </c>
      <c r="F205" t="s">
        <v>129</v>
      </c>
      <c r="H205">
        <v>213.63743591308591</v>
      </c>
      <c r="I205">
        <v>40.740743321155868</v>
      </c>
      <c r="J205">
        <v>36.666667240637338</v>
      </c>
      <c r="K205">
        <v>37.000000582801</v>
      </c>
      <c r="L205">
        <v>37.333333924964627</v>
      </c>
      <c r="M205">
        <v>37.66666726712829</v>
      </c>
    </row>
    <row r="206" spans="1:13" x14ac:dyDescent="0.3">
      <c r="A206" s="1">
        <v>204</v>
      </c>
      <c r="B206" t="s">
        <v>105</v>
      </c>
      <c r="C206" t="s">
        <v>6</v>
      </c>
      <c r="D206" t="s">
        <v>13</v>
      </c>
      <c r="E206" t="s">
        <v>8</v>
      </c>
      <c r="F206" t="s">
        <v>130</v>
      </c>
      <c r="H206">
        <v>143.8435121264983</v>
      </c>
      <c r="I206">
        <v>109.74980079093579</v>
      </c>
      <c r="J206">
        <v>107.8634902639574</v>
      </c>
      <c r="K206">
        <v>109.4421248571486</v>
      </c>
      <c r="L206">
        <v>110.39634969837149</v>
      </c>
      <c r="M206">
        <v>108.1497932053517</v>
      </c>
    </row>
    <row r="207" spans="1:13" x14ac:dyDescent="0.3">
      <c r="A207" s="1">
        <v>205</v>
      </c>
      <c r="B207" t="s">
        <v>105</v>
      </c>
      <c r="C207" t="s">
        <v>6</v>
      </c>
      <c r="D207" t="s">
        <v>13</v>
      </c>
      <c r="E207" t="s">
        <v>8</v>
      </c>
      <c r="F207" t="s">
        <v>108</v>
      </c>
      <c r="H207">
        <v>331.42528753678698</v>
      </c>
      <c r="I207">
        <v>60.740743321155882</v>
      </c>
      <c r="J207">
        <v>56.666667240637331</v>
      </c>
      <c r="K207">
        <v>57.000000582801</v>
      </c>
      <c r="L207">
        <v>57.333333924964627</v>
      </c>
      <c r="M207">
        <v>57.66666726712829</v>
      </c>
    </row>
    <row r="208" spans="1:13" x14ac:dyDescent="0.3">
      <c r="A208" s="1">
        <v>206</v>
      </c>
      <c r="B208" t="s">
        <v>105</v>
      </c>
      <c r="C208" t="s">
        <v>6</v>
      </c>
      <c r="D208" t="s">
        <v>13</v>
      </c>
      <c r="E208" t="s">
        <v>8</v>
      </c>
      <c r="F208" t="s">
        <v>109</v>
      </c>
      <c r="H208">
        <v>264.71148336164521</v>
      </c>
      <c r="I208">
        <v>36.666667240637331</v>
      </c>
      <c r="J208">
        <v>36.666667240637331</v>
      </c>
      <c r="K208">
        <v>37.000000582800993</v>
      </c>
      <c r="L208">
        <v>37.333333924964627</v>
      </c>
      <c r="M208">
        <v>37.66666726712829</v>
      </c>
    </row>
    <row r="209" spans="1:13" x14ac:dyDescent="0.3">
      <c r="A209" s="1">
        <v>207</v>
      </c>
      <c r="B209" t="s">
        <v>105</v>
      </c>
      <c r="C209" t="s">
        <v>6</v>
      </c>
      <c r="D209" t="s">
        <v>13</v>
      </c>
      <c r="E209" t="s">
        <v>8</v>
      </c>
      <c r="F209" t="s">
        <v>110</v>
      </c>
      <c r="H209">
        <v>311.42528753678693</v>
      </c>
      <c r="I209">
        <v>40.740743321155882</v>
      </c>
      <c r="J209">
        <v>36.666667240637331</v>
      </c>
      <c r="K209">
        <v>37.000000582800993</v>
      </c>
      <c r="L209">
        <v>37.333333924964627</v>
      </c>
      <c r="M209">
        <v>37.66666726712829</v>
      </c>
    </row>
    <row r="210" spans="1:13" x14ac:dyDescent="0.3">
      <c r="A210" s="1">
        <v>208</v>
      </c>
      <c r="B210" t="s">
        <v>105</v>
      </c>
      <c r="C210" t="s">
        <v>6</v>
      </c>
      <c r="D210" t="s">
        <v>13</v>
      </c>
      <c r="E210" t="s">
        <v>8</v>
      </c>
      <c r="F210" t="s">
        <v>111</v>
      </c>
      <c r="H210">
        <v>164.33648681640619</v>
      </c>
      <c r="I210">
        <v>198.10186767578119</v>
      </c>
      <c r="J210">
        <v>220.21922302246091</v>
      </c>
      <c r="K210">
        <v>258.01211547851563</v>
      </c>
      <c r="L210">
        <v>295.80499267578108</v>
      </c>
      <c r="M210">
        <v>333.59786987304682</v>
      </c>
    </row>
    <row r="211" spans="1:13" x14ac:dyDescent="0.3">
      <c r="A211" s="1">
        <v>209</v>
      </c>
      <c r="B211" t="s">
        <v>105</v>
      </c>
      <c r="C211" t="s">
        <v>6</v>
      </c>
      <c r="D211" t="s">
        <v>13</v>
      </c>
      <c r="E211" t="s">
        <v>8</v>
      </c>
      <c r="F211" t="s">
        <v>112</v>
      </c>
      <c r="H211">
        <v>164.33648681640619</v>
      </c>
      <c r="I211">
        <v>198.10186767578119</v>
      </c>
      <c r="J211">
        <v>220.21922302246091</v>
      </c>
      <c r="K211">
        <v>258.01211547851563</v>
      </c>
      <c r="L211">
        <v>295.80499267578108</v>
      </c>
      <c r="M211">
        <v>333.59786987304682</v>
      </c>
    </row>
    <row r="212" spans="1:13" x14ac:dyDescent="0.3">
      <c r="A212" s="1">
        <v>210</v>
      </c>
      <c r="B212" t="s">
        <v>105</v>
      </c>
      <c r="C212" t="s">
        <v>6</v>
      </c>
      <c r="D212" t="s">
        <v>13</v>
      </c>
      <c r="E212" t="s">
        <v>8</v>
      </c>
      <c r="F212" t="s">
        <v>113</v>
      </c>
      <c r="H212">
        <v>1242.25912342524</v>
      </c>
      <c r="I212">
        <v>437.92043954050803</v>
      </c>
      <c r="J212">
        <v>365.98648793910809</v>
      </c>
      <c r="K212">
        <v>429.96249457918611</v>
      </c>
      <c r="L212">
        <v>474.23815408835839</v>
      </c>
      <c r="M212">
        <v>381.16562598833582</v>
      </c>
    </row>
    <row r="213" spans="1:13" x14ac:dyDescent="0.3">
      <c r="A213" s="1">
        <v>211</v>
      </c>
      <c r="B213" t="s">
        <v>105</v>
      </c>
      <c r="C213" t="s">
        <v>6</v>
      </c>
      <c r="D213" t="s">
        <v>13</v>
      </c>
      <c r="E213" t="s">
        <v>8</v>
      </c>
      <c r="F213" t="s">
        <v>114</v>
      </c>
      <c r="H213">
        <v>865.1702881369323</v>
      </c>
      <c r="I213">
        <v>134.9380768060449</v>
      </c>
      <c r="J213">
        <v>115.3711998986449</v>
      </c>
      <c r="K213">
        <v>131.13558472304879</v>
      </c>
      <c r="L213">
        <v>137.6862605474864</v>
      </c>
      <c r="M213">
        <v>111.4328892037781</v>
      </c>
    </row>
    <row r="214" spans="1:13" x14ac:dyDescent="0.3">
      <c r="A214" s="1">
        <v>212</v>
      </c>
      <c r="B214" t="s">
        <v>105</v>
      </c>
      <c r="C214" t="s">
        <v>6</v>
      </c>
      <c r="D214" t="s">
        <v>13</v>
      </c>
      <c r="E214" t="s">
        <v>8</v>
      </c>
      <c r="F214" t="s">
        <v>115</v>
      </c>
      <c r="H214">
        <v>215.79537926402361</v>
      </c>
      <c r="I214">
        <v>227.15921355438439</v>
      </c>
      <c r="J214">
        <v>252.79514746016591</v>
      </c>
      <c r="K214">
        <v>289.73423826882481</v>
      </c>
      <c r="L214">
        <v>333.85171646372328</v>
      </c>
      <c r="M214">
        <v>379.87950849252388</v>
      </c>
    </row>
    <row r="215" spans="1:13" x14ac:dyDescent="0.3">
      <c r="A215" s="1">
        <v>213</v>
      </c>
      <c r="B215" t="s">
        <v>105</v>
      </c>
      <c r="C215" t="s">
        <v>6</v>
      </c>
      <c r="D215" t="s">
        <v>13</v>
      </c>
      <c r="E215" t="s">
        <v>8</v>
      </c>
      <c r="F215" t="s">
        <v>116</v>
      </c>
      <c r="H215">
        <v>213.63743591308591</v>
      </c>
      <c r="I215">
        <v>224.8876324104055</v>
      </c>
      <c r="J215">
        <v>250.26720821757661</v>
      </c>
      <c r="K215">
        <v>286.83690990552248</v>
      </c>
      <c r="L215">
        <v>330.51321545318689</v>
      </c>
      <c r="M215">
        <v>376.08073178884882</v>
      </c>
    </row>
    <row r="216" spans="1:13" x14ac:dyDescent="0.3">
      <c r="A216" s="1">
        <v>214</v>
      </c>
      <c r="B216" t="s">
        <v>105</v>
      </c>
      <c r="C216" t="s">
        <v>6</v>
      </c>
      <c r="D216" t="s">
        <v>13</v>
      </c>
      <c r="E216" t="s">
        <v>8</v>
      </c>
      <c r="F216" t="s">
        <v>117</v>
      </c>
      <c r="H216">
        <v>846.00469216016972</v>
      </c>
      <c r="I216">
        <v>301.19181553633501</v>
      </c>
      <c r="J216">
        <v>253.8261053266238</v>
      </c>
      <c r="K216">
        <v>226.50394152220761</v>
      </c>
      <c r="L216">
        <v>300.15164164657011</v>
      </c>
      <c r="M216">
        <v>205.4762310613163</v>
      </c>
    </row>
    <row r="217" spans="1:13" x14ac:dyDescent="0.3">
      <c r="A217" s="1">
        <v>215</v>
      </c>
      <c r="B217" t="s">
        <v>105</v>
      </c>
      <c r="C217" t="s">
        <v>6</v>
      </c>
      <c r="D217" t="s">
        <v>13</v>
      </c>
      <c r="E217" t="s">
        <v>8</v>
      </c>
      <c r="F217" t="s">
        <v>118</v>
      </c>
      <c r="H217">
        <v>484.49536597718998</v>
      </c>
      <c r="I217">
        <v>684.04072040902042</v>
      </c>
      <c r="J217">
        <v>1009.079078347833</v>
      </c>
      <c r="K217">
        <v>1538.5323168478169</v>
      </c>
      <c r="L217">
        <v>2400.9558582899331</v>
      </c>
      <c r="M217">
        <v>3805.752940919514</v>
      </c>
    </row>
    <row r="218" spans="1:13" x14ac:dyDescent="0.3">
      <c r="A218" s="1">
        <v>216</v>
      </c>
      <c r="B218" t="s">
        <v>105</v>
      </c>
      <c r="C218" t="s">
        <v>6</v>
      </c>
      <c r="D218" t="s">
        <v>13</v>
      </c>
      <c r="E218" t="s">
        <v>8</v>
      </c>
      <c r="F218" t="s">
        <v>119</v>
      </c>
      <c r="H218">
        <v>484.49536597718998</v>
      </c>
      <c r="I218">
        <v>185.59981969497181</v>
      </c>
      <c r="J218">
        <v>172.3556334743291</v>
      </c>
      <c r="K218">
        <v>164.32476446844501</v>
      </c>
      <c r="L218">
        <v>208.20611401594971</v>
      </c>
      <c r="M218">
        <v>112.0614028948761</v>
      </c>
    </row>
    <row r="219" spans="1:13" x14ac:dyDescent="0.3">
      <c r="A219" s="1">
        <v>217</v>
      </c>
      <c r="B219" t="s">
        <v>105</v>
      </c>
      <c r="C219" t="s">
        <v>6</v>
      </c>
      <c r="D219" t="s">
        <v>13</v>
      </c>
      <c r="E219" t="s">
        <v>8</v>
      </c>
      <c r="F219" t="s">
        <v>120</v>
      </c>
      <c r="H219">
        <v>291.38388787553691</v>
      </c>
      <c r="I219">
        <v>85.541477838152872</v>
      </c>
      <c r="J219">
        <v>89.984001716099485</v>
      </c>
      <c r="K219">
        <v>174.1155311267209</v>
      </c>
      <c r="L219">
        <v>200.72705405550329</v>
      </c>
      <c r="M219">
        <v>151.73935239242911</v>
      </c>
    </row>
    <row r="220" spans="1:13" x14ac:dyDescent="0.3">
      <c r="A220" s="1">
        <v>218</v>
      </c>
      <c r="B220" t="s">
        <v>105</v>
      </c>
      <c r="C220" t="s">
        <v>6</v>
      </c>
      <c r="D220" t="s">
        <v>13</v>
      </c>
      <c r="E220" t="s">
        <v>8</v>
      </c>
      <c r="F220" t="s">
        <v>121</v>
      </c>
      <c r="H220">
        <v>1613.323521530044</v>
      </c>
      <c r="I220">
        <v>561.43647968933249</v>
      </c>
      <c r="J220">
        <v>457.48310992388508</v>
      </c>
      <c r="K220">
        <v>524.34451808572055</v>
      </c>
      <c r="L220">
        <v>563.88075957266665</v>
      </c>
      <c r="M220">
        <v>441.59435603903552</v>
      </c>
    </row>
    <row r="221" spans="1:13" x14ac:dyDescent="0.3">
      <c r="A221" s="1">
        <v>219</v>
      </c>
      <c r="B221" t="s">
        <v>105</v>
      </c>
      <c r="C221" t="s">
        <v>6</v>
      </c>
      <c r="D221" t="s">
        <v>13</v>
      </c>
      <c r="E221" t="s">
        <v>8</v>
      </c>
      <c r="F221" t="s">
        <v>122</v>
      </c>
      <c r="H221">
        <v>495.69064508026361</v>
      </c>
      <c r="I221">
        <v>163.5448838286284</v>
      </c>
      <c r="J221">
        <v>148.52911926555939</v>
      </c>
      <c r="K221">
        <v>158.13122370330029</v>
      </c>
      <c r="L221">
        <v>139.6983421681964</v>
      </c>
      <c r="M221">
        <v>116.2096341410204</v>
      </c>
    </row>
    <row r="222" spans="1:13" x14ac:dyDescent="0.3">
      <c r="A222" s="1">
        <v>220</v>
      </c>
      <c r="B222" t="s">
        <v>105</v>
      </c>
      <c r="C222" t="s">
        <v>6</v>
      </c>
      <c r="D222" t="s">
        <v>13</v>
      </c>
      <c r="E222" t="s">
        <v>8</v>
      </c>
      <c r="F222" t="s">
        <v>123</v>
      </c>
      <c r="H222">
        <v>291.38388787553703</v>
      </c>
      <c r="I222">
        <v>85.541477838152886</v>
      </c>
      <c r="J222">
        <v>89.984001716099471</v>
      </c>
      <c r="K222">
        <v>174.1155311267209</v>
      </c>
      <c r="L222">
        <v>200.72705405550329</v>
      </c>
      <c r="M222">
        <v>151.73935239242911</v>
      </c>
    </row>
    <row r="223" spans="1:13" x14ac:dyDescent="0.3">
      <c r="A223" s="1">
        <v>221</v>
      </c>
      <c r="B223" t="s">
        <v>105</v>
      </c>
      <c r="C223" t="s">
        <v>6</v>
      </c>
      <c r="D223" t="s">
        <v>13</v>
      </c>
      <c r="E223" t="s">
        <v>8</v>
      </c>
      <c r="F223" t="s">
        <v>124</v>
      </c>
      <c r="H223">
        <v>288.47006309598942</v>
      </c>
      <c r="I223">
        <v>84.686067198871427</v>
      </c>
      <c r="J223">
        <v>89.084166052999166</v>
      </c>
      <c r="K223">
        <v>172.37438424039121</v>
      </c>
      <c r="L223">
        <v>198.7197932275389</v>
      </c>
      <c r="M223">
        <v>150.22196621072499</v>
      </c>
    </row>
    <row r="224" spans="1:13" x14ac:dyDescent="0.3">
      <c r="A224" s="1">
        <v>222</v>
      </c>
      <c r="B224" t="s">
        <v>105</v>
      </c>
      <c r="C224" t="s">
        <v>6</v>
      </c>
      <c r="D224" t="s">
        <v>13</v>
      </c>
      <c r="E224" t="s">
        <v>8</v>
      </c>
      <c r="F224" t="s">
        <v>131</v>
      </c>
      <c r="H224">
        <v>0</v>
      </c>
      <c r="I224">
        <v>0</v>
      </c>
      <c r="J224">
        <v>0</v>
      </c>
      <c r="K224">
        <v>0</v>
      </c>
      <c r="L224">
        <v>0</v>
      </c>
      <c r="M224">
        <v>0</v>
      </c>
    </row>
    <row r="225" spans="1:13" x14ac:dyDescent="0.3">
      <c r="A225" s="1">
        <v>223</v>
      </c>
      <c r="B225" t="s">
        <v>105</v>
      </c>
      <c r="C225" t="s">
        <v>6</v>
      </c>
      <c r="D225" t="s">
        <v>13</v>
      </c>
      <c r="E225" t="s">
        <v>8</v>
      </c>
      <c r="F225" t="s">
        <v>132</v>
      </c>
      <c r="H225">
        <v>2.0969048233719141</v>
      </c>
      <c r="I225">
        <v>0.52369852942063533</v>
      </c>
      <c r="J225">
        <v>0.39008086627098532</v>
      </c>
      <c r="K225">
        <v>0.52799381953026858</v>
      </c>
      <c r="L225">
        <v>0.61023878276859256</v>
      </c>
      <c r="M225">
        <v>0.40712455228484018</v>
      </c>
    </row>
    <row r="226" spans="1:13" x14ac:dyDescent="0.3">
      <c r="A226" s="1">
        <v>224</v>
      </c>
      <c r="B226" t="s">
        <v>105</v>
      </c>
      <c r="C226" t="s">
        <v>6</v>
      </c>
      <c r="D226" t="s">
        <v>13</v>
      </c>
      <c r="E226" t="s">
        <v>8</v>
      </c>
      <c r="F226" t="s">
        <v>125</v>
      </c>
      <c r="H226">
        <v>2957.7597894717478</v>
      </c>
      <c r="I226">
        <v>912.33421423993536</v>
      </c>
      <c r="J226">
        <v>677.75274413157342</v>
      </c>
      <c r="K226">
        <v>716.60414054680234</v>
      </c>
      <c r="L226">
        <v>702.57502006165976</v>
      </c>
      <c r="M226">
        <v>494.1035673663506</v>
      </c>
    </row>
    <row r="227" spans="1:13" x14ac:dyDescent="0.3">
      <c r="A227" s="1">
        <v>225</v>
      </c>
      <c r="B227" t="s">
        <v>105</v>
      </c>
      <c r="C227" t="s">
        <v>6</v>
      </c>
      <c r="D227" t="s">
        <v>13</v>
      </c>
      <c r="E227" t="s">
        <v>8</v>
      </c>
      <c r="F227" t="s">
        <v>126</v>
      </c>
      <c r="H227">
        <v>233.2499957084656</v>
      </c>
      <c r="I227">
        <v>229.83334362506861</v>
      </c>
      <c r="J227">
        <v>227.25000321865079</v>
      </c>
      <c r="K227">
        <v>226.02273285388949</v>
      </c>
      <c r="L227">
        <v>248.04802229880559</v>
      </c>
      <c r="M227">
        <v>112.5</v>
      </c>
    </row>
    <row r="228" spans="1:13" x14ac:dyDescent="0.3">
      <c r="A228" s="1">
        <v>226</v>
      </c>
      <c r="B228" t="s">
        <v>105</v>
      </c>
      <c r="C228" t="s">
        <v>6</v>
      </c>
      <c r="D228" t="s">
        <v>13</v>
      </c>
      <c r="E228" t="s">
        <v>8</v>
      </c>
      <c r="F228" t="s">
        <v>127</v>
      </c>
      <c r="H228">
        <v>215.79537926402361</v>
      </c>
      <c r="I228">
        <v>227.15921355438431</v>
      </c>
      <c r="J228">
        <v>252.79514746016591</v>
      </c>
      <c r="K228">
        <v>289.73423826882481</v>
      </c>
      <c r="L228">
        <v>333.85171646372328</v>
      </c>
      <c r="M228">
        <v>379.87950849252388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5C466-C45D-446B-9B68-403404BE141D}">
  <dimension ref="A1:L230"/>
  <sheetViews>
    <sheetView workbookViewId="0">
      <selection activeCell="S13" sqref="S13:T13"/>
    </sheetView>
  </sheetViews>
  <sheetFormatPr defaultRowHeight="14.4" x14ac:dyDescent="0.3"/>
  <cols>
    <col min="2" max="2" width="17.88671875" bestFit="1" customWidth="1"/>
    <col min="3" max="3" width="0" hidden="1" customWidth="1"/>
    <col min="4" max="4" width="12.5546875" bestFit="1" customWidth="1"/>
    <col min="5" max="5" width="0" hidden="1" customWidth="1"/>
    <col min="6" max="6" width="21.44140625" bestFit="1" customWidth="1"/>
  </cols>
  <sheetData>
    <row r="1" spans="1:12" x14ac:dyDescent="0.3">
      <c r="B1" s="1" t="s">
        <v>0</v>
      </c>
      <c r="C1" s="1" t="s">
        <v>1</v>
      </c>
      <c r="D1" s="1" t="s">
        <v>2</v>
      </c>
      <c r="E1" s="1" t="s">
        <v>3</v>
      </c>
      <c r="F1" s="1" t="s">
        <v>4</v>
      </c>
      <c r="G1" s="1">
        <v>2020</v>
      </c>
      <c r="H1" s="1">
        <v>2030</v>
      </c>
      <c r="I1" s="1">
        <v>2040</v>
      </c>
      <c r="J1" s="1">
        <v>2050</v>
      </c>
      <c r="K1" s="1">
        <v>2060</v>
      </c>
      <c r="L1" s="1">
        <v>2070</v>
      </c>
    </row>
    <row r="2" spans="1:12" x14ac:dyDescent="0.3">
      <c r="A2" s="1">
        <v>0</v>
      </c>
      <c r="B2" t="s">
        <v>5</v>
      </c>
      <c r="C2" t="s">
        <v>6</v>
      </c>
      <c r="D2" t="s">
        <v>7</v>
      </c>
      <c r="E2" t="s">
        <v>8</v>
      </c>
      <c r="F2" t="s">
        <v>9</v>
      </c>
      <c r="G2">
        <v>178.21891537407851</v>
      </c>
      <c r="H2">
        <v>63.597872687360713</v>
      </c>
      <c r="I2">
        <v>40.290853526556148</v>
      </c>
      <c r="J2">
        <v>35.582808523671247</v>
      </c>
      <c r="K2">
        <v>41.452840150491213</v>
      </c>
      <c r="L2">
        <v>57.794379474240571</v>
      </c>
    </row>
    <row r="3" spans="1:12" x14ac:dyDescent="0.3">
      <c r="A3" s="1">
        <v>1</v>
      </c>
      <c r="B3" t="s">
        <v>5</v>
      </c>
      <c r="C3" t="s">
        <v>6</v>
      </c>
      <c r="D3" t="s">
        <v>7</v>
      </c>
      <c r="E3" t="s">
        <v>8</v>
      </c>
      <c r="F3" t="s">
        <v>10</v>
      </c>
      <c r="G3">
        <v>0</v>
      </c>
      <c r="H3">
        <v>0</v>
      </c>
      <c r="I3">
        <v>0.13813034798726179</v>
      </c>
      <c r="J3">
        <v>8.2703741121202726E-2</v>
      </c>
      <c r="K3">
        <v>4.9517784434114413E-2</v>
      </c>
      <c r="L3">
        <v>2.9648126457427981E-2</v>
      </c>
    </row>
    <row r="4" spans="1:12" x14ac:dyDescent="0.3">
      <c r="A4" s="1">
        <v>2</v>
      </c>
      <c r="B4" t="s">
        <v>5</v>
      </c>
      <c r="C4" t="s">
        <v>6</v>
      </c>
      <c r="D4" t="s">
        <v>7</v>
      </c>
      <c r="E4" t="s">
        <v>8</v>
      </c>
      <c r="F4" t="s">
        <v>11</v>
      </c>
      <c r="G4">
        <v>7.0038702799636024E-4</v>
      </c>
      <c r="H4">
        <v>4.1934758213598127E-4</v>
      </c>
      <c r="I4">
        <v>2.8586036874512308E-2</v>
      </c>
      <c r="J4">
        <v>1.5033020243381481E-4</v>
      </c>
      <c r="K4">
        <v>9.0008244574399073E-5</v>
      </c>
      <c r="L4">
        <v>5.3891260440041227E-5</v>
      </c>
    </row>
    <row r="5" spans="1:12" x14ac:dyDescent="0.3">
      <c r="A5" s="1">
        <v>3</v>
      </c>
      <c r="B5" t="s">
        <v>5</v>
      </c>
      <c r="C5" t="s">
        <v>6</v>
      </c>
      <c r="D5" t="s">
        <v>7</v>
      </c>
      <c r="E5" t="s">
        <v>8</v>
      </c>
      <c r="F5" t="s">
        <v>12</v>
      </c>
      <c r="G5">
        <v>0</v>
      </c>
      <c r="H5">
        <v>0</v>
      </c>
      <c r="I5">
        <v>0</v>
      </c>
      <c r="J5">
        <v>0</v>
      </c>
      <c r="K5">
        <v>0</v>
      </c>
      <c r="L5">
        <v>0</v>
      </c>
    </row>
    <row r="6" spans="1:12" x14ac:dyDescent="0.3">
      <c r="A6" s="1">
        <v>4</v>
      </c>
      <c r="B6" t="s">
        <v>5</v>
      </c>
      <c r="C6" t="s">
        <v>6</v>
      </c>
      <c r="D6" t="s">
        <v>13</v>
      </c>
      <c r="E6" t="s">
        <v>8</v>
      </c>
      <c r="F6" t="s">
        <v>9</v>
      </c>
      <c r="G6">
        <v>178.3142806627597</v>
      </c>
      <c r="H6">
        <v>63.597872687360713</v>
      </c>
      <c r="I6">
        <v>40.290853526556141</v>
      </c>
      <c r="J6">
        <v>35.582808523671261</v>
      </c>
      <c r="K6">
        <v>41.453209594983171</v>
      </c>
      <c r="L6">
        <v>57.7943794742406</v>
      </c>
    </row>
    <row r="7" spans="1:12" x14ac:dyDescent="0.3">
      <c r="A7" s="1">
        <v>5</v>
      </c>
      <c r="B7" t="s">
        <v>5</v>
      </c>
      <c r="C7" t="s">
        <v>6</v>
      </c>
      <c r="D7" t="s">
        <v>13</v>
      </c>
      <c r="E7" t="s">
        <v>8</v>
      </c>
      <c r="F7" t="s">
        <v>10</v>
      </c>
      <c r="G7">
        <v>0</v>
      </c>
      <c r="H7">
        <v>0</v>
      </c>
      <c r="I7">
        <v>0</v>
      </c>
      <c r="J7">
        <v>0.3</v>
      </c>
      <c r="K7">
        <v>0</v>
      </c>
      <c r="L7">
        <v>0</v>
      </c>
    </row>
    <row r="8" spans="1:12" x14ac:dyDescent="0.3">
      <c r="A8" s="1">
        <v>6</v>
      </c>
      <c r="B8" t="s">
        <v>5</v>
      </c>
      <c r="C8" t="s">
        <v>6</v>
      </c>
      <c r="D8" t="s">
        <v>13</v>
      </c>
      <c r="E8" t="s">
        <v>8</v>
      </c>
      <c r="F8" t="s">
        <v>11</v>
      </c>
      <c r="G8">
        <v>7.0038702799636024E-4</v>
      </c>
      <c r="H8">
        <v>4.1934758213598127E-4</v>
      </c>
      <c r="I8">
        <v>2.8586036874512308E-2</v>
      </c>
      <c r="J8">
        <v>1.5033020243381481E-4</v>
      </c>
      <c r="K8">
        <v>9.0008244574399046E-5</v>
      </c>
      <c r="L8">
        <v>5.3891260440041227E-5</v>
      </c>
    </row>
    <row r="9" spans="1:12" x14ac:dyDescent="0.3">
      <c r="A9" s="1">
        <v>7</v>
      </c>
      <c r="B9" t="s">
        <v>5</v>
      </c>
      <c r="C9" t="s">
        <v>6</v>
      </c>
      <c r="D9" t="s">
        <v>13</v>
      </c>
      <c r="E9" t="s">
        <v>8</v>
      </c>
      <c r="F9" t="s">
        <v>12</v>
      </c>
      <c r="G9">
        <v>0</v>
      </c>
      <c r="H9">
        <v>0</v>
      </c>
      <c r="I9">
        <v>0</v>
      </c>
      <c r="J9">
        <v>0</v>
      </c>
      <c r="K9">
        <v>0</v>
      </c>
      <c r="L9">
        <v>0</v>
      </c>
    </row>
    <row r="10" spans="1:12" x14ac:dyDescent="0.3">
      <c r="A10" s="1">
        <v>8</v>
      </c>
      <c r="B10" t="s">
        <v>14</v>
      </c>
      <c r="C10" t="s">
        <v>6</v>
      </c>
      <c r="D10" t="s">
        <v>7</v>
      </c>
      <c r="E10" t="s">
        <v>8</v>
      </c>
      <c r="F10" t="s">
        <v>15</v>
      </c>
      <c r="G10">
        <v>13.775124526723831</v>
      </c>
      <c r="H10">
        <v>19.474360883156201</v>
      </c>
      <c r="I10">
        <v>20</v>
      </c>
      <c r="J10">
        <v>20</v>
      </c>
      <c r="K10">
        <v>20</v>
      </c>
      <c r="L10">
        <v>20</v>
      </c>
    </row>
    <row r="11" spans="1:12" x14ac:dyDescent="0.3">
      <c r="A11" s="1">
        <v>9</v>
      </c>
      <c r="B11" t="s">
        <v>14</v>
      </c>
      <c r="C11" t="s">
        <v>6</v>
      </c>
      <c r="D11" t="s">
        <v>7</v>
      </c>
      <c r="E11" t="s">
        <v>8</v>
      </c>
      <c r="F11" t="s">
        <v>16</v>
      </c>
      <c r="G11">
        <v>3.1849313527345657E-2</v>
      </c>
      <c r="H11">
        <v>1.1105168775104139E-2</v>
      </c>
      <c r="I11">
        <v>3.872132861440232E-3</v>
      </c>
      <c r="J11">
        <v>1.3501292236330481E-3</v>
      </c>
      <c r="K11">
        <v>4.7076094383547849E-4</v>
      </c>
      <c r="L11">
        <v>1.6414418883884831E-4</v>
      </c>
    </row>
    <row r="12" spans="1:12" x14ac:dyDescent="0.3">
      <c r="A12" s="1">
        <v>10</v>
      </c>
      <c r="B12" t="s">
        <v>14</v>
      </c>
      <c r="C12" t="s">
        <v>6</v>
      </c>
      <c r="D12" t="s">
        <v>7</v>
      </c>
      <c r="E12" t="s">
        <v>8</v>
      </c>
      <c r="F12" t="s">
        <v>17</v>
      </c>
      <c r="G12">
        <v>1.1840571165084841</v>
      </c>
      <c r="H12">
        <v>1.700000047683716</v>
      </c>
      <c r="I12">
        <v>1.6000000238418579</v>
      </c>
      <c r="J12">
        <v>1.5</v>
      </c>
      <c r="K12">
        <v>0.89810540181398246</v>
      </c>
      <c r="L12">
        <v>0.53772887517830303</v>
      </c>
    </row>
    <row r="13" spans="1:12" x14ac:dyDescent="0.3">
      <c r="A13" s="1">
        <v>11</v>
      </c>
      <c r="B13" t="s">
        <v>14</v>
      </c>
      <c r="C13" t="s">
        <v>6</v>
      </c>
      <c r="D13" t="s">
        <v>7</v>
      </c>
      <c r="E13" t="s">
        <v>8</v>
      </c>
      <c r="F13" t="s">
        <v>18</v>
      </c>
      <c r="G13">
        <v>0</v>
      </c>
      <c r="H13">
        <v>0</v>
      </c>
      <c r="I13">
        <v>0</v>
      </c>
      <c r="J13">
        <v>0</v>
      </c>
      <c r="K13">
        <v>0</v>
      </c>
      <c r="L13">
        <v>0</v>
      </c>
    </row>
    <row r="14" spans="1:12" x14ac:dyDescent="0.3">
      <c r="A14" s="1">
        <v>12</v>
      </c>
      <c r="B14" t="s">
        <v>14</v>
      </c>
      <c r="C14" t="s">
        <v>6</v>
      </c>
      <c r="D14" t="s">
        <v>7</v>
      </c>
      <c r="E14" t="s">
        <v>8</v>
      </c>
      <c r="F14" t="s">
        <v>19</v>
      </c>
      <c r="G14">
        <v>3.948134409672595</v>
      </c>
      <c r="H14">
        <v>5.4799132584272243</v>
      </c>
      <c r="I14">
        <v>4.9607993689083143</v>
      </c>
      <c r="J14">
        <v>4.0384404623844601</v>
      </c>
      <c r="K14">
        <v>2.6666125348005658</v>
      </c>
      <c r="L14">
        <v>0.92979028359097338</v>
      </c>
    </row>
    <row r="15" spans="1:12" x14ac:dyDescent="0.3">
      <c r="A15" s="1">
        <v>13</v>
      </c>
      <c r="B15" t="s">
        <v>14</v>
      </c>
      <c r="C15" t="s">
        <v>6</v>
      </c>
      <c r="D15" t="s">
        <v>7</v>
      </c>
      <c r="E15" t="s">
        <v>8</v>
      </c>
      <c r="F15" t="s">
        <v>20</v>
      </c>
      <c r="G15">
        <v>11.98472371206798</v>
      </c>
      <c r="H15">
        <v>15.0589416811198</v>
      </c>
      <c r="I15">
        <v>12.50224395601977</v>
      </c>
      <c r="J15">
        <v>9.6503115903013637</v>
      </c>
      <c r="K15">
        <v>5.7141786398694414</v>
      </c>
      <c r="L15">
        <v>2.1796975891975801</v>
      </c>
    </row>
    <row r="16" spans="1:12" x14ac:dyDescent="0.3">
      <c r="A16" s="1">
        <v>14</v>
      </c>
      <c r="B16" t="s">
        <v>14</v>
      </c>
      <c r="C16" t="s">
        <v>6</v>
      </c>
      <c r="D16" t="s">
        <v>7</v>
      </c>
      <c r="E16" t="s">
        <v>8</v>
      </c>
      <c r="F16" t="s">
        <v>21</v>
      </c>
      <c r="G16">
        <v>0</v>
      </c>
      <c r="H16">
        <v>0</v>
      </c>
      <c r="I16">
        <v>0</v>
      </c>
      <c r="J16">
        <v>0</v>
      </c>
      <c r="K16">
        <v>0</v>
      </c>
      <c r="L16">
        <v>0</v>
      </c>
    </row>
    <row r="17" spans="1:12" x14ac:dyDescent="0.3">
      <c r="A17" s="1">
        <v>15</v>
      </c>
      <c r="B17" t="s">
        <v>14</v>
      </c>
      <c r="C17" t="s">
        <v>6</v>
      </c>
      <c r="D17" t="s">
        <v>7</v>
      </c>
      <c r="E17" t="s">
        <v>8</v>
      </c>
      <c r="F17" t="s">
        <v>22</v>
      </c>
      <c r="G17">
        <v>0</v>
      </c>
      <c r="H17">
        <v>0</v>
      </c>
      <c r="I17">
        <v>0</v>
      </c>
      <c r="J17">
        <v>0</v>
      </c>
      <c r="K17">
        <v>0</v>
      </c>
      <c r="L17">
        <v>0</v>
      </c>
    </row>
    <row r="18" spans="1:12" x14ac:dyDescent="0.3">
      <c r="A18" s="1">
        <v>16</v>
      </c>
      <c r="B18" t="s">
        <v>14</v>
      </c>
      <c r="C18" t="s">
        <v>6</v>
      </c>
      <c r="D18" t="s">
        <v>7</v>
      </c>
      <c r="E18" t="s">
        <v>8</v>
      </c>
      <c r="F18" t="s">
        <v>23</v>
      </c>
      <c r="G18">
        <v>100.18766728685939</v>
      </c>
      <c r="H18">
        <v>12.857990763924789</v>
      </c>
      <c r="I18">
        <v>0</v>
      </c>
      <c r="J18">
        <v>2.662247590663239</v>
      </c>
      <c r="K18">
        <v>14.554344901946219</v>
      </c>
      <c r="L18">
        <v>35.81635036020603</v>
      </c>
    </row>
    <row r="19" spans="1:12" x14ac:dyDescent="0.3">
      <c r="A19" s="1">
        <v>17</v>
      </c>
      <c r="B19" t="s">
        <v>14</v>
      </c>
      <c r="C19" t="s">
        <v>6</v>
      </c>
      <c r="D19" t="s">
        <v>7</v>
      </c>
      <c r="E19" t="s">
        <v>8</v>
      </c>
      <c r="F19" t="s">
        <v>24</v>
      </c>
      <c r="G19">
        <v>60.351066589355469</v>
      </c>
      <c r="H19">
        <v>49.311215601758967</v>
      </c>
      <c r="I19">
        <v>40.290853526556148</v>
      </c>
      <c r="J19">
        <v>32.920560933008012</v>
      </c>
      <c r="K19">
        <v>26.89849524854499</v>
      </c>
      <c r="L19">
        <v>21.978029114034541</v>
      </c>
    </row>
    <row r="20" spans="1:12" x14ac:dyDescent="0.3">
      <c r="A20" s="1">
        <v>18</v>
      </c>
      <c r="B20" t="s">
        <v>14</v>
      </c>
      <c r="C20" t="s">
        <v>6</v>
      </c>
      <c r="D20" t="s">
        <v>7</v>
      </c>
      <c r="E20" t="s">
        <v>8</v>
      </c>
      <c r="F20" t="s">
        <v>25</v>
      </c>
      <c r="G20">
        <v>178.21891537407851</v>
      </c>
      <c r="H20">
        <v>63.597872687360713</v>
      </c>
      <c r="I20">
        <v>40.290853526556148</v>
      </c>
      <c r="J20">
        <v>35.58280852367124</v>
      </c>
      <c r="K20">
        <v>41.452840150491213</v>
      </c>
      <c r="L20">
        <v>57.794379474240579</v>
      </c>
    </row>
    <row r="21" spans="1:12" x14ac:dyDescent="0.3">
      <c r="A21" s="1">
        <v>19</v>
      </c>
      <c r="B21" t="s">
        <v>14</v>
      </c>
      <c r="C21" t="s">
        <v>6</v>
      </c>
      <c r="D21" t="s">
        <v>7</v>
      </c>
      <c r="E21" t="s">
        <v>8</v>
      </c>
      <c r="F21" t="s">
        <v>26</v>
      </c>
      <c r="G21">
        <v>1.5454896688461299</v>
      </c>
      <c r="H21">
        <v>0.92534174669227454</v>
      </c>
      <c r="I21">
        <v>0.55403628081887846</v>
      </c>
      <c r="J21">
        <v>0.33172198440290879</v>
      </c>
      <c r="K21">
        <v>0.198614204061804</v>
      </c>
      <c r="L21">
        <v>0.11891765969659381</v>
      </c>
    </row>
    <row r="22" spans="1:12" x14ac:dyDescent="0.3">
      <c r="A22" s="1">
        <v>20</v>
      </c>
      <c r="B22" t="s">
        <v>14</v>
      </c>
      <c r="C22" t="s">
        <v>6</v>
      </c>
      <c r="D22" t="s">
        <v>7</v>
      </c>
      <c r="E22" t="s">
        <v>8</v>
      </c>
      <c r="F22" t="s">
        <v>27</v>
      </c>
      <c r="G22">
        <v>2.9724190235137939</v>
      </c>
      <c r="H22">
        <v>1.77969705431492</v>
      </c>
      <c r="I22">
        <v>1.065570358715108</v>
      </c>
      <c r="J22">
        <v>0.63799633011660106</v>
      </c>
      <c r="K22">
        <v>0.38199196694347742</v>
      </c>
      <c r="L22">
        <v>0.22871269930765681</v>
      </c>
    </row>
    <row r="23" spans="1:12" x14ac:dyDescent="0.3">
      <c r="A23" s="1">
        <v>21</v>
      </c>
      <c r="B23" t="s">
        <v>14</v>
      </c>
      <c r="C23" t="s">
        <v>6</v>
      </c>
      <c r="D23" t="s">
        <v>7</v>
      </c>
      <c r="E23" t="s">
        <v>8</v>
      </c>
      <c r="F23" t="s">
        <v>28</v>
      </c>
      <c r="G23">
        <v>6.7243056297302246</v>
      </c>
      <c r="H23">
        <v>4.0260901396725908</v>
      </c>
      <c r="I23">
        <v>2.4105688684199769</v>
      </c>
      <c r="J23">
        <v>1.443296614781733</v>
      </c>
      <c r="K23">
        <v>0.86415499077020586</v>
      </c>
      <c r="L23">
        <v>0.51740151014348923</v>
      </c>
    </row>
    <row r="24" spans="1:12" x14ac:dyDescent="0.3">
      <c r="A24" s="1">
        <v>22</v>
      </c>
      <c r="B24" t="s">
        <v>14</v>
      </c>
      <c r="C24" t="s">
        <v>6</v>
      </c>
      <c r="D24" t="s">
        <v>7</v>
      </c>
      <c r="E24" t="s">
        <v>8</v>
      </c>
      <c r="F24" t="s">
        <v>29</v>
      </c>
      <c r="G24">
        <v>1.700000047683716</v>
      </c>
      <c r="H24">
        <v>32.160761788712357</v>
      </c>
      <c r="I24">
        <v>26.277684026212729</v>
      </c>
      <c r="J24">
        <v>21.470781143742361</v>
      </c>
      <c r="K24">
        <v>17.543191495210451</v>
      </c>
      <c r="L24">
        <v>14.334064782143329</v>
      </c>
    </row>
    <row r="25" spans="1:12" x14ac:dyDescent="0.3">
      <c r="A25" s="1">
        <v>23</v>
      </c>
      <c r="B25" t="s">
        <v>14</v>
      </c>
      <c r="C25" t="s">
        <v>6</v>
      </c>
      <c r="D25" t="s">
        <v>7</v>
      </c>
      <c r="E25" t="s">
        <v>8</v>
      </c>
      <c r="F25" t="s">
        <v>30</v>
      </c>
      <c r="G25">
        <v>24.80757904052734</v>
      </c>
      <c r="H25">
        <v>8.6498678192939984</v>
      </c>
      <c r="I25">
        <v>3.0160223683668019</v>
      </c>
      <c r="J25">
        <v>1.051621957297302</v>
      </c>
      <c r="K25">
        <v>0.3666778975743023</v>
      </c>
      <c r="L25">
        <v>0.12785267522851829</v>
      </c>
    </row>
    <row r="26" spans="1:12" x14ac:dyDescent="0.3">
      <c r="A26" s="1">
        <v>24</v>
      </c>
      <c r="B26" t="s">
        <v>14</v>
      </c>
      <c r="C26" t="s">
        <v>6</v>
      </c>
      <c r="D26" t="s">
        <v>7</v>
      </c>
      <c r="E26" t="s">
        <v>8</v>
      </c>
      <c r="F26" t="s">
        <v>31</v>
      </c>
      <c r="G26">
        <v>2.3669407367706299</v>
      </c>
      <c r="H26">
        <v>0.82530119024194304</v>
      </c>
      <c r="I26">
        <v>0.2877647268617578</v>
      </c>
      <c r="J26">
        <v>0.1003373544166901</v>
      </c>
      <c r="K26">
        <v>3.4985471642523303E-2</v>
      </c>
      <c r="L26">
        <v>1.2198679476506149E-2</v>
      </c>
    </row>
    <row r="27" spans="1:12" x14ac:dyDescent="0.3">
      <c r="A27" s="1">
        <v>25</v>
      </c>
      <c r="B27" t="s">
        <v>14</v>
      </c>
      <c r="C27" t="s">
        <v>6</v>
      </c>
      <c r="D27" t="s">
        <v>7</v>
      </c>
      <c r="E27" t="s">
        <v>8</v>
      </c>
      <c r="F27" t="s">
        <v>32</v>
      </c>
      <c r="G27">
        <v>19.63348042289994</v>
      </c>
      <c r="H27">
        <v>9.4686009161333669</v>
      </c>
      <c r="I27">
        <v>4.8534477711679909</v>
      </c>
      <c r="J27">
        <v>2.6214458856981402</v>
      </c>
      <c r="K27">
        <v>1.4662734160425619</v>
      </c>
      <c r="L27">
        <v>0.89561532124922982</v>
      </c>
    </row>
    <row r="28" spans="1:12" x14ac:dyDescent="0.3">
      <c r="A28" s="1">
        <v>26</v>
      </c>
      <c r="B28" t="s">
        <v>14</v>
      </c>
      <c r="C28" t="s">
        <v>6</v>
      </c>
      <c r="D28" t="s">
        <v>7</v>
      </c>
      <c r="E28" t="s">
        <v>8</v>
      </c>
      <c r="F28" t="s">
        <v>33</v>
      </c>
      <c r="G28">
        <v>1.6663264036178591</v>
      </c>
      <c r="H28">
        <v>0.99769116284964354</v>
      </c>
      <c r="I28">
        <v>0.59735454846489233</v>
      </c>
      <c r="J28">
        <v>0.35765823118298129</v>
      </c>
      <c r="K28">
        <v>0.21414319295244641</v>
      </c>
      <c r="L28">
        <v>1.10349023672544</v>
      </c>
    </row>
    <row r="29" spans="1:12" x14ac:dyDescent="0.3">
      <c r="A29" s="1">
        <v>27</v>
      </c>
      <c r="B29" t="s">
        <v>14</v>
      </c>
      <c r="C29" t="s">
        <v>6</v>
      </c>
      <c r="D29" t="s">
        <v>7</v>
      </c>
      <c r="E29" t="s">
        <v>8</v>
      </c>
      <c r="F29" t="s">
        <v>34</v>
      </c>
      <c r="G29">
        <v>0.62889463833573811</v>
      </c>
      <c r="H29">
        <v>1.6532977427989151</v>
      </c>
      <c r="I29">
        <v>3.3219424671534692</v>
      </c>
      <c r="J29">
        <v>6.0399889119418182</v>
      </c>
      <c r="K29">
        <v>7.3798660315372828</v>
      </c>
      <c r="L29">
        <v>5.7668448150098266</v>
      </c>
    </row>
    <row r="30" spans="1:12" x14ac:dyDescent="0.3">
      <c r="A30" s="1">
        <v>28</v>
      </c>
      <c r="B30" t="s">
        <v>14</v>
      </c>
      <c r="C30" t="s">
        <v>6</v>
      </c>
      <c r="D30" t="s">
        <v>7</v>
      </c>
      <c r="E30" t="s">
        <v>8</v>
      </c>
      <c r="F30" t="s">
        <v>35</v>
      </c>
      <c r="G30">
        <v>1.4911707639694209</v>
      </c>
      <c r="H30">
        <v>0.89281901209867964</v>
      </c>
      <c r="I30">
        <v>0.53456371840536487</v>
      </c>
      <c r="J30">
        <v>0.32006304207575109</v>
      </c>
      <c r="K30">
        <v>0.19163356467283199</v>
      </c>
      <c r="L30">
        <v>0.114738093067693</v>
      </c>
    </row>
    <row r="31" spans="1:12" x14ac:dyDescent="0.3">
      <c r="A31" s="1">
        <v>29</v>
      </c>
      <c r="B31" t="s">
        <v>14</v>
      </c>
      <c r="C31" t="s">
        <v>6</v>
      </c>
      <c r="D31" t="s">
        <v>7</v>
      </c>
      <c r="E31" t="s">
        <v>8</v>
      </c>
      <c r="F31" t="s">
        <v>36</v>
      </c>
      <c r="G31">
        <v>35.458593264759671</v>
      </c>
      <c r="H31">
        <v>50.898174086518907</v>
      </c>
      <c r="I31">
        <v>66.478581631629055</v>
      </c>
      <c r="J31">
        <v>81.611916620931467</v>
      </c>
      <c r="K31">
        <v>92.721137642014043</v>
      </c>
      <c r="L31">
        <v>98.479498041071551</v>
      </c>
    </row>
    <row r="32" spans="1:12" x14ac:dyDescent="0.3">
      <c r="A32" s="1">
        <v>30</v>
      </c>
      <c r="B32" t="s">
        <v>14</v>
      </c>
      <c r="C32" t="s">
        <v>6</v>
      </c>
      <c r="D32" t="s">
        <v>7</v>
      </c>
      <c r="E32" t="s">
        <v>8</v>
      </c>
      <c r="F32" t="s">
        <v>37</v>
      </c>
      <c r="G32">
        <v>0.35421103239059448</v>
      </c>
      <c r="H32">
        <v>1.2058670898361441</v>
      </c>
      <c r="I32">
        <v>2.5931250755153519</v>
      </c>
      <c r="J32">
        <v>4.8528221703766512</v>
      </c>
      <c r="K32">
        <v>8.533630652459065</v>
      </c>
      <c r="L32">
        <v>14.529279853663819</v>
      </c>
    </row>
    <row r="33" spans="1:12" x14ac:dyDescent="0.3">
      <c r="A33" s="1">
        <v>31</v>
      </c>
      <c r="B33" t="s">
        <v>14</v>
      </c>
      <c r="C33" t="s">
        <v>6</v>
      </c>
      <c r="D33" t="s">
        <v>7</v>
      </c>
      <c r="E33" t="s">
        <v>8</v>
      </c>
      <c r="F33" t="s">
        <v>38</v>
      </c>
      <c r="G33">
        <v>4.3389482498168954</v>
      </c>
      <c r="H33">
        <v>0</v>
      </c>
      <c r="I33">
        <v>0</v>
      </c>
      <c r="J33">
        <v>0</v>
      </c>
      <c r="K33">
        <v>0</v>
      </c>
      <c r="L33">
        <v>0</v>
      </c>
    </row>
    <row r="34" spans="1:12" x14ac:dyDescent="0.3">
      <c r="A34" s="1">
        <v>32</v>
      </c>
      <c r="B34" t="s">
        <v>14</v>
      </c>
      <c r="C34" t="s">
        <v>6</v>
      </c>
      <c r="D34" t="s">
        <v>7</v>
      </c>
      <c r="E34" t="s">
        <v>8</v>
      </c>
      <c r="F34" t="s">
        <v>39</v>
      </c>
      <c r="G34">
        <v>1.3705582618713379</v>
      </c>
      <c r="H34">
        <v>1.077427742142578</v>
      </c>
      <c r="I34">
        <v>0.64509578352166119</v>
      </c>
      <c r="J34">
        <v>0.38624267191215161</v>
      </c>
      <c r="K34">
        <v>0.23125775337024601</v>
      </c>
      <c r="L34">
        <v>0.1384625583421224</v>
      </c>
    </row>
    <row r="35" spans="1:12" x14ac:dyDescent="0.3">
      <c r="A35" s="1">
        <v>33</v>
      </c>
      <c r="B35" t="s">
        <v>14</v>
      </c>
      <c r="C35" t="s">
        <v>6</v>
      </c>
      <c r="D35" t="s">
        <v>7</v>
      </c>
      <c r="E35" t="s">
        <v>8</v>
      </c>
      <c r="F35" t="s">
        <v>40</v>
      </c>
      <c r="G35">
        <v>12.724613547755419</v>
      </c>
      <c r="H35">
        <v>5.7839425762988768</v>
      </c>
      <c r="I35">
        <v>10.26075268945679</v>
      </c>
      <c r="J35">
        <v>21.84080540966956</v>
      </c>
      <c r="K35">
        <v>24.61803845973035</v>
      </c>
      <c r="L35">
        <v>17.03369547843187</v>
      </c>
    </row>
    <row r="36" spans="1:12" x14ac:dyDescent="0.3">
      <c r="A36" s="1">
        <v>34</v>
      </c>
      <c r="B36" t="s">
        <v>14</v>
      </c>
      <c r="C36" t="s">
        <v>6</v>
      </c>
      <c r="D36" t="s">
        <v>7</v>
      </c>
      <c r="E36" t="s">
        <v>8</v>
      </c>
      <c r="F36" t="s">
        <v>41</v>
      </c>
      <c r="G36">
        <v>1.880137063562903E-2</v>
      </c>
      <c r="H36">
        <v>6.5556324764323914E-3</v>
      </c>
      <c r="I36">
        <v>2.2858076679055802E-3</v>
      </c>
      <c r="J36">
        <v>7.9701183881793398E-4</v>
      </c>
      <c r="K36">
        <v>2.7790084009910842E-4</v>
      </c>
      <c r="L36">
        <v>9.6898029823910885E-5</v>
      </c>
    </row>
    <row r="37" spans="1:12" x14ac:dyDescent="0.3">
      <c r="A37" s="1">
        <v>35</v>
      </c>
      <c r="B37" t="s">
        <v>14</v>
      </c>
      <c r="C37" t="s">
        <v>6</v>
      </c>
      <c r="D37" t="s">
        <v>7</v>
      </c>
      <c r="E37" t="s">
        <v>8</v>
      </c>
      <c r="F37" t="s">
        <v>42</v>
      </c>
      <c r="G37">
        <v>0.95685988664627075</v>
      </c>
      <c r="H37">
        <v>0.33363640714611781</v>
      </c>
      <c r="I37">
        <v>0.11633182007818881</v>
      </c>
      <c r="J37">
        <v>4.0562396887271347E-2</v>
      </c>
      <c r="K37">
        <v>1.414323303920354E-2</v>
      </c>
      <c r="L37">
        <v>4.9314403524311724E-3</v>
      </c>
    </row>
    <row r="38" spans="1:12" x14ac:dyDescent="0.3">
      <c r="A38" s="1">
        <v>36</v>
      </c>
      <c r="B38" t="s">
        <v>14</v>
      </c>
      <c r="C38" t="s">
        <v>6</v>
      </c>
      <c r="D38" t="s">
        <v>7</v>
      </c>
      <c r="E38" t="s">
        <v>8</v>
      </c>
      <c r="F38" t="s">
        <v>43</v>
      </c>
      <c r="G38">
        <v>28.414397527284901</v>
      </c>
      <c r="H38">
        <v>32.130885085713281</v>
      </c>
      <c r="I38">
        <v>35.648827509773483</v>
      </c>
      <c r="J38">
        <v>36.885584324979646</v>
      </c>
      <c r="K38">
        <v>33.510985677486048</v>
      </c>
      <c r="L38">
        <v>22.335463871062771</v>
      </c>
    </row>
    <row r="39" spans="1:12" x14ac:dyDescent="0.3">
      <c r="A39" s="1">
        <v>37</v>
      </c>
      <c r="B39" t="s">
        <v>14</v>
      </c>
      <c r="C39" t="s">
        <v>6</v>
      </c>
      <c r="D39" t="s">
        <v>7</v>
      </c>
      <c r="E39" t="s">
        <v>8</v>
      </c>
      <c r="F39" t="s">
        <v>44</v>
      </c>
      <c r="G39">
        <v>24.325188415720682</v>
      </c>
      <c r="H39">
        <v>29.916172368112971</v>
      </c>
      <c r="I39">
        <v>34.54635552509091</v>
      </c>
      <c r="J39">
        <v>36.308190391780812</v>
      </c>
      <c r="K39">
        <v>33.19599690354643</v>
      </c>
      <c r="L39">
        <v>22.144524760879499</v>
      </c>
    </row>
    <row r="40" spans="1:12" x14ac:dyDescent="0.3">
      <c r="A40" s="1">
        <v>38</v>
      </c>
      <c r="B40" t="s">
        <v>14</v>
      </c>
      <c r="C40" t="s">
        <v>6</v>
      </c>
      <c r="D40" t="s">
        <v>7</v>
      </c>
      <c r="E40" t="s">
        <v>8</v>
      </c>
      <c r="F40" t="s">
        <v>45</v>
      </c>
      <c r="G40">
        <v>0</v>
      </c>
      <c r="H40">
        <v>0</v>
      </c>
      <c r="I40">
        <v>2.833495798867634E-2</v>
      </c>
      <c r="J40">
        <v>0</v>
      </c>
      <c r="K40">
        <v>0</v>
      </c>
      <c r="L40">
        <v>0</v>
      </c>
    </row>
    <row r="41" spans="1:12" x14ac:dyDescent="0.3">
      <c r="A41" s="1">
        <v>39</v>
      </c>
      <c r="B41" t="s">
        <v>14</v>
      </c>
      <c r="C41" t="s">
        <v>6</v>
      </c>
      <c r="D41" t="s">
        <v>7</v>
      </c>
      <c r="E41" t="s">
        <v>8</v>
      </c>
      <c r="F41" t="s">
        <v>46</v>
      </c>
      <c r="G41">
        <v>1.257789276671476</v>
      </c>
      <c r="H41">
        <v>3.3065954855978288</v>
      </c>
      <c r="I41">
        <v>5.7652139862318537</v>
      </c>
      <c r="J41">
        <v>7.966450422997335</v>
      </c>
      <c r="K41">
        <v>10.9991028604812</v>
      </c>
      <c r="L41">
        <v>13.72129138980101</v>
      </c>
    </row>
    <row r="42" spans="1:12" x14ac:dyDescent="0.3">
      <c r="A42" s="1">
        <v>40</v>
      </c>
      <c r="B42" t="s">
        <v>14</v>
      </c>
      <c r="C42" t="s">
        <v>6</v>
      </c>
      <c r="D42" t="s">
        <v>7</v>
      </c>
      <c r="E42" t="s">
        <v>8</v>
      </c>
      <c r="F42" t="s">
        <v>47</v>
      </c>
      <c r="G42">
        <v>8.778620495369209E-2</v>
      </c>
      <c r="H42">
        <v>3.0609156498761159E-2</v>
      </c>
      <c r="I42">
        <v>1.0672752764057689E-2</v>
      </c>
      <c r="J42">
        <v>3.7213587237306359E-3</v>
      </c>
      <c r="K42">
        <v>1.2975575333594651E-3</v>
      </c>
      <c r="L42">
        <v>4.5243032918096252E-4</v>
      </c>
    </row>
    <row r="43" spans="1:12" x14ac:dyDescent="0.3">
      <c r="A43" s="1">
        <v>41</v>
      </c>
      <c r="B43" t="s">
        <v>14</v>
      </c>
      <c r="C43" t="s">
        <v>6</v>
      </c>
      <c r="D43" t="s">
        <v>7</v>
      </c>
      <c r="E43" t="s">
        <v>8</v>
      </c>
      <c r="F43" t="s">
        <v>48</v>
      </c>
      <c r="G43">
        <v>0</v>
      </c>
      <c r="H43">
        <v>6.7508896254323381E-2</v>
      </c>
      <c r="I43">
        <v>0.2065921244717413</v>
      </c>
      <c r="J43">
        <v>0.27585706110158548</v>
      </c>
      <c r="K43">
        <v>9.6185408162944172E-2</v>
      </c>
      <c r="L43">
        <v>3.3537777523357362E-2</v>
      </c>
    </row>
    <row r="44" spans="1:12" x14ac:dyDescent="0.3">
      <c r="A44" s="1">
        <v>42</v>
      </c>
      <c r="B44" t="s">
        <v>14</v>
      </c>
      <c r="C44" t="s">
        <v>6</v>
      </c>
      <c r="D44" t="s">
        <v>7</v>
      </c>
      <c r="E44" t="s">
        <v>8</v>
      </c>
      <c r="F44" t="s">
        <v>49</v>
      </c>
      <c r="G44">
        <v>0</v>
      </c>
      <c r="H44">
        <v>0</v>
      </c>
      <c r="I44">
        <v>0</v>
      </c>
      <c r="J44">
        <v>0</v>
      </c>
      <c r="K44">
        <v>0</v>
      </c>
      <c r="L44">
        <v>0</v>
      </c>
    </row>
    <row r="45" spans="1:12" x14ac:dyDescent="0.3">
      <c r="A45" s="1">
        <v>43</v>
      </c>
      <c r="B45" t="s">
        <v>14</v>
      </c>
      <c r="C45" t="s">
        <v>6</v>
      </c>
      <c r="D45" t="s">
        <v>7</v>
      </c>
      <c r="E45" t="s">
        <v>8</v>
      </c>
      <c r="F45" t="s">
        <v>50</v>
      </c>
      <c r="G45">
        <v>7.0038702799636034E-4</v>
      </c>
      <c r="H45">
        <v>4.1934758213598138E-4</v>
      </c>
      <c r="I45">
        <v>2.5107888583597159E-4</v>
      </c>
      <c r="J45">
        <v>1.5033020243381489E-4</v>
      </c>
      <c r="K45">
        <v>9.0008244574399059E-5</v>
      </c>
      <c r="L45">
        <v>5.3891260440041247E-5</v>
      </c>
    </row>
    <row r="46" spans="1:12" x14ac:dyDescent="0.3">
      <c r="A46" s="1">
        <v>44</v>
      </c>
      <c r="B46" t="s">
        <v>14</v>
      </c>
      <c r="C46" t="s">
        <v>6</v>
      </c>
      <c r="D46" t="s">
        <v>7</v>
      </c>
      <c r="E46" t="s">
        <v>8</v>
      </c>
      <c r="F46" t="s">
        <v>51</v>
      </c>
      <c r="G46">
        <v>7.0038702799636034E-4</v>
      </c>
      <c r="H46">
        <v>4.1934758213598127E-4</v>
      </c>
      <c r="I46">
        <v>2.8586036874512308E-2</v>
      </c>
      <c r="J46">
        <v>1.5033020243381481E-4</v>
      </c>
      <c r="K46">
        <v>9.0008244574399059E-5</v>
      </c>
      <c r="L46">
        <v>5.389126044004124E-5</v>
      </c>
    </row>
    <row r="47" spans="1:12" x14ac:dyDescent="0.3">
      <c r="A47" s="1">
        <v>45</v>
      </c>
      <c r="B47" t="s">
        <v>14</v>
      </c>
      <c r="C47" t="s">
        <v>6</v>
      </c>
      <c r="D47" t="s">
        <v>7</v>
      </c>
      <c r="E47" t="s">
        <v>8</v>
      </c>
      <c r="F47" t="s">
        <v>52</v>
      </c>
      <c r="G47">
        <v>0.48130410071535951</v>
      </c>
      <c r="H47">
        <v>1.4128883073999909</v>
      </c>
      <c r="I47">
        <v>2.9303408268268401</v>
      </c>
      <c r="J47">
        <v>5.402111099650293</v>
      </c>
      <c r="K47">
        <v>7.1343465920697877</v>
      </c>
      <c r="L47">
        <v>8.4237955825825619</v>
      </c>
    </row>
    <row r="48" spans="1:12" x14ac:dyDescent="0.3">
      <c r="A48" s="1">
        <v>46</v>
      </c>
      <c r="B48" t="s">
        <v>14</v>
      </c>
      <c r="C48" t="s">
        <v>6</v>
      </c>
      <c r="D48" t="s">
        <v>7</v>
      </c>
      <c r="E48" t="s">
        <v>8</v>
      </c>
      <c r="F48" t="s">
        <v>53</v>
      </c>
      <c r="G48">
        <v>1.3980251550674441</v>
      </c>
      <c r="H48">
        <v>2.9061303176835871</v>
      </c>
      <c r="I48">
        <v>4.9636295781765041</v>
      </c>
      <c r="J48">
        <v>3.4409252748932668</v>
      </c>
      <c r="K48">
        <v>2.0602090510799371</v>
      </c>
      <c r="L48">
        <v>1.2335232517606329</v>
      </c>
    </row>
    <row r="49" spans="1:12" x14ac:dyDescent="0.3">
      <c r="A49" s="1">
        <v>47</v>
      </c>
      <c r="B49" t="s">
        <v>14</v>
      </c>
      <c r="C49" t="s">
        <v>6</v>
      </c>
      <c r="D49" t="s">
        <v>7</v>
      </c>
      <c r="E49" t="s">
        <v>8</v>
      </c>
      <c r="F49" t="s">
        <v>54</v>
      </c>
      <c r="G49">
        <v>3.8571097850799561</v>
      </c>
      <c r="H49">
        <v>6.1284510730600283</v>
      </c>
      <c r="I49">
        <v>10.73727463209949</v>
      </c>
      <c r="J49">
        <v>11.40461246155817</v>
      </c>
      <c r="K49">
        <v>11.60013733797356</v>
      </c>
      <c r="L49">
        <v>14.86376573678247</v>
      </c>
    </row>
    <row r="50" spans="1:12" x14ac:dyDescent="0.3">
      <c r="A50" s="1">
        <v>48</v>
      </c>
      <c r="B50" t="s">
        <v>14</v>
      </c>
      <c r="C50" t="s">
        <v>6</v>
      </c>
      <c r="D50" t="s">
        <v>7</v>
      </c>
      <c r="E50" t="s">
        <v>8</v>
      </c>
      <c r="F50" t="s">
        <v>55</v>
      </c>
      <c r="G50">
        <v>2.9513957729590749E-2</v>
      </c>
      <c r="H50">
        <v>1.029088057194651E-2</v>
      </c>
      <c r="I50">
        <v>3.5882081256722971E-3</v>
      </c>
      <c r="J50">
        <v>1.2511307912987811E-3</v>
      </c>
      <c r="K50">
        <v>4.3624232544834068E-4</v>
      </c>
      <c r="L50">
        <v>1.521082910244904E-4</v>
      </c>
    </row>
    <row r="51" spans="1:12" x14ac:dyDescent="0.3">
      <c r="A51" s="1">
        <v>49</v>
      </c>
      <c r="B51" t="s">
        <v>14</v>
      </c>
      <c r="C51" t="s">
        <v>6</v>
      </c>
      <c r="D51" t="s">
        <v>7</v>
      </c>
      <c r="E51" t="s">
        <v>8</v>
      </c>
      <c r="F51" t="s">
        <v>56</v>
      </c>
      <c r="G51">
        <v>1.3135146441346329E-4</v>
      </c>
      <c r="H51">
        <v>4.5799422958243061E-5</v>
      </c>
      <c r="I51">
        <v>1.5969271090159549E-5</v>
      </c>
      <c r="J51">
        <v>5.5681404410600137E-6</v>
      </c>
      <c r="K51">
        <v>1.9414904911015718E-6</v>
      </c>
      <c r="L51">
        <v>6.7695586469802484E-7</v>
      </c>
    </row>
    <row r="52" spans="1:12" x14ac:dyDescent="0.3">
      <c r="A52" s="1">
        <v>50</v>
      </c>
      <c r="B52" t="s">
        <v>14</v>
      </c>
      <c r="C52" t="s">
        <v>6</v>
      </c>
      <c r="D52" t="s">
        <v>7</v>
      </c>
      <c r="E52" t="s">
        <v>8</v>
      </c>
      <c r="F52" t="s">
        <v>57</v>
      </c>
      <c r="G52">
        <v>3.112019335003898</v>
      </c>
      <c r="H52">
        <v>7.0465188304494903</v>
      </c>
      <c r="I52">
        <v>12.785015271563489</v>
      </c>
      <c r="J52">
        <v>15.88406334047596</v>
      </c>
      <c r="K52">
        <v>20.325959143113259</v>
      </c>
      <c r="L52">
        <v>28.018470819227119</v>
      </c>
    </row>
    <row r="53" spans="1:12" x14ac:dyDescent="0.3">
      <c r="A53" s="1">
        <v>51</v>
      </c>
      <c r="B53" t="s">
        <v>14</v>
      </c>
      <c r="C53" t="s">
        <v>6</v>
      </c>
      <c r="D53" t="s">
        <v>7</v>
      </c>
      <c r="E53" t="s">
        <v>8</v>
      </c>
      <c r="F53" t="s">
        <v>58</v>
      </c>
      <c r="G53">
        <v>0.66147253037428011</v>
      </c>
      <c r="H53">
        <v>1.7063636964687769</v>
      </c>
      <c r="I53">
        <v>3.4083813145644788</v>
      </c>
      <c r="J53">
        <v>6.1807886870335338</v>
      </c>
      <c r="K53">
        <v>10.696748191330849</v>
      </c>
      <c r="L53">
        <v>18.05277041482206</v>
      </c>
    </row>
    <row r="54" spans="1:12" x14ac:dyDescent="0.3">
      <c r="A54" s="1">
        <v>52</v>
      </c>
      <c r="B54" t="s">
        <v>14</v>
      </c>
      <c r="C54" t="s">
        <v>6</v>
      </c>
      <c r="D54" t="s">
        <v>7</v>
      </c>
      <c r="E54" t="s">
        <v>8</v>
      </c>
      <c r="F54" t="s">
        <v>59</v>
      </c>
      <c r="G54">
        <v>0.10058218985795971</v>
      </c>
      <c r="H54">
        <v>0.45438767890725562</v>
      </c>
      <c r="I54">
        <v>0.46552534014027902</v>
      </c>
      <c r="J54">
        <v>0.1623186467396496</v>
      </c>
      <c r="K54">
        <v>5.6597011607255943E-2</v>
      </c>
      <c r="L54">
        <v>5.1932550473971432E-2</v>
      </c>
    </row>
    <row r="55" spans="1:12" x14ac:dyDescent="0.3">
      <c r="A55" s="1">
        <v>53</v>
      </c>
      <c r="B55" t="s">
        <v>14</v>
      </c>
      <c r="C55" t="s">
        <v>6</v>
      </c>
      <c r="D55" t="s">
        <v>7</v>
      </c>
      <c r="E55" t="s">
        <v>8</v>
      </c>
      <c r="F55" t="s">
        <v>60</v>
      </c>
      <c r="G55">
        <v>0</v>
      </c>
      <c r="H55">
        <v>0</v>
      </c>
      <c r="I55">
        <v>0</v>
      </c>
      <c r="J55">
        <v>0</v>
      </c>
      <c r="K55">
        <v>0</v>
      </c>
      <c r="L55">
        <v>0</v>
      </c>
    </row>
    <row r="56" spans="1:12" x14ac:dyDescent="0.3">
      <c r="A56" s="1">
        <v>54</v>
      </c>
      <c r="B56" t="s">
        <v>14</v>
      </c>
      <c r="C56" t="s">
        <v>6</v>
      </c>
      <c r="D56" t="s">
        <v>7</v>
      </c>
      <c r="E56" t="s">
        <v>8</v>
      </c>
      <c r="F56" t="s">
        <v>61</v>
      </c>
      <c r="G56">
        <v>0</v>
      </c>
      <c r="H56">
        <v>0</v>
      </c>
      <c r="I56">
        <v>0</v>
      </c>
      <c r="J56">
        <v>0</v>
      </c>
      <c r="K56">
        <v>0</v>
      </c>
      <c r="L56">
        <v>0</v>
      </c>
    </row>
    <row r="57" spans="1:12" x14ac:dyDescent="0.3">
      <c r="A57" s="1">
        <v>55</v>
      </c>
      <c r="B57" t="s">
        <v>14</v>
      </c>
      <c r="C57" t="s">
        <v>6</v>
      </c>
      <c r="D57" t="s">
        <v>7</v>
      </c>
      <c r="E57" t="s">
        <v>8</v>
      </c>
      <c r="F57" t="s">
        <v>62</v>
      </c>
      <c r="G57">
        <v>0.29632437229156489</v>
      </c>
      <c r="H57">
        <v>0.17742034629612791</v>
      </c>
      <c r="I57">
        <v>0.1062281142668399</v>
      </c>
      <c r="J57">
        <v>0.6905549376532204</v>
      </c>
      <c r="K57">
        <v>1.6201900001506191</v>
      </c>
      <c r="L57">
        <v>3.1327471365593702</v>
      </c>
    </row>
    <row r="58" spans="1:12" x14ac:dyDescent="0.3">
      <c r="A58" s="1">
        <v>56</v>
      </c>
      <c r="B58" t="s">
        <v>14</v>
      </c>
      <c r="C58" t="s">
        <v>6</v>
      </c>
      <c r="D58" t="s">
        <v>7</v>
      </c>
      <c r="E58" t="s">
        <v>8</v>
      </c>
      <c r="F58" t="s">
        <v>63</v>
      </c>
      <c r="G58">
        <v>3.8324670791625981</v>
      </c>
      <c r="H58">
        <v>4.4354034259797546</v>
      </c>
      <c r="I58">
        <v>4.0390007877095053</v>
      </c>
      <c r="J58">
        <v>2.4182989502485568</v>
      </c>
      <c r="K58">
        <v>1.4479249002795409</v>
      </c>
      <c r="L58">
        <v>0.86692611624135163</v>
      </c>
    </row>
    <row r="59" spans="1:12" x14ac:dyDescent="0.3">
      <c r="A59" s="1">
        <v>57</v>
      </c>
      <c r="B59" t="s">
        <v>14</v>
      </c>
      <c r="C59" t="s">
        <v>6</v>
      </c>
      <c r="D59" t="s">
        <v>7</v>
      </c>
      <c r="E59" t="s">
        <v>8</v>
      </c>
      <c r="F59" t="s">
        <v>64</v>
      </c>
      <c r="G59">
        <v>0.64599803180767534</v>
      </c>
      <c r="H59">
        <v>1.6811573687226999</v>
      </c>
      <c r="I59">
        <v>1.0065710094328251</v>
      </c>
      <c r="J59">
        <v>0.60267124058731558</v>
      </c>
      <c r="K59">
        <v>0.3608415311262681</v>
      </c>
      <c r="L59">
        <v>0.21604915220221979</v>
      </c>
    </row>
    <row r="60" spans="1:12" x14ac:dyDescent="0.3">
      <c r="A60" s="1">
        <v>58</v>
      </c>
      <c r="B60" t="s">
        <v>14</v>
      </c>
      <c r="C60" t="s">
        <v>6</v>
      </c>
      <c r="D60" t="s">
        <v>7</v>
      </c>
      <c r="E60" t="s">
        <v>8</v>
      </c>
      <c r="F60" t="s">
        <v>65</v>
      </c>
      <c r="G60">
        <v>3.429186344146729</v>
      </c>
      <c r="H60">
        <v>2.053180519669946</v>
      </c>
      <c r="I60">
        <v>1.2293150104098789</v>
      </c>
      <c r="J60">
        <v>0.73603630092008243</v>
      </c>
      <c r="K60">
        <v>0.44069211852500523</v>
      </c>
      <c r="L60">
        <v>0.26385864812276988</v>
      </c>
    </row>
    <row r="61" spans="1:12" x14ac:dyDescent="0.3">
      <c r="A61" s="1">
        <v>59</v>
      </c>
      <c r="B61" t="s">
        <v>14</v>
      </c>
      <c r="C61" t="s">
        <v>6</v>
      </c>
      <c r="D61" t="s">
        <v>7</v>
      </c>
      <c r="E61" t="s">
        <v>8</v>
      </c>
      <c r="F61" t="s">
        <v>66</v>
      </c>
      <c r="G61">
        <v>2.0920705903747672E-2</v>
      </c>
      <c r="H61">
        <v>7.2945989795340452E-3</v>
      </c>
      <c r="I61">
        <v>2.543469351227152E-3</v>
      </c>
      <c r="J61">
        <v>8.8685291114455535E-4</v>
      </c>
      <c r="K61">
        <v>3.0922648453621222E-4</v>
      </c>
      <c r="L61">
        <v>1.07820606480524E-4</v>
      </c>
    </row>
    <row r="62" spans="1:12" x14ac:dyDescent="0.3">
      <c r="A62" s="1">
        <v>60</v>
      </c>
      <c r="B62" t="s">
        <v>14</v>
      </c>
      <c r="C62" t="s">
        <v>6</v>
      </c>
      <c r="D62" t="s">
        <v>7</v>
      </c>
      <c r="E62" t="s">
        <v>8</v>
      </c>
      <c r="F62" t="s">
        <v>67</v>
      </c>
      <c r="G62">
        <v>0.14376035332679751</v>
      </c>
      <c r="H62">
        <v>5.0126134916281893E-2</v>
      </c>
      <c r="I62">
        <v>1.747790224147238E-2</v>
      </c>
      <c r="J62">
        <v>6.0941675888766863E-3</v>
      </c>
      <c r="K62">
        <v>2.12490481341578E-3</v>
      </c>
      <c r="L62">
        <v>7.4090848343568772E-4</v>
      </c>
    </row>
    <row r="63" spans="1:12" x14ac:dyDescent="0.3">
      <c r="A63" s="1">
        <v>61</v>
      </c>
      <c r="B63" t="s">
        <v>14</v>
      </c>
      <c r="C63" t="s">
        <v>6</v>
      </c>
      <c r="D63" t="s">
        <v>7</v>
      </c>
      <c r="E63" t="s">
        <v>8</v>
      </c>
      <c r="F63" t="s">
        <v>68</v>
      </c>
      <c r="G63">
        <v>8.3749714027594262</v>
      </c>
      <c r="H63">
        <v>8.6814347378162022</v>
      </c>
      <c r="I63">
        <v>8.805538001394174</v>
      </c>
      <c r="J63">
        <v>9.2705554941607584</v>
      </c>
      <c r="K63">
        <v>12.37752935889994</v>
      </c>
      <c r="L63">
        <v>18.835073954176849</v>
      </c>
    </row>
    <row r="64" spans="1:12" x14ac:dyDescent="0.3">
      <c r="A64" s="1">
        <v>62</v>
      </c>
      <c r="B64" t="s">
        <v>14</v>
      </c>
      <c r="C64" t="s">
        <v>6</v>
      </c>
      <c r="D64" t="s">
        <v>7</v>
      </c>
      <c r="E64" t="s">
        <v>8</v>
      </c>
      <c r="F64" t="s">
        <v>69</v>
      </c>
      <c r="G64">
        <v>0.62889463833573811</v>
      </c>
      <c r="H64">
        <v>1.6532977427989151</v>
      </c>
      <c r="I64">
        <v>3.3219424671534692</v>
      </c>
      <c r="J64">
        <v>6.0399889119418164</v>
      </c>
      <c r="K64">
        <v>10.467400192605069</v>
      </c>
      <c r="L64">
        <v>17.679186689384611</v>
      </c>
    </row>
    <row r="65" spans="1:12" x14ac:dyDescent="0.3">
      <c r="A65" s="1">
        <v>63</v>
      </c>
      <c r="B65" t="s">
        <v>14</v>
      </c>
      <c r="C65" t="s">
        <v>6</v>
      </c>
      <c r="D65" t="s">
        <v>7</v>
      </c>
      <c r="E65" t="s">
        <v>8</v>
      </c>
      <c r="F65" t="s">
        <v>70</v>
      </c>
      <c r="G65">
        <v>1.824024643668432</v>
      </c>
      <c r="H65">
        <v>1.0921109236802951</v>
      </c>
      <c r="I65">
        <v>0.65388714662488767</v>
      </c>
      <c r="J65">
        <v>0.39150638570702873</v>
      </c>
      <c r="K65">
        <v>0.23440933323210059</v>
      </c>
      <c r="L65">
        <v>0.1403495256075756</v>
      </c>
    </row>
    <row r="66" spans="1:12" x14ac:dyDescent="0.3">
      <c r="A66" s="1">
        <v>64</v>
      </c>
      <c r="B66" t="s">
        <v>14</v>
      </c>
      <c r="C66" t="s">
        <v>6</v>
      </c>
      <c r="D66" t="s">
        <v>7</v>
      </c>
      <c r="E66" t="s">
        <v>8</v>
      </c>
      <c r="F66" t="s">
        <v>71</v>
      </c>
      <c r="G66">
        <v>0</v>
      </c>
      <c r="H66">
        <v>0</v>
      </c>
      <c r="I66">
        <v>0</v>
      </c>
      <c r="J66">
        <v>0</v>
      </c>
      <c r="K66">
        <v>0</v>
      </c>
      <c r="L66">
        <v>0</v>
      </c>
    </row>
    <row r="67" spans="1:12" x14ac:dyDescent="0.3">
      <c r="A67" s="1">
        <v>65</v>
      </c>
      <c r="B67" t="s">
        <v>14</v>
      </c>
      <c r="C67" t="s">
        <v>6</v>
      </c>
      <c r="D67" t="s">
        <v>7</v>
      </c>
      <c r="E67" t="s">
        <v>8</v>
      </c>
      <c r="F67" t="s">
        <v>72</v>
      </c>
      <c r="G67">
        <v>1.250122641974484</v>
      </c>
      <c r="H67">
        <v>0.74849459845816713</v>
      </c>
      <c r="I67">
        <v>0.44815136140257827</v>
      </c>
      <c r="J67">
        <v>0.26832477233729718</v>
      </c>
      <c r="K67">
        <v>0.16065595165108909</v>
      </c>
      <c r="L67">
        <v>9.6190652007606056E-2</v>
      </c>
    </row>
    <row r="68" spans="1:12" x14ac:dyDescent="0.3">
      <c r="A68" s="1">
        <v>66</v>
      </c>
      <c r="B68" t="s">
        <v>14</v>
      </c>
      <c r="C68" t="s">
        <v>6</v>
      </c>
      <c r="D68" t="s">
        <v>7</v>
      </c>
      <c r="E68" t="s">
        <v>8</v>
      </c>
      <c r="F68" t="s">
        <v>73</v>
      </c>
      <c r="G68">
        <v>0</v>
      </c>
      <c r="H68">
        <v>0</v>
      </c>
      <c r="I68">
        <v>0</v>
      </c>
      <c r="J68">
        <v>0</v>
      </c>
      <c r="K68">
        <v>0</v>
      </c>
      <c r="L68">
        <v>0</v>
      </c>
    </row>
    <row r="69" spans="1:12" x14ac:dyDescent="0.3">
      <c r="A69" s="1">
        <v>67</v>
      </c>
      <c r="B69" t="s">
        <v>14</v>
      </c>
      <c r="C69" t="s">
        <v>6</v>
      </c>
      <c r="D69" t="s">
        <v>7</v>
      </c>
      <c r="E69" t="s">
        <v>8</v>
      </c>
      <c r="F69" t="s">
        <v>74</v>
      </c>
      <c r="G69">
        <v>1.536609530448914</v>
      </c>
      <c r="H69">
        <v>6.6762997444503247</v>
      </c>
      <c r="I69">
        <v>7.5017913617347789</v>
      </c>
      <c r="J69">
        <v>2.6157128666573821</v>
      </c>
      <c r="K69">
        <v>1.2959920597253549</v>
      </c>
      <c r="L69">
        <v>0.45188448228524092</v>
      </c>
    </row>
    <row r="70" spans="1:12" x14ac:dyDescent="0.3">
      <c r="A70" s="1">
        <v>68</v>
      </c>
      <c r="B70" t="s">
        <v>14</v>
      </c>
      <c r="C70" t="s">
        <v>6</v>
      </c>
      <c r="D70" t="s">
        <v>7</v>
      </c>
      <c r="E70" t="s">
        <v>8</v>
      </c>
      <c r="F70" t="s">
        <v>75</v>
      </c>
      <c r="G70">
        <v>0</v>
      </c>
      <c r="H70">
        <v>0</v>
      </c>
      <c r="I70">
        <v>0.13813034798726029</v>
      </c>
      <c r="J70">
        <v>8.270374112120274E-2</v>
      </c>
      <c r="K70">
        <v>4.9517784434115281E-2</v>
      </c>
      <c r="L70">
        <v>2.9648126457427981E-2</v>
      </c>
    </row>
    <row r="71" spans="1:12" x14ac:dyDescent="0.3">
      <c r="A71" s="1">
        <v>69</v>
      </c>
      <c r="B71" t="s">
        <v>14</v>
      </c>
      <c r="C71" t="s">
        <v>6</v>
      </c>
      <c r="D71" t="s">
        <v>7</v>
      </c>
      <c r="E71" t="s">
        <v>8</v>
      </c>
      <c r="F71" t="s">
        <v>76</v>
      </c>
      <c r="G71">
        <v>0</v>
      </c>
      <c r="H71">
        <v>0</v>
      </c>
      <c r="I71">
        <v>0</v>
      </c>
      <c r="J71">
        <v>0</v>
      </c>
      <c r="K71">
        <v>0</v>
      </c>
      <c r="L71">
        <v>0</v>
      </c>
    </row>
    <row r="72" spans="1:12" x14ac:dyDescent="0.3">
      <c r="A72" s="1">
        <v>70</v>
      </c>
      <c r="B72" t="s">
        <v>14</v>
      </c>
      <c r="C72" t="s">
        <v>6</v>
      </c>
      <c r="D72" t="s">
        <v>7</v>
      </c>
      <c r="E72" t="s">
        <v>8</v>
      </c>
      <c r="F72" t="s">
        <v>77</v>
      </c>
      <c r="G72">
        <v>0</v>
      </c>
      <c r="H72">
        <v>0</v>
      </c>
      <c r="I72">
        <v>0.13813034798726179</v>
      </c>
      <c r="J72">
        <v>8.270374112120274E-2</v>
      </c>
      <c r="K72">
        <v>4.951778443411442E-2</v>
      </c>
      <c r="L72">
        <v>2.9648126457427981E-2</v>
      </c>
    </row>
    <row r="73" spans="1:12" x14ac:dyDescent="0.3">
      <c r="A73" s="1">
        <v>71</v>
      </c>
      <c r="B73" t="s">
        <v>14</v>
      </c>
      <c r="C73" t="s">
        <v>6</v>
      </c>
      <c r="D73" t="s">
        <v>7</v>
      </c>
      <c r="E73" t="s">
        <v>8</v>
      </c>
      <c r="F73" t="s">
        <v>78</v>
      </c>
      <c r="G73">
        <v>24.06944298268423</v>
      </c>
      <c r="H73">
        <v>31.213901825199368</v>
      </c>
      <c r="I73">
        <v>29.982493700872361</v>
      </c>
      <c r="J73">
        <v>17.951626368404771</v>
      </c>
      <c r="K73">
        <v>10.748301741873769</v>
      </c>
      <c r="L73">
        <v>6.4354052364689771</v>
      </c>
    </row>
    <row r="74" spans="1:12" x14ac:dyDescent="0.3">
      <c r="A74" s="1">
        <v>72</v>
      </c>
      <c r="B74" t="s">
        <v>14</v>
      </c>
      <c r="C74" t="s">
        <v>6</v>
      </c>
      <c r="D74" t="s">
        <v>7</v>
      </c>
      <c r="E74" t="s">
        <v>8</v>
      </c>
      <c r="F74" t="s">
        <v>79</v>
      </c>
      <c r="G74">
        <v>22.625276565551761</v>
      </c>
      <c r="H74">
        <v>29.653205673458139</v>
      </c>
      <c r="I74">
        <v>28.614591823079099</v>
      </c>
      <c r="J74">
        <v>17.132612991339691</v>
      </c>
      <c r="K74">
        <v>10.25792818314039</v>
      </c>
      <c r="L74">
        <v>6.1418004751321851</v>
      </c>
    </row>
    <row r="75" spans="1:12" x14ac:dyDescent="0.3">
      <c r="A75" s="1">
        <v>73</v>
      </c>
      <c r="B75" t="s">
        <v>14</v>
      </c>
      <c r="C75" t="s">
        <v>6</v>
      </c>
      <c r="D75" t="s">
        <v>7</v>
      </c>
      <c r="E75" t="s">
        <v>8</v>
      </c>
      <c r="F75" t="s">
        <v>80</v>
      </c>
      <c r="G75">
        <v>0</v>
      </c>
      <c r="H75">
        <v>0</v>
      </c>
      <c r="I75">
        <v>0</v>
      </c>
      <c r="J75">
        <v>0</v>
      </c>
      <c r="K75">
        <v>0</v>
      </c>
      <c r="L75">
        <v>0</v>
      </c>
    </row>
    <row r="76" spans="1:12" x14ac:dyDescent="0.3">
      <c r="A76" s="1">
        <v>74</v>
      </c>
      <c r="B76" t="s">
        <v>14</v>
      </c>
      <c r="C76" t="s">
        <v>6</v>
      </c>
      <c r="D76" t="s">
        <v>7</v>
      </c>
      <c r="E76" t="s">
        <v>8</v>
      </c>
      <c r="F76" t="s">
        <v>81</v>
      </c>
      <c r="G76">
        <v>3.2977048307657242E-2</v>
      </c>
      <c r="H76">
        <v>0.6826107755122196</v>
      </c>
      <c r="I76">
        <v>1.7407956706377929</v>
      </c>
      <c r="J76">
        <v>3.4644673726757049</v>
      </c>
      <c r="K76">
        <v>6.2721469663762957</v>
      </c>
      <c r="L76">
        <v>10.84556120271985</v>
      </c>
    </row>
    <row r="77" spans="1:12" x14ac:dyDescent="0.3">
      <c r="A77" s="1">
        <v>75</v>
      </c>
      <c r="B77" t="s">
        <v>14</v>
      </c>
      <c r="C77" t="s">
        <v>6</v>
      </c>
      <c r="D77" t="s">
        <v>7</v>
      </c>
      <c r="E77" t="s">
        <v>8</v>
      </c>
      <c r="F77" t="s">
        <v>82</v>
      </c>
      <c r="G77">
        <v>0.22428081929683691</v>
      </c>
      <c r="H77">
        <v>0.30236582999776151</v>
      </c>
      <c r="I77">
        <v>0.32925719727534147</v>
      </c>
      <c r="J77">
        <v>0.1148048840368573</v>
      </c>
      <c r="K77">
        <v>4.0029987219062438E-2</v>
      </c>
      <c r="L77">
        <v>1.3957593269671879E-2</v>
      </c>
    </row>
    <row r="78" spans="1:12" x14ac:dyDescent="0.3">
      <c r="A78" s="1">
        <v>76</v>
      </c>
      <c r="B78" t="s">
        <v>14</v>
      </c>
      <c r="C78" t="s">
        <v>6</v>
      </c>
      <c r="D78" t="s">
        <v>7</v>
      </c>
      <c r="E78" t="s">
        <v>8</v>
      </c>
      <c r="F78" t="s">
        <v>83</v>
      </c>
      <c r="G78">
        <v>0.26681429147720342</v>
      </c>
      <c r="H78">
        <v>0.70249246481983951</v>
      </c>
      <c r="I78">
        <v>1.288007494285907</v>
      </c>
      <c r="J78">
        <v>2.074890727614731</v>
      </c>
      <c r="K78">
        <v>3.1323959866320128</v>
      </c>
      <c r="L78">
        <v>4.4925354789447436</v>
      </c>
    </row>
    <row r="79" spans="1:12" x14ac:dyDescent="0.3">
      <c r="A79" s="1">
        <v>77</v>
      </c>
      <c r="B79" t="s">
        <v>14</v>
      </c>
      <c r="C79" t="s">
        <v>6</v>
      </c>
      <c r="D79" t="s">
        <v>7</v>
      </c>
      <c r="E79" t="s">
        <v>8</v>
      </c>
      <c r="F79" t="s">
        <v>84</v>
      </c>
      <c r="G79">
        <v>3.0385860406805101</v>
      </c>
      <c r="H79">
        <v>10.2320244915262</v>
      </c>
      <c r="I79">
        <v>12.99053844571422</v>
      </c>
      <c r="J79">
        <v>10.767069672247739</v>
      </c>
      <c r="K79">
        <v>5.2551200868728154</v>
      </c>
      <c r="L79">
        <v>5.6199471213978498</v>
      </c>
    </row>
    <row r="80" spans="1:12" x14ac:dyDescent="0.3">
      <c r="A80" s="1">
        <v>78</v>
      </c>
      <c r="B80" t="s">
        <v>14</v>
      </c>
      <c r="C80" t="s">
        <v>6</v>
      </c>
      <c r="D80" t="s">
        <v>7</v>
      </c>
      <c r="E80" t="s">
        <v>8</v>
      </c>
      <c r="F80" t="s">
        <v>85</v>
      </c>
      <c r="G80">
        <v>10.710784872215701</v>
      </c>
      <c r="H80">
        <v>28.35801066328321</v>
      </c>
      <c r="I80">
        <v>39.780322002907887</v>
      </c>
      <c r="J80">
        <v>63.052664281999483</v>
      </c>
      <c r="K80">
        <v>80.846127363662518</v>
      </c>
      <c r="L80">
        <v>94.253325930958283</v>
      </c>
    </row>
    <row r="81" spans="1:12" x14ac:dyDescent="0.3">
      <c r="A81" s="1">
        <v>79</v>
      </c>
      <c r="B81" t="s">
        <v>14</v>
      </c>
      <c r="C81" t="s">
        <v>6</v>
      </c>
      <c r="D81" t="s">
        <v>7</v>
      </c>
      <c r="E81" t="s">
        <v>8</v>
      </c>
      <c r="F81" t="s">
        <v>86</v>
      </c>
      <c r="G81">
        <v>13.426834106445311</v>
      </c>
      <c r="H81">
        <v>17.76370811462402</v>
      </c>
      <c r="I81">
        <v>21.359563827514648</v>
      </c>
      <c r="J81">
        <v>23.858724594116211</v>
      </c>
      <c r="K81">
        <v>26.35788536071777</v>
      </c>
      <c r="L81">
        <v>28.857046127319339</v>
      </c>
    </row>
    <row r="82" spans="1:12" x14ac:dyDescent="0.3">
      <c r="A82" s="1">
        <v>80</v>
      </c>
      <c r="B82" t="s">
        <v>14</v>
      </c>
      <c r="C82" t="s">
        <v>6</v>
      </c>
      <c r="D82" t="s">
        <v>7</v>
      </c>
      <c r="E82" t="s">
        <v>8</v>
      </c>
      <c r="F82" t="s">
        <v>87</v>
      </c>
      <c r="G82">
        <v>7.2225103378295898</v>
      </c>
      <c r="H82">
        <v>12.42491340637207</v>
      </c>
      <c r="I82">
        <v>19.042703628540039</v>
      </c>
      <c r="J82">
        <v>26.599859237670891</v>
      </c>
      <c r="K82">
        <v>34.157012939453118</v>
      </c>
      <c r="L82">
        <v>41.714164733886719</v>
      </c>
    </row>
    <row r="83" spans="1:12" x14ac:dyDescent="0.3">
      <c r="A83" s="1">
        <v>81</v>
      </c>
      <c r="B83" t="s">
        <v>14</v>
      </c>
      <c r="C83" t="s">
        <v>6</v>
      </c>
      <c r="D83" t="s">
        <v>7</v>
      </c>
      <c r="E83" t="s">
        <v>8</v>
      </c>
      <c r="F83" t="s">
        <v>88</v>
      </c>
      <c r="G83">
        <v>4.4902725219726563</v>
      </c>
      <c r="H83">
        <v>2.6884920050670238</v>
      </c>
      <c r="I83">
        <v>1.6096994616562661</v>
      </c>
      <c r="J83">
        <v>0.96378652120703445</v>
      </c>
      <c r="K83">
        <v>0.57705458726102909</v>
      </c>
      <c r="L83">
        <v>0.34550389464044551</v>
      </c>
    </row>
    <row r="84" spans="1:12" x14ac:dyDescent="0.3">
      <c r="A84" s="1">
        <v>82</v>
      </c>
      <c r="B84" t="s">
        <v>14</v>
      </c>
      <c r="C84" t="s">
        <v>6</v>
      </c>
      <c r="D84" t="s">
        <v>7</v>
      </c>
      <c r="E84" t="s">
        <v>8</v>
      </c>
      <c r="F84" t="s">
        <v>89</v>
      </c>
      <c r="G84">
        <v>0</v>
      </c>
      <c r="H84">
        <v>1.257789276671476</v>
      </c>
      <c r="I84">
        <v>3.3065954855978301</v>
      </c>
      <c r="J84">
        <v>6.6438849343069357</v>
      </c>
      <c r="K84">
        <v>12.079977823883629</v>
      </c>
      <c r="L84">
        <v>20.934800385210139</v>
      </c>
    </row>
    <row r="85" spans="1:12" x14ac:dyDescent="0.3">
      <c r="A85" s="1">
        <v>83</v>
      </c>
      <c r="B85" t="s">
        <v>14</v>
      </c>
      <c r="C85" t="s">
        <v>6</v>
      </c>
      <c r="D85" t="s">
        <v>7</v>
      </c>
      <c r="E85" t="s">
        <v>8</v>
      </c>
      <c r="F85" t="s">
        <v>90</v>
      </c>
      <c r="G85">
        <v>0.28504565358161932</v>
      </c>
      <c r="H85">
        <v>3.7133927887103422</v>
      </c>
      <c r="I85">
        <v>11.48990783278332</v>
      </c>
      <c r="J85">
        <v>13.96210468539479</v>
      </c>
      <c r="K85">
        <v>15.76536026061844</v>
      </c>
      <c r="L85">
        <v>9.7751151715975251</v>
      </c>
    </row>
    <row r="86" spans="1:12" x14ac:dyDescent="0.3">
      <c r="A86" s="1">
        <v>84</v>
      </c>
      <c r="B86" t="s">
        <v>14</v>
      </c>
      <c r="C86" t="s">
        <v>6</v>
      </c>
      <c r="D86" t="s">
        <v>13</v>
      </c>
      <c r="E86" t="s">
        <v>8</v>
      </c>
      <c r="F86" t="s">
        <v>91</v>
      </c>
      <c r="G86">
        <v>20.70973370218638</v>
      </c>
      <c r="H86">
        <v>24.69464765535438</v>
      </c>
      <c r="I86">
        <v>28.39185157627368</v>
      </c>
      <c r="J86">
        <v>31.24857195753588</v>
      </c>
      <c r="K86">
        <v>33.201925249430268</v>
      </c>
      <c r="L86">
        <v>34.395332499306562</v>
      </c>
    </row>
    <row r="87" spans="1:12" x14ac:dyDescent="0.3">
      <c r="A87" s="1">
        <v>85</v>
      </c>
      <c r="B87" t="s">
        <v>14</v>
      </c>
      <c r="C87" t="s">
        <v>6</v>
      </c>
      <c r="D87" t="s">
        <v>13</v>
      </c>
      <c r="E87" t="s">
        <v>8</v>
      </c>
      <c r="F87" t="s">
        <v>92</v>
      </c>
      <c r="G87">
        <v>4.9703360885247303</v>
      </c>
      <c r="H87">
        <v>0</v>
      </c>
      <c r="I87">
        <v>0</v>
      </c>
      <c r="J87">
        <v>0</v>
      </c>
      <c r="K87">
        <v>0</v>
      </c>
      <c r="L87">
        <v>0</v>
      </c>
    </row>
    <row r="88" spans="1:12" x14ac:dyDescent="0.3">
      <c r="A88" s="1">
        <v>86</v>
      </c>
      <c r="B88" t="s">
        <v>14</v>
      </c>
      <c r="C88" t="s">
        <v>6</v>
      </c>
      <c r="D88" t="s">
        <v>13</v>
      </c>
      <c r="E88" t="s">
        <v>8</v>
      </c>
      <c r="F88" t="s">
        <v>93</v>
      </c>
      <c r="G88">
        <v>11.59745087322437</v>
      </c>
      <c r="H88">
        <v>13.82900268699845</v>
      </c>
      <c r="I88">
        <v>15.89943688271326</v>
      </c>
      <c r="J88">
        <v>17.499200296220089</v>
      </c>
      <c r="K88">
        <v>18.593078139680951</v>
      </c>
      <c r="L88">
        <v>19.261386199611671</v>
      </c>
    </row>
    <row r="89" spans="1:12" x14ac:dyDescent="0.3">
      <c r="A89" s="1">
        <v>87</v>
      </c>
      <c r="B89" t="s">
        <v>14</v>
      </c>
      <c r="C89" t="s">
        <v>6</v>
      </c>
      <c r="D89" t="s">
        <v>13</v>
      </c>
      <c r="E89" t="s">
        <v>8</v>
      </c>
      <c r="F89" t="s">
        <v>94</v>
      </c>
      <c r="G89">
        <v>0</v>
      </c>
      <c r="H89">
        <v>5.9267154372850506</v>
      </c>
      <c r="I89">
        <v>6.8140443783056828</v>
      </c>
      <c r="J89">
        <v>7.4996572698086119</v>
      </c>
      <c r="K89">
        <v>7.9684620598632652</v>
      </c>
      <c r="L89">
        <v>8.2548797998335761</v>
      </c>
    </row>
    <row r="90" spans="1:12" x14ac:dyDescent="0.3">
      <c r="A90" s="1">
        <v>88</v>
      </c>
      <c r="B90" t="s">
        <v>14</v>
      </c>
      <c r="C90" t="s">
        <v>6</v>
      </c>
      <c r="D90" t="s">
        <v>13</v>
      </c>
      <c r="E90" t="s">
        <v>8</v>
      </c>
      <c r="F90" t="s">
        <v>95</v>
      </c>
      <c r="G90">
        <v>13.25422956939928</v>
      </c>
      <c r="H90">
        <v>15.804574499426799</v>
      </c>
      <c r="I90">
        <v>18.170785008815159</v>
      </c>
      <c r="J90">
        <v>19.999086052822971</v>
      </c>
      <c r="K90">
        <v>21.249232159635369</v>
      </c>
      <c r="L90">
        <v>22.013012799556201</v>
      </c>
    </row>
    <row r="91" spans="1:12" x14ac:dyDescent="0.3">
      <c r="A91" s="1">
        <v>89</v>
      </c>
      <c r="B91" t="s">
        <v>14</v>
      </c>
      <c r="C91" t="s">
        <v>6</v>
      </c>
      <c r="D91" t="s">
        <v>13</v>
      </c>
      <c r="E91" t="s">
        <v>8</v>
      </c>
      <c r="F91" t="s">
        <v>96</v>
      </c>
      <c r="G91">
        <v>14.72692174377698</v>
      </c>
      <c r="H91">
        <v>17.560638332696449</v>
      </c>
      <c r="I91">
        <v>20.189761120905729</v>
      </c>
      <c r="J91">
        <v>22.221206725358851</v>
      </c>
      <c r="K91">
        <v>23.61025795515042</v>
      </c>
      <c r="L91">
        <v>24.458903110617999</v>
      </c>
    </row>
    <row r="92" spans="1:12" x14ac:dyDescent="0.3">
      <c r="A92" s="1">
        <v>90</v>
      </c>
      <c r="B92" t="s">
        <v>14</v>
      </c>
      <c r="C92" t="s">
        <v>6</v>
      </c>
      <c r="D92" t="s">
        <v>13</v>
      </c>
      <c r="E92" t="s">
        <v>8</v>
      </c>
      <c r="F92" t="s">
        <v>15</v>
      </c>
      <c r="G92">
        <v>13.794253248442351</v>
      </c>
      <c r="H92">
        <v>19.48103065589569</v>
      </c>
      <c r="I92">
        <v>20</v>
      </c>
      <c r="J92">
        <v>20</v>
      </c>
      <c r="K92">
        <v>20</v>
      </c>
      <c r="L92">
        <v>20</v>
      </c>
    </row>
    <row r="93" spans="1:12" x14ac:dyDescent="0.3">
      <c r="A93" s="1">
        <v>91</v>
      </c>
      <c r="B93" t="s">
        <v>14</v>
      </c>
      <c r="C93" t="s">
        <v>6</v>
      </c>
      <c r="D93" t="s">
        <v>13</v>
      </c>
      <c r="E93" t="s">
        <v>8</v>
      </c>
      <c r="F93" t="s">
        <v>16</v>
      </c>
      <c r="G93">
        <v>3.8926940411329283E-2</v>
      </c>
      <c r="H93">
        <v>1.357298463576212E-2</v>
      </c>
      <c r="I93">
        <v>4.7326070319417589E-3</v>
      </c>
      <c r="J93">
        <v>1.650158010182331E-3</v>
      </c>
      <c r="K93">
        <v>5.7537451138250776E-4</v>
      </c>
      <c r="L93">
        <v>2.006206837805067E-4</v>
      </c>
    </row>
    <row r="94" spans="1:12" x14ac:dyDescent="0.3">
      <c r="A94" s="1">
        <v>92</v>
      </c>
      <c r="B94" t="s">
        <v>14</v>
      </c>
      <c r="C94" t="s">
        <v>6</v>
      </c>
      <c r="D94" t="s">
        <v>13</v>
      </c>
      <c r="E94" t="s">
        <v>8</v>
      </c>
      <c r="F94" t="s">
        <v>17</v>
      </c>
      <c r="G94">
        <v>1.1840571165084841</v>
      </c>
      <c r="H94">
        <v>1.700000047683716</v>
      </c>
      <c r="I94">
        <v>1.6000000238418579</v>
      </c>
      <c r="J94">
        <v>1.5</v>
      </c>
      <c r="K94">
        <v>0.89810540181398246</v>
      </c>
      <c r="L94">
        <v>0.53772887517830303</v>
      </c>
    </row>
    <row r="95" spans="1:12" x14ac:dyDescent="0.3">
      <c r="A95" s="1">
        <v>93</v>
      </c>
      <c r="B95" t="s">
        <v>14</v>
      </c>
      <c r="C95" t="s">
        <v>6</v>
      </c>
      <c r="D95" t="s">
        <v>13</v>
      </c>
      <c r="E95" t="s">
        <v>8</v>
      </c>
      <c r="F95" t="s">
        <v>18</v>
      </c>
      <c r="G95">
        <v>0</v>
      </c>
      <c r="H95">
        <v>0</v>
      </c>
      <c r="I95">
        <v>0</v>
      </c>
      <c r="J95">
        <v>0</v>
      </c>
      <c r="K95">
        <v>0</v>
      </c>
      <c r="L95">
        <v>0</v>
      </c>
    </row>
    <row r="96" spans="1:12" x14ac:dyDescent="0.3">
      <c r="A96" s="1">
        <v>94</v>
      </c>
      <c r="B96" t="s">
        <v>14</v>
      </c>
      <c r="C96" t="s">
        <v>6</v>
      </c>
      <c r="D96" t="s">
        <v>13</v>
      </c>
      <c r="E96" t="s">
        <v>8</v>
      </c>
      <c r="F96" t="s">
        <v>19</v>
      </c>
      <c r="G96">
        <v>3.948134409672595</v>
      </c>
      <c r="H96">
        <v>5.4799132584272252</v>
      </c>
      <c r="I96">
        <v>4.9607993689083143</v>
      </c>
      <c r="J96">
        <v>4.0384404623844619</v>
      </c>
      <c r="K96">
        <v>2.666612534800568</v>
      </c>
      <c r="L96">
        <v>0.92979028359097404</v>
      </c>
    </row>
    <row r="97" spans="1:12" x14ac:dyDescent="0.3">
      <c r="A97" s="1">
        <v>95</v>
      </c>
      <c r="B97" t="s">
        <v>14</v>
      </c>
      <c r="C97" t="s">
        <v>6</v>
      </c>
      <c r="D97" t="s">
        <v>13</v>
      </c>
      <c r="E97" t="s">
        <v>8</v>
      </c>
      <c r="F97" t="s">
        <v>20</v>
      </c>
      <c r="G97">
        <v>11.98472371206798</v>
      </c>
      <c r="H97">
        <v>15.0589416811198</v>
      </c>
      <c r="I97">
        <v>12.50224395601977</v>
      </c>
      <c r="J97">
        <v>9.6503115903013672</v>
      </c>
      <c r="K97">
        <v>5.7141786398694432</v>
      </c>
      <c r="L97">
        <v>2.1796975891975818</v>
      </c>
    </row>
    <row r="98" spans="1:12" x14ac:dyDescent="0.3">
      <c r="A98" s="1">
        <v>96</v>
      </c>
      <c r="B98" t="s">
        <v>14</v>
      </c>
      <c r="C98" t="s">
        <v>6</v>
      </c>
      <c r="D98" t="s">
        <v>13</v>
      </c>
      <c r="E98" t="s">
        <v>8</v>
      </c>
      <c r="F98" t="s">
        <v>97</v>
      </c>
      <c r="G98">
        <v>0</v>
      </c>
      <c r="H98">
        <v>0</v>
      </c>
      <c r="I98">
        <v>0</v>
      </c>
      <c r="J98">
        <v>0</v>
      </c>
      <c r="K98">
        <v>0</v>
      </c>
      <c r="L98">
        <v>0</v>
      </c>
    </row>
    <row r="99" spans="1:12" x14ac:dyDescent="0.3">
      <c r="A99" s="1">
        <v>97</v>
      </c>
      <c r="B99" t="s">
        <v>14</v>
      </c>
      <c r="C99" t="s">
        <v>6</v>
      </c>
      <c r="D99" t="s">
        <v>13</v>
      </c>
      <c r="E99" t="s">
        <v>8</v>
      </c>
      <c r="F99" t="s">
        <v>98</v>
      </c>
      <c r="G99">
        <v>0</v>
      </c>
      <c r="H99">
        <v>0</v>
      </c>
      <c r="I99">
        <v>0</v>
      </c>
      <c r="J99">
        <v>0</v>
      </c>
      <c r="K99">
        <v>0</v>
      </c>
      <c r="L99">
        <v>0</v>
      </c>
    </row>
    <row r="100" spans="1:12" x14ac:dyDescent="0.3">
      <c r="A100" s="1">
        <v>98</v>
      </c>
      <c r="B100" t="s">
        <v>14</v>
      </c>
      <c r="C100" t="s">
        <v>6</v>
      </c>
      <c r="D100" t="s">
        <v>13</v>
      </c>
      <c r="E100" t="s">
        <v>8</v>
      </c>
      <c r="F100" t="s">
        <v>99</v>
      </c>
      <c r="G100">
        <v>0.1547492669967615</v>
      </c>
      <c r="H100">
        <v>1.357204387267595</v>
      </c>
      <c r="I100">
        <v>1.560400701388992</v>
      </c>
      <c r="J100">
        <v>1.717404497869772</v>
      </c>
      <c r="K100">
        <v>1.824759731062088</v>
      </c>
      <c r="L100">
        <v>1.890348743626026</v>
      </c>
    </row>
    <row r="101" spans="1:12" x14ac:dyDescent="0.3">
      <c r="A101" s="1">
        <v>99</v>
      </c>
      <c r="B101" t="s">
        <v>14</v>
      </c>
      <c r="C101" t="s">
        <v>6</v>
      </c>
      <c r="D101" t="s">
        <v>13</v>
      </c>
      <c r="E101" t="s">
        <v>8</v>
      </c>
      <c r="F101" t="s">
        <v>100</v>
      </c>
      <c r="G101">
        <v>1.7931051666647999</v>
      </c>
      <c r="H101">
        <v>0</v>
      </c>
      <c r="I101">
        <v>0</v>
      </c>
      <c r="J101">
        <v>0</v>
      </c>
      <c r="K101">
        <v>0</v>
      </c>
      <c r="L101">
        <v>0</v>
      </c>
    </row>
    <row r="102" spans="1:12" x14ac:dyDescent="0.3">
      <c r="A102" s="1">
        <v>100</v>
      </c>
      <c r="B102" t="s">
        <v>14</v>
      </c>
      <c r="C102" t="s">
        <v>6</v>
      </c>
      <c r="D102" t="s">
        <v>13</v>
      </c>
      <c r="E102" t="s">
        <v>8</v>
      </c>
      <c r="F102" t="s">
        <v>21</v>
      </c>
      <c r="G102">
        <v>0</v>
      </c>
      <c r="H102">
        <v>0</v>
      </c>
      <c r="I102">
        <v>0</v>
      </c>
      <c r="J102">
        <v>0</v>
      </c>
      <c r="K102">
        <v>0</v>
      </c>
      <c r="L102">
        <v>0</v>
      </c>
    </row>
    <row r="103" spans="1:12" x14ac:dyDescent="0.3">
      <c r="A103" s="1">
        <v>101</v>
      </c>
      <c r="B103" t="s">
        <v>14</v>
      </c>
      <c r="C103" t="s">
        <v>6</v>
      </c>
      <c r="D103" t="s">
        <v>13</v>
      </c>
      <c r="E103" t="s">
        <v>8</v>
      </c>
      <c r="F103" t="s">
        <v>22</v>
      </c>
      <c r="G103">
        <v>0</v>
      </c>
      <c r="H103">
        <v>0</v>
      </c>
      <c r="I103">
        <v>0</v>
      </c>
      <c r="J103">
        <v>0</v>
      </c>
      <c r="K103">
        <v>0</v>
      </c>
      <c r="L103">
        <v>0</v>
      </c>
    </row>
    <row r="104" spans="1:12" x14ac:dyDescent="0.3">
      <c r="A104" s="1">
        <v>102</v>
      </c>
      <c r="B104" t="s">
        <v>14</v>
      </c>
      <c r="C104" t="s">
        <v>6</v>
      </c>
      <c r="D104" t="s">
        <v>13</v>
      </c>
      <c r="E104" t="s">
        <v>8</v>
      </c>
      <c r="F104" t="s">
        <v>23</v>
      </c>
      <c r="G104">
        <v>100.2687277788563</v>
      </c>
      <c r="H104">
        <v>12.85799076392478</v>
      </c>
      <c r="I104">
        <v>0</v>
      </c>
      <c r="J104">
        <v>2.6622475906632448</v>
      </c>
      <c r="K104">
        <v>14.554714346438161</v>
      </c>
      <c r="L104">
        <v>35.816350360206052</v>
      </c>
    </row>
    <row r="105" spans="1:12" x14ac:dyDescent="0.3">
      <c r="A105" s="1">
        <v>103</v>
      </c>
      <c r="B105" t="s">
        <v>14</v>
      </c>
      <c r="C105" t="s">
        <v>6</v>
      </c>
      <c r="D105" t="s">
        <v>13</v>
      </c>
      <c r="E105" t="s">
        <v>8</v>
      </c>
      <c r="F105" t="s">
        <v>24</v>
      </c>
      <c r="G105">
        <v>60.351066589355469</v>
      </c>
      <c r="H105">
        <v>49.311215601758967</v>
      </c>
      <c r="I105">
        <v>40.290853526556148</v>
      </c>
      <c r="J105">
        <v>32.920560933008012</v>
      </c>
      <c r="K105">
        <v>26.898495248545011</v>
      </c>
      <c r="L105">
        <v>21.978029114034548</v>
      </c>
    </row>
    <row r="106" spans="1:12" x14ac:dyDescent="0.3">
      <c r="A106" s="1">
        <v>104</v>
      </c>
      <c r="B106" t="s">
        <v>14</v>
      </c>
      <c r="C106" t="s">
        <v>6</v>
      </c>
      <c r="D106" t="s">
        <v>13</v>
      </c>
      <c r="E106" t="s">
        <v>8</v>
      </c>
      <c r="F106" t="s">
        <v>25</v>
      </c>
      <c r="G106">
        <v>178.31428066275981</v>
      </c>
      <c r="H106">
        <v>63.597872687360699</v>
      </c>
      <c r="I106">
        <v>40.290853526556148</v>
      </c>
      <c r="J106">
        <v>35.582808523671261</v>
      </c>
      <c r="K106">
        <v>41.453209594983178</v>
      </c>
      <c r="L106">
        <v>57.794379474240593</v>
      </c>
    </row>
    <row r="107" spans="1:12" x14ac:dyDescent="0.3">
      <c r="A107" s="1">
        <v>105</v>
      </c>
      <c r="B107" t="s">
        <v>14</v>
      </c>
      <c r="C107" t="s">
        <v>6</v>
      </c>
      <c r="D107" t="s">
        <v>13</v>
      </c>
      <c r="E107" t="s">
        <v>8</v>
      </c>
      <c r="F107" t="s">
        <v>26</v>
      </c>
      <c r="G107">
        <v>1.5454896688461299</v>
      </c>
      <c r="H107">
        <v>0.92534174669227454</v>
      </c>
      <c r="I107">
        <v>0.55403628081887846</v>
      </c>
      <c r="J107">
        <v>0.33172198440290879</v>
      </c>
      <c r="K107">
        <v>0.198614204061804</v>
      </c>
      <c r="L107">
        <v>0.11891765969659381</v>
      </c>
    </row>
    <row r="108" spans="1:12" x14ac:dyDescent="0.3">
      <c r="A108" s="1">
        <v>106</v>
      </c>
      <c r="B108" t="s">
        <v>14</v>
      </c>
      <c r="C108" t="s">
        <v>6</v>
      </c>
      <c r="D108" t="s">
        <v>13</v>
      </c>
      <c r="E108" t="s">
        <v>8</v>
      </c>
      <c r="F108" t="s">
        <v>27</v>
      </c>
      <c r="G108">
        <v>2.9724190235137939</v>
      </c>
      <c r="H108">
        <v>1.77969705431492</v>
      </c>
      <c r="I108">
        <v>1.065570358715108</v>
      </c>
      <c r="J108">
        <v>0.63799633011660095</v>
      </c>
      <c r="K108">
        <v>0.38199196694347731</v>
      </c>
      <c r="L108">
        <v>0.2287126993076567</v>
      </c>
    </row>
    <row r="109" spans="1:12" x14ac:dyDescent="0.3">
      <c r="A109" s="1">
        <v>107</v>
      </c>
      <c r="B109" t="s">
        <v>14</v>
      </c>
      <c r="C109" t="s">
        <v>6</v>
      </c>
      <c r="D109" t="s">
        <v>13</v>
      </c>
      <c r="E109" t="s">
        <v>8</v>
      </c>
      <c r="F109" t="s">
        <v>28</v>
      </c>
      <c r="G109">
        <v>6.7243056297302246</v>
      </c>
      <c r="H109">
        <v>4.0260901396725908</v>
      </c>
      <c r="I109">
        <v>2.4105688684199769</v>
      </c>
      <c r="J109">
        <v>1.443296614781733</v>
      </c>
      <c r="K109">
        <v>0.86415499077020597</v>
      </c>
      <c r="L109">
        <v>0.51740151014348934</v>
      </c>
    </row>
    <row r="110" spans="1:12" x14ac:dyDescent="0.3">
      <c r="A110" s="1">
        <v>108</v>
      </c>
      <c r="B110" t="s">
        <v>14</v>
      </c>
      <c r="C110" t="s">
        <v>6</v>
      </c>
      <c r="D110" t="s">
        <v>13</v>
      </c>
      <c r="E110" t="s">
        <v>8</v>
      </c>
      <c r="F110" t="s">
        <v>29</v>
      </c>
      <c r="G110">
        <v>1.700000047683716</v>
      </c>
      <c r="H110">
        <v>32.160761788712357</v>
      </c>
      <c r="I110">
        <v>26.277684026212729</v>
      </c>
      <c r="J110">
        <v>21.470781143742371</v>
      </c>
      <c r="K110">
        <v>17.543191495210461</v>
      </c>
      <c r="L110">
        <v>14.334064782143329</v>
      </c>
    </row>
    <row r="111" spans="1:12" x14ac:dyDescent="0.3">
      <c r="A111" s="1">
        <v>109</v>
      </c>
      <c r="B111" t="s">
        <v>14</v>
      </c>
      <c r="C111" t="s">
        <v>6</v>
      </c>
      <c r="D111" t="s">
        <v>13</v>
      </c>
      <c r="E111" t="s">
        <v>8</v>
      </c>
      <c r="F111" t="s">
        <v>30</v>
      </c>
      <c r="G111">
        <v>24.807579040527351</v>
      </c>
      <c r="H111">
        <v>8.6498678192939984</v>
      </c>
      <c r="I111">
        <v>3.016022368366801</v>
      </c>
      <c r="J111">
        <v>1.0516219572973009</v>
      </c>
      <c r="K111">
        <v>0.36667789757430219</v>
      </c>
      <c r="L111">
        <v>0.1278526752285182</v>
      </c>
    </row>
    <row r="112" spans="1:12" x14ac:dyDescent="0.3">
      <c r="A112" s="1">
        <v>110</v>
      </c>
      <c r="B112" t="s">
        <v>14</v>
      </c>
      <c r="C112" t="s">
        <v>6</v>
      </c>
      <c r="D112" t="s">
        <v>13</v>
      </c>
      <c r="E112" t="s">
        <v>8</v>
      </c>
      <c r="F112" t="s">
        <v>31</v>
      </c>
      <c r="G112">
        <v>2.3669407367706299</v>
      </c>
      <c r="H112">
        <v>0.82530119024194315</v>
      </c>
      <c r="I112">
        <v>0.28776472686175769</v>
      </c>
      <c r="J112">
        <v>0.1003373544166901</v>
      </c>
      <c r="K112">
        <v>3.4985471642523289E-2</v>
      </c>
      <c r="L112">
        <v>1.2198679476506149E-2</v>
      </c>
    </row>
    <row r="113" spans="1:12" x14ac:dyDescent="0.3">
      <c r="A113" s="1">
        <v>111</v>
      </c>
      <c r="B113" t="s">
        <v>14</v>
      </c>
      <c r="C113" t="s">
        <v>6</v>
      </c>
      <c r="D113" t="s">
        <v>13</v>
      </c>
      <c r="E113" t="s">
        <v>8</v>
      </c>
      <c r="F113" t="s">
        <v>32</v>
      </c>
      <c r="G113">
        <v>19.63348042289994</v>
      </c>
      <c r="H113">
        <v>9.4686009161333669</v>
      </c>
      <c r="I113">
        <v>4.8534477711679909</v>
      </c>
      <c r="J113">
        <v>2.6214458856981411</v>
      </c>
      <c r="K113">
        <v>1.4662734160425619</v>
      </c>
      <c r="L113">
        <v>0.89561532124923016</v>
      </c>
    </row>
    <row r="114" spans="1:12" x14ac:dyDescent="0.3">
      <c r="A114" s="1">
        <v>112</v>
      </c>
      <c r="B114" t="s">
        <v>14</v>
      </c>
      <c r="C114" t="s">
        <v>6</v>
      </c>
      <c r="D114" t="s">
        <v>13</v>
      </c>
      <c r="E114" t="s">
        <v>8</v>
      </c>
      <c r="F114" t="s">
        <v>33</v>
      </c>
      <c r="G114">
        <v>1.6663264036178591</v>
      </c>
      <c r="H114">
        <v>0.99769116284964365</v>
      </c>
      <c r="I114">
        <v>0.59735454846489233</v>
      </c>
      <c r="J114">
        <v>0.3576582311829814</v>
      </c>
      <c r="K114">
        <v>0.21414319295244641</v>
      </c>
      <c r="L114">
        <v>1.10349023672544</v>
      </c>
    </row>
    <row r="115" spans="1:12" x14ac:dyDescent="0.3">
      <c r="A115" s="1">
        <v>113</v>
      </c>
      <c r="B115" t="s">
        <v>14</v>
      </c>
      <c r="C115" t="s">
        <v>6</v>
      </c>
      <c r="D115" t="s">
        <v>13</v>
      </c>
      <c r="E115" t="s">
        <v>8</v>
      </c>
      <c r="F115" t="s">
        <v>34</v>
      </c>
      <c r="G115">
        <v>0.62889463833573811</v>
      </c>
      <c r="H115">
        <v>1.6532977427989151</v>
      </c>
      <c r="I115">
        <v>3.3219424671534692</v>
      </c>
      <c r="J115">
        <v>6.0399889119418182</v>
      </c>
      <c r="K115">
        <v>7.3798660315372908</v>
      </c>
      <c r="L115">
        <v>5.7668448150098151</v>
      </c>
    </row>
    <row r="116" spans="1:12" x14ac:dyDescent="0.3">
      <c r="A116" s="1">
        <v>114</v>
      </c>
      <c r="B116" t="s">
        <v>14</v>
      </c>
      <c r="C116" t="s">
        <v>6</v>
      </c>
      <c r="D116" t="s">
        <v>13</v>
      </c>
      <c r="E116" t="s">
        <v>8</v>
      </c>
      <c r="F116" t="s">
        <v>35</v>
      </c>
      <c r="G116">
        <v>1.4911707639694209</v>
      </c>
      <c r="H116">
        <v>0.89281901209867987</v>
      </c>
      <c r="I116">
        <v>0.53456371840536498</v>
      </c>
      <c r="J116">
        <v>0.3200630420757512</v>
      </c>
      <c r="K116">
        <v>0.19163356467283199</v>
      </c>
      <c r="L116">
        <v>0.114738093067693</v>
      </c>
    </row>
    <row r="117" spans="1:12" x14ac:dyDescent="0.3">
      <c r="A117" s="1">
        <v>115</v>
      </c>
      <c r="B117" t="s">
        <v>14</v>
      </c>
      <c r="C117" t="s">
        <v>6</v>
      </c>
      <c r="D117" t="s">
        <v>13</v>
      </c>
      <c r="E117" t="s">
        <v>8</v>
      </c>
      <c r="F117" t="s">
        <v>36</v>
      </c>
      <c r="G117">
        <v>35.458593264759678</v>
      </c>
      <c r="H117">
        <v>50.898174086518907</v>
      </c>
      <c r="I117">
        <v>66.478581631629041</v>
      </c>
      <c r="J117">
        <v>81.611916620931467</v>
      </c>
      <c r="K117">
        <v>92.721137642014071</v>
      </c>
      <c r="L117">
        <v>98.479498041071565</v>
      </c>
    </row>
    <row r="118" spans="1:12" x14ac:dyDescent="0.3">
      <c r="A118" s="1">
        <v>116</v>
      </c>
      <c r="B118" t="s">
        <v>14</v>
      </c>
      <c r="C118" t="s">
        <v>6</v>
      </c>
      <c r="D118" t="s">
        <v>13</v>
      </c>
      <c r="E118" t="s">
        <v>8</v>
      </c>
      <c r="F118" t="s">
        <v>37</v>
      </c>
      <c r="G118">
        <v>0.35421103239059448</v>
      </c>
      <c r="H118">
        <v>1.2058670898361441</v>
      </c>
      <c r="I118">
        <v>2.5931250755153519</v>
      </c>
      <c r="J118">
        <v>4.8528221703766512</v>
      </c>
      <c r="K118">
        <v>8.533630652459065</v>
      </c>
      <c r="L118">
        <v>14.529279853663819</v>
      </c>
    </row>
    <row r="119" spans="1:12" x14ac:dyDescent="0.3">
      <c r="A119" s="1">
        <v>117</v>
      </c>
      <c r="B119" t="s">
        <v>14</v>
      </c>
      <c r="C119" t="s">
        <v>6</v>
      </c>
      <c r="D119" t="s">
        <v>13</v>
      </c>
      <c r="E119" t="s">
        <v>8</v>
      </c>
      <c r="F119" t="s">
        <v>38</v>
      </c>
      <c r="G119">
        <v>4.3389482498168954</v>
      </c>
      <c r="H119">
        <v>0</v>
      </c>
      <c r="I119">
        <v>0</v>
      </c>
      <c r="J119">
        <v>0</v>
      </c>
      <c r="K119">
        <v>0</v>
      </c>
      <c r="L119">
        <v>0</v>
      </c>
    </row>
    <row r="120" spans="1:12" x14ac:dyDescent="0.3">
      <c r="A120" s="1">
        <v>118</v>
      </c>
      <c r="B120" t="s">
        <v>14</v>
      </c>
      <c r="C120" t="s">
        <v>6</v>
      </c>
      <c r="D120" t="s">
        <v>13</v>
      </c>
      <c r="E120" t="s">
        <v>8</v>
      </c>
      <c r="F120" t="s">
        <v>39</v>
      </c>
      <c r="G120">
        <v>1.3705582618713379</v>
      </c>
      <c r="H120">
        <v>1.077427742142578</v>
      </c>
      <c r="I120">
        <v>0.64509578352166119</v>
      </c>
      <c r="J120">
        <v>0.38624267191215161</v>
      </c>
      <c r="K120">
        <v>0.23125775337024601</v>
      </c>
      <c r="L120">
        <v>0.1384625583421224</v>
      </c>
    </row>
    <row r="121" spans="1:12" x14ac:dyDescent="0.3">
      <c r="A121" s="1">
        <v>119</v>
      </c>
      <c r="B121" t="s">
        <v>14</v>
      </c>
      <c r="C121" t="s">
        <v>6</v>
      </c>
      <c r="D121" t="s">
        <v>13</v>
      </c>
      <c r="E121" t="s">
        <v>8</v>
      </c>
      <c r="F121" t="s">
        <v>40</v>
      </c>
      <c r="G121">
        <v>12.724613547755419</v>
      </c>
      <c r="H121">
        <v>1.747995431838447</v>
      </c>
      <c r="I121">
        <v>3.686620025238704</v>
      </c>
      <c r="J121">
        <v>13.397833600513509</v>
      </c>
      <c r="K121">
        <v>19.562919400286191</v>
      </c>
      <c r="L121">
        <v>14.00700898903213</v>
      </c>
    </row>
    <row r="122" spans="1:12" x14ac:dyDescent="0.3">
      <c r="A122" s="1">
        <v>120</v>
      </c>
      <c r="B122" t="s">
        <v>14</v>
      </c>
      <c r="C122" t="s">
        <v>6</v>
      </c>
      <c r="D122" t="s">
        <v>13</v>
      </c>
      <c r="E122" t="s">
        <v>8</v>
      </c>
      <c r="F122" t="s">
        <v>41</v>
      </c>
      <c r="G122">
        <v>1.88013706356287E-2</v>
      </c>
      <c r="H122">
        <v>6.5556324764323663E-3</v>
      </c>
      <c r="I122">
        <v>2.2858076679055719E-3</v>
      </c>
      <c r="J122">
        <v>7.9701183881793105E-4</v>
      </c>
      <c r="K122">
        <v>2.7790084009910739E-4</v>
      </c>
      <c r="L122">
        <v>9.6898029823910519E-5</v>
      </c>
    </row>
    <row r="123" spans="1:12" x14ac:dyDescent="0.3">
      <c r="A123" s="1">
        <v>121</v>
      </c>
      <c r="B123" t="s">
        <v>14</v>
      </c>
      <c r="C123" t="s">
        <v>6</v>
      </c>
      <c r="D123" t="s">
        <v>13</v>
      </c>
      <c r="E123" t="s">
        <v>8</v>
      </c>
      <c r="F123" t="s">
        <v>42</v>
      </c>
      <c r="G123">
        <v>0.95685988664627075</v>
      </c>
      <c r="H123">
        <v>0.33363640714611781</v>
      </c>
      <c r="I123">
        <v>0.11633182007818881</v>
      </c>
      <c r="J123">
        <v>4.0562396887271347E-2</v>
      </c>
      <c r="K123">
        <v>1.414323303920354E-2</v>
      </c>
      <c r="L123">
        <v>4.9314403524311724E-3</v>
      </c>
    </row>
    <row r="124" spans="1:12" x14ac:dyDescent="0.3">
      <c r="A124" s="1">
        <v>122</v>
      </c>
      <c r="B124" t="s">
        <v>14</v>
      </c>
      <c r="C124" t="s">
        <v>6</v>
      </c>
      <c r="D124" t="s">
        <v>13</v>
      </c>
      <c r="E124" t="s">
        <v>8</v>
      </c>
      <c r="F124" t="s">
        <v>43</v>
      </c>
      <c r="G124">
        <v>28.414397527284908</v>
      </c>
      <c r="H124">
        <v>32.130885085713288</v>
      </c>
      <c r="I124">
        <v>35.648827509773469</v>
      </c>
      <c r="J124">
        <v>36.885584324979668</v>
      </c>
      <c r="K124">
        <v>33.51098567748604</v>
      </c>
      <c r="L124">
        <v>22.335463871062771</v>
      </c>
    </row>
    <row r="125" spans="1:12" x14ac:dyDescent="0.3">
      <c r="A125" s="1">
        <v>123</v>
      </c>
      <c r="B125" t="s">
        <v>14</v>
      </c>
      <c r="C125" t="s">
        <v>6</v>
      </c>
      <c r="D125" t="s">
        <v>13</v>
      </c>
      <c r="E125" t="s">
        <v>8</v>
      </c>
      <c r="F125" t="s">
        <v>44</v>
      </c>
      <c r="G125">
        <v>24.325188415720682</v>
      </c>
      <c r="H125">
        <v>29.916172368112971</v>
      </c>
      <c r="I125">
        <v>34.54635552509091</v>
      </c>
      <c r="J125">
        <v>36.308190391780812</v>
      </c>
      <c r="K125">
        <v>33.19599690354643</v>
      </c>
      <c r="L125">
        <v>22.144524760879499</v>
      </c>
    </row>
    <row r="126" spans="1:12" x14ac:dyDescent="0.3">
      <c r="A126" s="1">
        <v>124</v>
      </c>
      <c r="B126" t="s">
        <v>14</v>
      </c>
      <c r="C126" t="s">
        <v>6</v>
      </c>
      <c r="D126" t="s">
        <v>13</v>
      </c>
      <c r="E126" t="s">
        <v>8</v>
      </c>
      <c r="F126" t="s">
        <v>45</v>
      </c>
      <c r="G126">
        <v>0</v>
      </c>
      <c r="H126">
        <v>0</v>
      </c>
      <c r="I126">
        <v>2.833495798867634E-2</v>
      </c>
      <c r="J126">
        <v>0</v>
      </c>
      <c r="K126">
        <v>0</v>
      </c>
      <c r="L126">
        <v>0</v>
      </c>
    </row>
    <row r="127" spans="1:12" x14ac:dyDescent="0.3">
      <c r="A127" s="1">
        <v>125</v>
      </c>
      <c r="B127" t="s">
        <v>14</v>
      </c>
      <c r="C127" t="s">
        <v>6</v>
      </c>
      <c r="D127" t="s">
        <v>13</v>
      </c>
      <c r="E127" t="s">
        <v>8</v>
      </c>
      <c r="F127" t="s">
        <v>46</v>
      </c>
      <c r="G127">
        <v>1.257789276671476</v>
      </c>
      <c r="H127">
        <v>3.3065954855978288</v>
      </c>
      <c r="I127">
        <v>5.763423269659361</v>
      </c>
      <c r="J127">
        <v>7.9658260387465116</v>
      </c>
      <c r="K127">
        <v>10.9988851511582</v>
      </c>
      <c r="L127">
        <v>13.721215479255131</v>
      </c>
    </row>
    <row r="128" spans="1:12" x14ac:dyDescent="0.3">
      <c r="A128" s="1">
        <v>126</v>
      </c>
      <c r="B128" t="s">
        <v>14</v>
      </c>
      <c r="C128" t="s">
        <v>6</v>
      </c>
      <c r="D128" t="s">
        <v>13</v>
      </c>
      <c r="E128" t="s">
        <v>8</v>
      </c>
      <c r="F128" t="s">
        <v>47</v>
      </c>
      <c r="G128">
        <v>0.50460914696412962</v>
      </c>
      <c r="H128">
        <v>0.17594632731052809</v>
      </c>
      <c r="I128">
        <v>6.1348689932218127E-2</v>
      </c>
      <c r="J128">
        <v>2.1390965153577478E-2</v>
      </c>
      <c r="K128">
        <v>7.4585682384924867E-3</v>
      </c>
      <c r="L128">
        <v>2.600641895718537E-3</v>
      </c>
    </row>
    <row r="129" spans="1:12" x14ac:dyDescent="0.3">
      <c r="A129" s="1">
        <v>127</v>
      </c>
      <c r="B129" t="s">
        <v>14</v>
      </c>
      <c r="C129" t="s">
        <v>6</v>
      </c>
      <c r="D129" t="s">
        <v>13</v>
      </c>
      <c r="E129" t="s">
        <v>8</v>
      </c>
      <c r="F129" t="s">
        <v>48</v>
      </c>
      <c r="G129">
        <v>0</v>
      </c>
      <c r="H129">
        <v>0</v>
      </c>
      <c r="I129">
        <v>0.56907877713981603</v>
      </c>
      <c r="J129">
        <v>2.0174048661109119</v>
      </c>
      <c r="K129">
        <v>2.2876098895213279</v>
      </c>
      <c r="L129">
        <v>0.79764023462922373</v>
      </c>
    </row>
    <row r="130" spans="1:12" x14ac:dyDescent="0.3">
      <c r="A130" s="1">
        <v>128</v>
      </c>
      <c r="B130" t="s">
        <v>14</v>
      </c>
      <c r="C130" t="s">
        <v>6</v>
      </c>
      <c r="D130" t="s">
        <v>13</v>
      </c>
      <c r="E130" t="s">
        <v>8</v>
      </c>
      <c r="F130" t="s">
        <v>49</v>
      </c>
      <c r="G130">
        <v>0</v>
      </c>
      <c r="H130">
        <v>0</v>
      </c>
      <c r="I130">
        <v>0</v>
      </c>
      <c r="J130">
        <v>0</v>
      </c>
      <c r="K130">
        <v>0</v>
      </c>
      <c r="L130">
        <v>0</v>
      </c>
    </row>
    <row r="131" spans="1:12" x14ac:dyDescent="0.3">
      <c r="A131" s="1">
        <v>129</v>
      </c>
      <c r="B131" t="s">
        <v>14</v>
      </c>
      <c r="C131" t="s">
        <v>6</v>
      </c>
      <c r="D131" t="s">
        <v>13</v>
      </c>
      <c r="E131" t="s">
        <v>8</v>
      </c>
      <c r="F131" t="s">
        <v>50</v>
      </c>
      <c r="G131">
        <v>7.0038702799636034E-4</v>
      </c>
      <c r="H131">
        <v>4.1934758213598138E-4</v>
      </c>
      <c r="I131">
        <v>2.5107888583597159E-4</v>
      </c>
      <c r="J131">
        <v>1.5033020243381481E-4</v>
      </c>
      <c r="K131">
        <v>9.0008244574399046E-5</v>
      </c>
      <c r="L131">
        <v>5.389126044004122E-5</v>
      </c>
    </row>
    <row r="132" spans="1:12" x14ac:dyDescent="0.3">
      <c r="A132" s="1">
        <v>130</v>
      </c>
      <c r="B132" t="s">
        <v>14</v>
      </c>
      <c r="C132" t="s">
        <v>6</v>
      </c>
      <c r="D132" t="s">
        <v>13</v>
      </c>
      <c r="E132" t="s">
        <v>8</v>
      </c>
      <c r="F132" t="s">
        <v>51</v>
      </c>
      <c r="G132">
        <v>7.0038702799636034E-4</v>
      </c>
      <c r="H132">
        <v>4.1934758213598127E-4</v>
      </c>
      <c r="I132">
        <v>2.8586036874512308E-2</v>
      </c>
      <c r="J132">
        <v>1.5033020243381481E-4</v>
      </c>
      <c r="K132">
        <v>9.0008244574399046E-5</v>
      </c>
      <c r="L132">
        <v>5.389126044004122E-5</v>
      </c>
    </row>
    <row r="133" spans="1:12" x14ac:dyDescent="0.3">
      <c r="A133" s="1">
        <v>131</v>
      </c>
      <c r="B133" t="s">
        <v>14</v>
      </c>
      <c r="C133" t="s">
        <v>6</v>
      </c>
      <c r="D133" t="s">
        <v>13</v>
      </c>
      <c r="E133" t="s">
        <v>8</v>
      </c>
      <c r="F133" t="s">
        <v>52</v>
      </c>
      <c r="G133">
        <v>0.2087547193636789</v>
      </c>
      <c r="H133">
        <v>0.96893408143451643</v>
      </c>
      <c r="I133">
        <v>2.207186168485185</v>
      </c>
      <c r="J133">
        <v>4.2241683539900583</v>
      </c>
      <c r="K133">
        <v>6.4290687634664208</v>
      </c>
      <c r="L133">
        <v>8.0015196974836815</v>
      </c>
    </row>
    <row r="134" spans="1:12" x14ac:dyDescent="0.3">
      <c r="A134" s="1">
        <v>132</v>
      </c>
      <c r="B134" t="s">
        <v>14</v>
      </c>
      <c r="C134" t="s">
        <v>6</v>
      </c>
      <c r="D134" t="s">
        <v>13</v>
      </c>
      <c r="E134" t="s">
        <v>8</v>
      </c>
      <c r="F134" t="s">
        <v>53</v>
      </c>
      <c r="G134">
        <v>1.3980251550674441</v>
      </c>
      <c r="H134">
        <v>2.9061303176835871</v>
      </c>
      <c r="I134">
        <v>4.9636295781764996</v>
      </c>
      <c r="J134">
        <v>3.4409252748932651</v>
      </c>
      <c r="K134">
        <v>2.0602090510799358</v>
      </c>
      <c r="L134">
        <v>1.2335232517606329</v>
      </c>
    </row>
    <row r="135" spans="1:12" x14ac:dyDescent="0.3">
      <c r="A135" s="1">
        <v>133</v>
      </c>
      <c r="B135" t="s">
        <v>14</v>
      </c>
      <c r="C135" t="s">
        <v>6</v>
      </c>
      <c r="D135" t="s">
        <v>13</v>
      </c>
      <c r="E135" t="s">
        <v>8</v>
      </c>
      <c r="F135" t="s">
        <v>54</v>
      </c>
      <c r="G135">
        <v>3.8571097850799561</v>
      </c>
      <c r="H135">
        <v>7.0374989862781563</v>
      </c>
      <c r="I135">
        <v>12.218017903930781</v>
      </c>
      <c r="J135">
        <v>15.38079385548402</v>
      </c>
      <c r="K135">
        <v>17.222527160788761</v>
      </c>
      <c r="L135">
        <v>17.91982630157332</v>
      </c>
    </row>
    <row r="136" spans="1:12" x14ac:dyDescent="0.3">
      <c r="A136" s="1">
        <v>134</v>
      </c>
      <c r="B136" t="s">
        <v>14</v>
      </c>
      <c r="C136" t="s">
        <v>6</v>
      </c>
      <c r="D136" t="s">
        <v>13</v>
      </c>
      <c r="E136" t="s">
        <v>8</v>
      </c>
      <c r="F136" t="s">
        <v>55</v>
      </c>
      <c r="G136">
        <v>8.343296048113491E-2</v>
      </c>
      <c r="H136">
        <v>2.9091274031827308E-2</v>
      </c>
      <c r="I136">
        <v>1.0143499881994819E-2</v>
      </c>
      <c r="J136">
        <v>3.5368196574499088E-3</v>
      </c>
      <c r="K136">
        <v>1.233212740656537E-3</v>
      </c>
      <c r="L136">
        <v>4.2999468760421131E-4</v>
      </c>
    </row>
    <row r="137" spans="1:12" x14ac:dyDescent="0.3">
      <c r="A137" s="1">
        <v>135</v>
      </c>
      <c r="B137" t="s">
        <v>14</v>
      </c>
      <c r="C137" t="s">
        <v>6</v>
      </c>
      <c r="D137" t="s">
        <v>13</v>
      </c>
      <c r="E137" t="s">
        <v>8</v>
      </c>
      <c r="F137" t="s">
        <v>56</v>
      </c>
      <c r="G137">
        <v>1.313514644134634E-4</v>
      </c>
      <c r="H137">
        <v>4.5799422958243061E-5</v>
      </c>
      <c r="I137">
        <v>1.5969271090159549E-5</v>
      </c>
      <c r="J137">
        <v>5.5681404410600163E-6</v>
      </c>
      <c r="K137">
        <v>1.9414904911015731E-6</v>
      </c>
      <c r="L137">
        <v>6.7695586469802537E-7</v>
      </c>
    </row>
    <row r="138" spans="1:12" x14ac:dyDescent="0.3">
      <c r="A138" s="1">
        <v>136</v>
      </c>
      <c r="B138" t="s">
        <v>14</v>
      </c>
      <c r="C138" t="s">
        <v>6</v>
      </c>
      <c r="D138" t="s">
        <v>13</v>
      </c>
      <c r="E138" t="s">
        <v>8</v>
      </c>
      <c r="F138" t="s">
        <v>57</v>
      </c>
      <c r="G138">
        <v>2.8394699536522179</v>
      </c>
      <c r="H138">
        <v>6.6025646044840158</v>
      </c>
      <c r="I138">
        <v>12.061860613221819</v>
      </c>
      <c r="J138">
        <v>14.706120594815729</v>
      </c>
      <c r="K138">
        <v>19.620681314509891</v>
      </c>
      <c r="L138">
        <v>27.596194934128238</v>
      </c>
    </row>
    <row r="139" spans="1:12" x14ac:dyDescent="0.3">
      <c r="A139" s="1">
        <v>137</v>
      </c>
      <c r="B139" t="s">
        <v>14</v>
      </c>
      <c r="C139" t="s">
        <v>6</v>
      </c>
      <c r="D139" t="s">
        <v>13</v>
      </c>
      <c r="E139" t="s">
        <v>8</v>
      </c>
      <c r="F139" t="s">
        <v>58</v>
      </c>
      <c r="G139">
        <v>0.66147253037428011</v>
      </c>
      <c r="H139">
        <v>1.7063636964687769</v>
      </c>
      <c r="I139">
        <v>3.4083813145644788</v>
      </c>
      <c r="J139">
        <v>6.1807886870335338</v>
      </c>
      <c r="K139">
        <v>10.696748191330849</v>
      </c>
      <c r="L139">
        <v>18.05277041482206</v>
      </c>
    </row>
    <row r="140" spans="1:12" x14ac:dyDescent="0.3">
      <c r="A140" s="1">
        <v>138</v>
      </c>
      <c r="B140" t="s">
        <v>14</v>
      </c>
      <c r="C140" t="s">
        <v>6</v>
      </c>
      <c r="D140" t="s">
        <v>13</v>
      </c>
      <c r="E140" t="s">
        <v>8</v>
      </c>
      <c r="F140" t="s">
        <v>59</v>
      </c>
      <c r="G140">
        <v>0.10058218985795971</v>
      </c>
      <c r="H140">
        <v>1.592149372728253</v>
      </c>
      <c r="I140">
        <v>2</v>
      </c>
      <c r="J140">
        <v>1.9351257829755639</v>
      </c>
      <c r="K140">
        <v>1.777627960989155</v>
      </c>
      <c r="L140">
        <v>1.7897806211537339</v>
      </c>
    </row>
    <row r="141" spans="1:12" x14ac:dyDescent="0.3">
      <c r="A141" s="1">
        <v>139</v>
      </c>
      <c r="B141" t="s">
        <v>14</v>
      </c>
      <c r="C141" t="s">
        <v>6</v>
      </c>
      <c r="D141" t="s">
        <v>13</v>
      </c>
      <c r="E141" t="s">
        <v>8</v>
      </c>
      <c r="F141" t="s">
        <v>60</v>
      </c>
      <c r="G141">
        <v>0</v>
      </c>
      <c r="H141">
        <v>0</v>
      </c>
      <c r="I141">
        <v>0</v>
      </c>
      <c r="J141">
        <v>0</v>
      </c>
      <c r="K141">
        <v>0</v>
      </c>
      <c r="L141">
        <v>0</v>
      </c>
    </row>
    <row r="142" spans="1:12" x14ac:dyDescent="0.3">
      <c r="A142" s="1">
        <v>140</v>
      </c>
      <c r="B142" t="s">
        <v>14</v>
      </c>
      <c r="C142" t="s">
        <v>6</v>
      </c>
      <c r="D142" t="s">
        <v>13</v>
      </c>
      <c r="E142" t="s">
        <v>8</v>
      </c>
      <c r="F142" t="s">
        <v>61</v>
      </c>
      <c r="G142">
        <v>0</v>
      </c>
      <c r="H142">
        <v>0</v>
      </c>
      <c r="I142">
        <v>0</v>
      </c>
      <c r="J142">
        <v>0</v>
      </c>
      <c r="K142">
        <v>0</v>
      </c>
      <c r="L142">
        <v>0</v>
      </c>
    </row>
    <row r="143" spans="1:12" x14ac:dyDescent="0.3">
      <c r="A143" s="1">
        <v>141</v>
      </c>
      <c r="B143" t="s">
        <v>14</v>
      </c>
      <c r="C143" t="s">
        <v>6</v>
      </c>
      <c r="D143" t="s">
        <v>13</v>
      </c>
      <c r="E143" t="s">
        <v>8</v>
      </c>
      <c r="F143" t="s">
        <v>62</v>
      </c>
      <c r="G143">
        <v>0.29632437229156489</v>
      </c>
      <c r="H143">
        <v>0.17742034629612799</v>
      </c>
      <c r="I143">
        <v>0.1062281142668399</v>
      </c>
      <c r="J143">
        <v>0.4388218562005049</v>
      </c>
      <c r="K143">
        <v>1.4694681066386439</v>
      </c>
      <c r="L143">
        <v>3.042504372069553</v>
      </c>
    </row>
    <row r="144" spans="1:12" x14ac:dyDescent="0.3">
      <c r="A144" s="1">
        <v>142</v>
      </c>
      <c r="B144" t="s">
        <v>14</v>
      </c>
      <c r="C144" t="s">
        <v>6</v>
      </c>
      <c r="D144" t="s">
        <v>13</v>
      </c>
      <c r="E144" t="s">
        <v>8</v>
      </c>
      <c r="F144" t="s">
        <v>63</v>
      </c>
      <c r="G144">
        <v>4.6841263771057129</v>
      </c>
      <c r="H144">
        <v>4.8793576519452291</v>
      </c>
      <c r="I144">
        <v>4.7621554460511613</v>
      </c>
      <c r="J144">
        <v>3.5962416959087919</v>
      </c>
      <c r="K144">
        <v>2.1532027288829081</v>
      </c>
      <c r="L144">
        <v>1.289202001340231</v>
      </c>
    </row>
    <row r="145" spans="1:12" x14ac:dyDescent="0.3">
      <c r="A145" s="1">
        <v>143</v>
      </c>
      <c r="B145" t="s">
        <v>14</v>
      </c>
      <c r="C145" t="s">
        <v>6</v>
      </c>
      <c r="D145" t="s">
        <v>13</v>
      </c>
      <c r="E145" t="s">
        <v>8</v>
      </c>
      <c r="F145" t="s">
        <v>64</v>
      </c>
      <c r="G145">
        <v>0.64599803180767534</v>
      </c>
      <c r="H145">
        <v>1.6811573687226999</v>
      </c>
      <c r="I145">
        <v>1.0065710094328251</v>
      </c>
      <c r="J145">
        <v>0.60267124058731558</v>
      </c>
      <c r="K145">
        <v>0.36084153112626799</v>
      </c>
      <c r="L145">
        <v>0.21604915220221979</v>
      </c>
    </row>
    <row r="146" spans="1:12" x14ac:dyDescent="0.3">
      <c r="A146" s="1">
        <v>144</v>
      </c>
      <c r="B146" t="s">
        <v>14</v>
      </c>
      <c r="C146" t="s">
        <v>6</v>
      </c>
      <c r="D146" t="s">
        <v>13</v>
      </c>
      <c r="E146" t="s">
        <v>8</v>
      </c>
      <c r="F146" t="s">
        <v>65</v>
      </c>
      <c r="G146">
        <v>3.429186344146729</v>
      </c>
      <c r="H146">
        <v>2.053180519669946</v>
      </c>
      <c r="I146">
        <v>1.2293150104098789</v>
      </c>
      <c r="J146">
        <v>0.73603630092008265</v>
      </c>
      <c r="K146">
        <v>0.44069211852500539</v>
      </c>
      <c r="L146">
        <v>0.2638586481227701</v>
      </c>
    </row>
    <row r="147" spans="1:12" x14ac:dyDescent="0.3">
      <c r="A147" s="1">
        <v>145</v>
      </c>
      <c r="B147" t="s">
        <v>14</v>
      </c>
      <c r="C147" t="s">
        <v>6</v>
      </c>
      <c r="D147" t="s">
        <v>13</v>
      </c>
      <c r="E147" t="s">
        <v>8</v>
      </c>
      <c r="F147" t="s">
        <v>66</v>
      </c>
      <c r="G147">
        <v>2.0920705903747679E-2</v>
      </c>
      <c r="H147">
        <v>7.2945989795340452E-3</v>
      </c>
      <c r="I147">
        <v>2.543469351227152E-3</v>
      </c>
      <c r="J147">
        <v>8.8685291114455535E-4</v>
      </c>
      <c r="K147">
        <v>3.0922648453621222E-4</v>
      </c>
      <c r="L147">
        <v>1.07820606480524E-4</v>
      </c>
    </row>
    <row r="148" spans="1:12" x14ac:dyDescent="0.3">
      <c r="A148" s="1">
        <v>146</v>
      </c>
      <c r="B148" t="s">
        <v>14</v>
      </c>
      <c r="C148" t="s">
        <v>6</v>
      </c>
      <c r="D148" t="s">
        <v>13</v>
      </c>
      <c r="E148" t="s">
        <v>8</v>
      </c>
      <c r="F148" t="s">
        <v>67</v>
      </c>
      <c r="G148">
        <v>0.14376035332679751</v>
      </c>
      <c r="H148">
        <v>5.0126134916281893E-2</v>
      </c>
      <c r="I148">
        <v>1.747790224147237E-2</v>
      </c>
      <c r="J148">
        <v>6.0941675888766854E-3</v>
      </c>
      <c r="K148">
        <v>2.1249048134157778E-3</v>
      </c>
      <c r="L148">
        <v>7.409084834356874E-4</v>
      </c>
    </row>
    <row r="149" spans="1:12" x14ac:dyDescent="0.3">
      <c r="A149" s="1">
        <v>147</v>
      </c>
      <c r="B149" t="s">
        <v>14</v>
      </c>
      <c r="C149" t="s">
        <v>6</v>
      </c>
      <c r="D149" t="s">
        <v>13</v>
      </c>
      <c r="E149" t="s">
        <v>8</v>
      </c>
      <c r="F149" t="s">
        <v>68</v>
      </c>
      <c r="G149">
        <v>6.5997972009981956</v>
      </c>
      <c r="H149">
        <v>9.1253889637816776</v>
      </c>
      <c r="I149">
        <v>9.5286926597358335</v>
      </c>
      <c r="J149">
        <v>10.44849823982099</v>
      </c>
      <c r="K149">
        <v>13.08280718750331</v>
      </c>
      <c r="L149">
        <v>19.25734983927574</v>
      </c>
    </row>
    <row r="150" spans="1:12" x14ac:dyDescent="0.3">
      <c r="A150" s="1">
        <v>148</v>
      </c>
      <c r="B150" t="s">
        <v>14</v>
      </c>
      <c r="C150" t="s">
        <v>6</v>
      </c>
      <c r="D150" t="s">
        <v>13</v>
      </c>
      <c r="E150" t="s">
        <v>8</v>
      </c>
      <c r="F150" t="s">
        <v>69</v>
      </c>
      <c r="G150">
        <v>0.62889463833573811</v>
      </c>
      <c r="H150">
        <v>1.6532977427989151</v>
      </c>
      <c r="I150">
        <v>3.3219424671534679</v>
      </c>
      <c r="J150">
        <v>6.0399889119418173</v>
      </c>
      <c r="K150">
        <v>10.467400192605069</v>
      </c>
      <c r="L150">
        <v>17.679186689384618</v>
      </c>
    </row>
    <row r="151" spans="1:12" x14ac:dyDescent="0.3">
      <c r="A151" s="1">
        <v>149</v>
      </c>
      <c r="B151" t="s">
        <v>14</v>
      </c>
      <c r="C151" t="s">
        <v>6</v>
      </c>
      <c r="D151" t="s">
        <v>13</v>
      </c>
      <c r="E151" t="s">
        <v>8</v>
      </c>
      <c r="F151" t="s">
        <v>70</v>
      </c>
      <c r="G151">
        <v>1.8240246436684331</v>
      </c>
      <c r="H151">
        <v>1.0921109236802959</v>
      </c>
      <c r="I151">
        <v>0.65388714662488778</v>
      </c>
      <c r="J151">
        <v>0.39150638570702878</v>
      </c>
      <c r="K151">
        <v>0.23440933323210059</v>
      </c>
      <c r="L151">
        <v>0.1403495256075756</v>
      </c>
    </row>
    <row r="152" spans="1:12" x14ac:dyDescent="0.3">
      <c r="A152" s="1">
        <v>150</v>
      </c>
      <c r="B152" t="s">
        <v>14</v>
      </c>
      <c r="C152" t="s">
        <v>6</v>
      </c>
      <c r="D152" t="s">
        <v>13</v>
      </c>
      <c r="E152" t="s">
        <v>8</v>
      </c>
      <c r="F152" t="s">
        <v>71</v>
      </c>
      <c r="G152">
        <v>0</v>
      </c>
      <c r="H152">
        <v>0</v>
      </c>
      <c r="I152">
        <v>0</v>
      </c>
      <c r="J152">
        <v>0</v>
      </c>
      <c r="K152">
        <v>0</v>
      </c>
      <c r="L152">
        <v>0</v>
      </c>
    </row>
    <row r="153" spans="1:12" x14ac:dyDescent="0.3">
      <c r="A153" s="1">
        <v>151</v>
      </c>
      <c r="B153" t="s">
        <v>14</v>
      </c>
      <c r="C153" t="s">
        <v>6</v>
      </c>
      <c r="D153" t="s">
        <v>13</v>
      </c>
      <c r="E153" t="s">
        <v>8</v>
      </c>
      <c r="F153" t="s">
        <v>72</v>
      </c>
      <c r="G153">
        <v>1.250122641974484</v>
      </c>
      <c r="H153">
        <v>0.74849459845816713</v>
      </c>
      <c r="I153">
        <v>0.44815136140257827</v>
      </c>
      <c r="J153">
        <v>0.26832477233729718</v>
      </c>
      <c r="K153">
        <v>0.16065595165108909</v>
      </c>
      <c r="L153">
        <v>9.6190652007606056E-2</v>
      </c>
    </row>
    <row r="154" spans="1:12" x14ac:dyDescent="0.3">
      <c r="A154" s="1">
        <v>152</v>
      </c>
      <c r="B154" t="s">
        <v>14</v>
      </c>
      <c r="C154" t="s">
        <v>6</v>
      </c>
      <c r="D154" t="s">
        <v>13</v>
      </c>
      <c r="E154" t="s">
        <v>8</v>
      </c>
      <c r="F154" t="s">
        <v>73</v>
      </c>
      <c r="G154">
        <v>0</v>
      </c>
      <c r="H154">
        <v>0</v>
      </c>
      <c r="I154">
        <v>0</v>
      </c>
      <c r="J154">
        <v>0</v>
      </c>
      <c r="K154">
        <v>0</v>
      </c>
      <c r="L154">
        <v>0</v>
      </c>
    </row>
    <row r="155" spans="1:12" x14ac:dyDescent="0.3">
      <c r="A155" s="1">
        <v>153</v>
      </c>
      <c r="B155" t="s">
        <v>14</v>
      </c>
      <c r="C155" t="s">
        <v>6</v>
      </c>
      <c r="D155" t="s">
        <v>13</v>
      </c>
      <c r="E155" t="s">
        <v>8</v>
      </c>
      <c r="F155" t="s">
        <v>74</v>
      </c>
      <c r="G155">
        <v>1.536609530448914</v>
      </c>
      <c r="H155">
        <v>6.6762997444503247</v>
      </c>
      <c r="I155">
        <v>8.2041144528228269</v>
      </c>
      <c r="J155">
        <v>7.3207426923491488</v>
      </c>
      <c r="K155">
        <v>9.2015432088466191</v>
      </c>
      <c r="L155">
        <v>3.2083796794527388</v>
      </c>
    </row>
    <row r="156" spans="1:12" x14ac:dyDescent="0.3">
      <c r="A156" s="1">
        <v>154</v>
      </c>
      <c r="B156" t="s">
        <v>14</v>
      </c>
      <c r="C156" t="s">
        <v>6</v>
      </c>
      <c r="D156" t="s">
        <v>13</v>
      </c>
      <c r="E156" t="s">
        <v>8</v>
      </c>
      <c r="F156" t="s">
        <v>75</v>
      </c>
      <c r="G156">
        <v>0</v>
      </c>
      <c r="H156">
        <v>0</v>
      </c>
      <c r="I156">
        <v>0</v>
      </c>
      <c r="J156">
        <v>0.3</v>
      </c>
      <c r="K156">
        <v>0</v>
      </c>
      <c r="L156">
        <v>0</v>
      </c>
    </row>
    <row r="157" spans="1:12" x14ac:dyDescent="0.3">
      <c r="A157" s="1">
        <v>155</v>
      </c>
      <c r="B157" t="s">
        <v>14</v>
      </c>
      <c r="C157" t="s">
        <v>6</v>
      </c>
      <c r="D157" t="s">
        <v>13</v>
      </c>
      <c r="E157" t="s">
        <v>8</v>
      </c>
      <c r="F157" t="s">
        <v>76</v>
      </c>
      <c r="G157">
        <v>0</v>
      </c>
      <c r="H157">
        <v>0</v>
      </c>
      <c r="I157">
        <v>0</v>
      </c>
      <c r="J157">
        <v>0</v>
      </c>
      <c r="K157">
        <v>0</v>
      </c>
      <c r="L157">
        <v>0</v>
      </c>
    </row>
    <row r="158" spans="1:12" x14ac:dyDescent="0.3">
      <c r="A158" s="1">
        <v>156</v>
      </c>
      <c r="B158" t="s">
        <v>14</v>
      </c>
      <c r="C158" t="s">
        <v>6</v>
      </c>
      <c r="D158" t="s">
        <v>13</v>
      </c>
      <c r="E158" t="s">
        <v>8</v>
      </c>
      <c r="F158" t="s">
        <v>77</v>
      </c>
      <c r="G158">
        <v>0</v>
      </c>
      <c r="H158">
        <v>0</v>
      </c>
      <c r="I158">
        <v>0</v>
      </c>
      <c r="J158">
        <v>0.3</v>
      </c>
      <c r="K158">
        <v>0</v>
      </c>
      <c r="L158">
        <v>0</v>
      </c>
    </row>
    <row r="159" spans="1:12" x14ac:dyDescent="0.3">
      <c r="A159" s="1">
        <v>157</v>
      </c>
      <c r="B159" t="s">
        <v>14</v>
      </c>
      <c r="C159" t="s">
        <v>6</v>
      </c>
      <c r="D159" t="s">
        <v>13</v>
      </c>
      <c r="E159" t="s">
        <v>8</v>
      </c>
      <c r="F159" t="s">
        <v>78</v>
      </c>
      <c r="G159">
        <v>24.06944298268423</v>
      </c>
      <c r="H159">
        <v>35.934308135975101</v>
      </c>
      <c r="I159">
        <v>37.809668579248452</v>
      </c>
      <c r="J159">
        <v>27.609151553692818</v>
      </c>
      <c r="K159">
        <v>16.710239846944422</v>
      </c>
      <c r="L159">
        <v>10.005037781432019</v>
      </c>
    </row>
    <row r="160" spans="1:12" x14ac:dyDescent="0.3">
      <c r="A160" s="1">
        <v>158</v>
      </c>
      <c r="B160" t="s">
        <v>14</v>
      </c>
      <c r="C160" t="s">
        <v>6</v>
      </c>
      <c r="D160" t="s">
        <v>13</v>
      </c>
      <c r="E160" t="s">
        <v>8</v>
      </c>
      <c r="F160" t="s">
        <v>79</v>
      </c>
      <c r="G160">
        <v>22.625276565551761</v>
      </c>
      <c r="H160">
        <v>34.137591508320938</v>
      </c>
      <c r="I160">
        <v>35.919183865715922</v>
      </c>
      <c r="J160">
        <v>26.513693027804639</v>
      </c>
      <c r="K160">
        <v>15.874727286872711</v>
      </c>
      <c r="L160">
        <v>9.5047855524428027</v>
      </c>
    </row>
    <row r="161" spans="1:12" x14ac:dyDescent="0.3">
      <c r="A161" s="1">
        <v>159</v>
      </c>
      <c r="B161" t="s">
        <v>14</v>
      </c>
      <c r="C161" t="s">
        <v>6</v>
      </c>
      <c r="D161" t="s">
        <v>13</v>
      </c>
      <c r="E161" t="s">
        <v>8</v>
      </c>
      <c r="F161" t="s">
        <v>80</v>
      </c>
      <c r="G161">
        <v>0</v>
      </c>
      <c r="H161">
        <v>0</v>
      </c>
      <c r="I161">
        <v>0</v>
      </c>
      <c r="J161">
        <v>0</v>
      </c>
      <c r="K161">
        <v>0</v>
      </c>
      <c r="L161">
        <v>0</v>
      </c>
    </row>
    <row r="162" spans="1:12" x14ac:dyDescent="0.3">
      <c r="A162" s="1">
        <v>160</v>
      </c>
      <c r="B162" t="s">
        <v>14</v>
      </c>
      <c r="C162" t="s">
        <v>6</v>
      </c>
      <c r="D162" t="s">
        <v>13</v>
      </c>
      <c r="E162" t="s">
        <v>8</v>
      </c>
      <c r="F162" t="s">
        <v>81</v>
      </c>
      <c r="G162">
        <v>3.2977048307657242E-2</v>
      </c>
      <c r="H162">
        <v>0.6826107755122196</v>
      </c>
      <c r="I162">
        <v>1.7407956706377929</v>
      </c>
      <c r="J162">
        <v>3.464467372675704</v>
      </c>
      <c r="K162">
        <v>6.2721469663762957</v>
      </c>
      <c r="L162">
        <v>10.84556120271985</v>
      </c>
    </row>
    <row r="163" spans="1:12" x14ac:dyDescent="0.3">
      <c r="A163" s="1">
        <v>161</v>
      </c>
      <c r="B163" t="s">
        <v>14</v>
      </c>
      <c r="C163" t="s">
        <v>6</v>
      </c>
      <c r="D163" t="s">
        <v>13</v>
      </c>
      <c r="E163" t="s">
        <v>8</v>
      </c>
      <c r="F163" t="s">
        <v>82</v>
      </c>
      <c r="G163">
        <v>0.22428081929683691</v>
      </c>
      <c r="H163">
        <v>0.93808714397912429</v>
      </c>
      <c r="I163">
        <v>1.1866408236840189</v>
      </c>
      <c r="J163">
        <v>1.04947737849199</v>
      </c>
      <c r="K163">
        <v>0.36593012919417561</v>
      </c>
      <c r="L163">
        <v>0.12759194452049619</v>
      </c>
    </row>
    <row r="164" spans="1:12" x14ac:dyDescent="0.3">
      <c r="A164" s="1">
        <v>162</v>
      </c>
      <c r="B164" t="s">
        <v>14</v>
      </c>
      <c r="C164" t="s">
        <v>6</v>
      </c>
      <c r="D164" t="s">
        <v>13</v>
      </c>
      <c r="E164" t="s">
        <v>8</v>
      </c>
      <c r="F164" t="s">
        <v>83</v>
      </c>
      <c r="G164">
        <v>0.26681429147720342</v>
      </c>
      <c r="H164">
        <v>0.70249246481983962</v>
      </c>
      <c r="I164">
        <v>1.288007494285907</v>
      </c>
      <c r="J164">
        <v>2.074890727614731</v>
      </c>
      <c r="K164">
        <v>3.1323959866320128</v>
      </c>
      <c r="L164">
        <v>4.4925354789447436</v>
      </c>
    </row>
    <row r="165" spans="1:12" x14ac:dyDescent="0.3">
      <c r="A165" s="1">
        <v>163</v>
      </c>
      <c r="B165" t="s">
        <v>14</v>
      </c>
      <c r="C165" t="s">
        <v>6</v>
      </c>
      <c r="D165" t="s">
        <v>13</v>
      </c>
      <c r="E165" t="s">
        <v>8</v>
      </c>
      <c r="F165" t="s">
        <v>84</v>
      </c>
      <c r="G165">
        <v>3.0385860406805101</v>
      </c>
      <c r="H165">
        <v>10.2320244915262</v>
      </c>
      <c r="I165">
        <v>13.050565812382271</v>
      </c>
      <c r="J165">
        <v>10.767069672247739</v>
      </c>
      <c r="K165">
        <v>5.311440708857921</v>
      </c>
      <c r="L165">
        <v>5.6782930890218637</v>
      </c>
    </row>
    <row r="166" spans="1:12" x14ac:dyDescent="0.3">
      <c r="A166" s="1">
        <v>164</v>
      </c>
      <c r="B166" t="s">
        <v>14</v>
      </c>
      <c r="C166" t="s">
        <v>6</v>
      </c>
      <c r="D166" t="s">
        <v>13</v>
      </c>
      <c r="E166" t="s">
        <v>8</v>
      </c>
      <c r="F166" t="s">
        <v>85</v>
      </c>
      <c r="G166">
        <v>10.809496862990329</v>
      </c>
      <c r="H166">
        <v>27.323245512861941</v>
      </c>
      <c r="I166">
        <v>36.835479499560307</v>
      </c>
      <c r="J166">
        <v>54.480389248533527</v>
      </c>
      <c r="K166">
        <v>69.596287982114902</v>
      </c>
      <c r="L166">
        <v>90.258823707234683</v>
      </c>
    </row>
    <row r="167" spans="1:12" x14ac:dyDescent="0.3">
      <c r="A167" s="1">
        <v>165</v>
      </c>
      <c r="B167" t="s">
        <v>14</v>
      </c>
      <c r="C167" t="s">
        <v>6</v>
      </c>
      <c r="D167" t="s">
        <v>13</v>
      </c>
      <c r="E167" t="s">
        <v>8</v>
      </c>
      <c r="F167" t="s">
        <v>86</v>
      </c>
      <c r="G167">
        <v>13.426834106445311</v>
      </c>
      <c r="H167">
        <v>17.76370811462402</v>
      </c>
      <c r="I167">
        <v>21.359563827514648</v>
      </c>
      <c r="J167">
        <v>23.858724594116211</v>
      </c>
      <c r="K167">
        <v>26.35788536071777</v>
      </c>
      <c r="L167">
        <v>28.857046127319339</v>
      </c>
    </row>
    <row r="168" spans="1:12" x14ac:dyDescent="0.3">
      <c r="A168" s="1">
        <v>166</v>
      </c>
      <c r="B168" t="s">
        <v>14</v>
      </c>
      <c r="C168" t="s">
        <v>6</v>
      </c>
      <c r="D168" t="s">
        <v>13</v>
      </c>
      <c r="E168" t="s">
        <v>8</v>
      </c>
      <c r="F168" t="s">
        <v>87</v>
      </c>
      <c r="G168">
        <v>7.2225103378295898</v>
      </c>
      <c r="H168">
        <v>12.42491340637207</v>
      </c>
      <c r="I168">
        <v>19.042703628540039</v>
      </c>
      <c r="J168">
        <v>26.599859237670891</v>
      </c>
      <c r="K168">
        <v>34.157012939453118</v>
      </c>
      <c r="L168">
        <v>41.714164733886719</v>
      </c>
    </row>
    <row r="169" spans="1:12" x14ac:dyDescent="0.3">
      <c r="A169" s="1">
        <v>167</v>
      </c>
      <c r="B169" t="s">
        <v>14</v>
      </c>
      <c r="C169" t="s">
        <v>6</v>
      </c>
      <c r="D169" t="s">
        <v>13</v>
      </c>
      <c r="E169" t="s">
        <v>8</v>
      </c>
      <c r="F169" t="s">
        <v>88</v>
      </c>
      <c r="G169">
        <v>4.4902725219726563</v>
      </c>
      <c r="H169">
        <v>2.6884920050670238</v>
      </c>
      <c r="I169">
        <v>1.6096994616562661</v>
      </c>
      <c r="J169">
        <v>0.96378652120703456</v>
      </c>
      <c r="K169">
        <v>0.57705458726102909</v>
      </c>
      <c r="L169">
        <v>0.34550389464044562</v>
      </c>
    </row>
    <row r="170" spans="1:12" x14ac:dyDescent="0.3">
      <c r="A170" s="1">
        <v>168</v>
      </c>
      <c r="B170" t="s">
        <v>14</v>
      </c>
      <c r="C170" t="s">
        <v>6</v>
      </c>
      <c r="D170" t="s">
        <v>13</v>
      </c>
      <c r="E170" t="s">
        <v>8</v>
      </c>
      <c r="F170" t="s">
        <v>89</v>
      </c>
      <c r="G170">
        <v>0</v>
      </c>
      <c r="H170">
        <v>1.257789276671476</v>
      </c>
      <c r="I170">
        <v>3.3065954855978288</v>
      </c>
      <c r="J170">
        <v>6.6438849343069366</v>
      </c>
      <c r="K170">
        <v>12.07997782388364</v>
      </c>
      <c r="L170">
        <v>20.934800385210149</v>
      </c>
    </row>
    <row r="171" spans="1:12" x14ac:dyDescent="0.3">
      <c r="A171" s="1">
        <v>169</v>
      </c>
      <c r="B171" t="s">
        <v>14</v>
      </c>
      <c r="C171" t="s">
        <v>6</v>
      </c>
      <c r="D171" t="s">
        <v>13</v>
      </c>
      <c r="E171" t="s">
        <v>8</v>
      </c>
      <c r="F171" t="s">
        <v>90</v>
      </c>
      <c r="G171">
        <v>0.28504565358161932</v>
      </c>
      <c r="H171">
        <v>3.7133927887103422</v>
      </c>
      <c r="I171">
        <v>11.829537526595891</v>
      </c>
      <c r="J171">
        <v>14.420155929096881</v>
      </c>
      <c r="K171">
        <v>15.934322126573759</v>
      </c>
      <c r="L171">
        <v>9.5036481121269585</v>
      </c>
    </row>
    <row r="172" spans="1:12" x14ac:dyDescent="0.3">
      <c r="A172" s="1">
        <v>170</v>
      </c>
      <c r="B172" t="s">
        <v>101</v>
      </c>
      <c r="C172" t="s">
        <v>6</v>
      </c>
      <c r="D172" t="s">
        <v>7</v>
      </c>
      <c r="E172" t="s">
        <v>8</v>
      </c>
      <c r="F172" t="s">
        <v>102</v>
      </c>
      <c r="G172">
        <v>12.35479581709501</v>
      </c>
      <c r="H172">
        <v>4.5221038300936591</v>
      </c>
      <c r="I172">
        <v>3.3123077439697028</v>
      </c>
      <c r="J172">
        <v>2.4608298802854258</v>
      </c>
      <c r="K172">
        <v>2.856013727573055</v>
      </c>
      <c r="L172">
        <v>3.9728482794690438</v>
      </c>
    </row>
    <row r="173" spans="1:12" x14ac:dyDescent="0.3">
      <c r="A173" s="1">
        <v>171</v>
      </c>
      <c r="B173" t="s">
        <v>101</v>
      </c>
      <c r="C173" t="s">
        <v>6</v>
      </c>
      <c r="D173" t="s">
        <v>7</v>
      </c>
      <c r="E173" t="s">
        <v>8</v>
      </c>
      <c r="F173" t="s">
        <v>103</v>
      </c>
      <c r="G173">
        <v>460.39991962504212</v>
      </c>
      <c r="H173">
        <v>236.9407077803474</v>
      </c>
      <c r="I173">
        <v>175.78961653223499</v>
      </c>
      <c r="J173">
        <v>146.58227414676691</v>
      </c>
      <c r="K173">
        <v>124.68673620028849</v>
      </c>
      <c r="L173">
        <v>97.600745715321608</v>
      </c>
    </row>
    <row r="174" spans="1:12" x14ac:dyDescent="0.3">
      <c r="A174" s="1">
        <v>172</v>
      </c>
      <c r="B174" t="s">
        <v>101</v>
      </c>
      <c r="C174" t="s">
        <v>6</v>
      </c>
      <c r="D174" t="s">
        <v>7</v>
      </c>
      <c r="E174" t="s">
        <v>104</v>
      </c>
      <c r="F174" t="s">
        <v>102</v>
      </c>
      <c r="G174">
        <v>12.35479581709501</v>
      </c>
      <c r="H174">
        <v>4.5221038300936591</v>
      </c>
      <c r="I174">
        <v>3.3123077439697028</v>
      </c>
      <c r="J174">
        <v>2.4608298802854258</v>
      </c>
      <c r="K174">
        <v>2.856013727573055</v>
      </c>
      <c r="L174">
        <v>3.9728482794690438</v>
      </c>
    </row>
    <row r="175" spans="1:12" x14ac:dyDescent="0.3">
      <c r="A175" s="1">
        <v>173</v>
      </c>
      <c r="B175" t="s">
        <v>101</v>
      </c>
      <c r="C175" t="s">
        <v>6</v>
      </c>
      <c r="D175" t="s">
        <v>7</v>
      </c>
      <c r="E175" t="s">
        <v>104</v>
      </c>
      <c r="F175" t="s">
        <v>103</v>
      </c>
      <c r="G175">
        <v>460.39991962504212</v>
      </c>
      <c r="H175">
        <v>236.94070778034751</v>
      </c>
      <c r="I175">
        <v>175.7896165322351</v>
      </c>
      <c r="J175">
        <v>146.58227414676691</v>
      </c>
      <c r="K175">
        <v>124.68673620028849</v>
      </c>
      <c r="L175">
        <v>97.600745715321636</v>
      </c>
    </row>
    <row r="176" spans="1:12" x14ac:dyDescent="0.3">
      <c r="A176" s="1">
        <v>174</v>
      </c>
      <c r="B176" t="s">
        <v>101</v>
      </c>
      <c r="C176" t="s">
        <v>6</v>
      </c>
      <c r="D176" t="s">
        <v>13</v>
      </c>
      <c r="E176" t="s">
        <v>8</v>
      </c>
      <c r="F176" t="s">
        <v>102</v>
      </c>
      <c r="G176">
        <v>12.35041037467802</v>
      </c>
      <c r="H176">
        <v>4.5152302006855871</v>
      </c>
      <c r="I176">
        <v>3.2515521836658912</v>
      </c>
      <c r="J176">
        <v>2.5107857338102089</v>
      </c>
      <c r="K176">
        <v>2.8446550681311691</v>
      </c>
      <c r="L176">
        <v>3.9660322511111081</v>
      </c>
    </row>
    <row r="177" spans="1:12" x14ac:dyDescent="0.3">
      <c r="A177" s="1">
        <v>175</v>
      </c>
      <c r="B177" t="s">
        <v>101</v>
      </c>
      <c r="C177" t="s">
        <v>6</v>
      </c>
      <c r="D177" t="s">
        <v>13</v>
      </c>
      <c r="E177" t="s">
        <v>8</v>
      </c>
      <c r="F177" t="s">
        <v>103</v>
      </c>
      <c r="G177">
        <v>459.87932150969039</v>
      </c>
      <c r="H177">
        <v>238.86431844015431</v>
      </c>
      <c r="I177">
        <v>177.85690978692779</v>
      </c>
      <c r="J177">
        <v>149.53011539062231</v>
      </c>
      <c r="K177">
        <v>127.8911069600428</v>
      </c>
      <c r="L177">
        <v>100.1750353739844</v>
      </c>
    </row>
    <row r="178" spans="1:12" x14ac:dyDescent="0.3">
      <c r="A178" s="1">
        <v>176</v>
      </c>
      <c r="B178" t="s">
        <v>101</v>
      </c>
      <c r="C178" t="s">
        <v>6</v>
      </c>
      <c r="D178" t="s">
        <v>13</v>
      </c>
      <c r="E178" t="s">
        <v>104</v>
      </c>
      <c r="F178" t="s">
        <v>102</v>
      </c>
      <c r="G178">
        <v>12.35041037467802</v>
      </c>
      <c r="H178">
        <v>4.5152302006855871</v>
      </c>
      <c r="I178">
        <v>3.2515521836658912</v>
      </c>
      <c r="J178">
        <v>2.5107857338102089</v>
      </c>
      <c r="K178">
        <v>2.8446550681311691</v>
      </c>
      <c r="L178">
        <v>3.9660322511111081</v>
      </c>
    </row>
    <row r="179" spans="1:12" x14ac:dyDescent="0.3">
      <c r="A179" s="1">
        <v>177</v>
      </c>
      <c r="B179" t="s">
        <v>101</v>
      </c>
      <c r="C179" t="s">
        <v>6</v>
      </c>
      <c r="D179" t="s">
        <v>13</v>
      </c>
      <c r="E179" t="s">
        <v>104</v>
      </c>
      <c r="F179" t="s">
        <v>103</v>
      </c>
      <c r="G179">
        <v>459.87932150969033</v>
      </c>
      <c r="H179">
        <v>238.86431844015431</v>
      </c>
      <c r="I179">
        <v>177.8569097869279</v>
      </c>
      <c r="J179">
        <v>149.53011539062231</v>
      </c>
      <c r="K179">
        <v>127.8911069600428</v>
      </c>
      <c r="L179">
        <v>100.1750353739844</v>
      </c>
    </row>
    <row r="180" spans="1:12" x14ac:dyDescent="0.3">
      <c r="A180" s="1">
        <v>178</v>
      </c>
      <c r="B180" t="s">
        <v>105</v>
      </c>
      <c r="C180" t="s">
        <v>6</v>
      </c>
      <c r="D180" t="s">
        <v>7</v>
      </c>
      <c r="E180" t="s">
        <v>8</v>
      </c>
      <c r="F180" t="s">
        <v>106</v>
      </c>
      <c r="G180">
        <v>54.999999999999993</v>
      </c>
      <c r="H180">
        <v>59.999999999999993</v>
      </c>
      <c r="I180">
        <v>2915.3943234292801</v>
      </c>
      <c r="J180">
        <v>4502.8569610775539</v>
      </c>
      <c r="K180">
        <v>7272.6552767752464</v>
      </c>
      <c r="L180">
        <v>11903.837149371881</v>
      </c>
    </row>
    <row r="181" spans="1:12" x14ac:dyDescent="0.3">
      <c r="A181" s="1">
        <v>179</v>
      </c>
      <c r="B181" t="s">
        <v>105</v>
      </c>
      <c r="C181" t="s">
        <v>6</v>
      </c>
      <c r="D181" t="s">
        <v>7</v>
      </c>
      <c r="E181" t="s">
        <v>8</v>
      </c>
      <c r="F181" t="s">
        <v>107</v>
      </c>
      <c r="G181">
        <v>49.999999999999979</v>
      </c>
      <c r="H181">
        <v>50</v>
      </c>
      <c r="I181">
        <v>2900.3943234292792</v>
      </c>
      <c r="J181">
        <v>4482.856961077553</v>
      </c>
      <c r="K181">
        <v>7247.6552767752464</v>
      </c>
      <c r="L181">
        <v>11873.837149371881</v>
      </c>
    </row>
    <row r="182" spans="1:12" x14ac:dyDescent="0.3">
      <c r="A182" s="1">
        <v>180</v>
      </c>
      <c r="B182" t="s">
        <v>105</v>
      </c>
      <c r="C182" t="s">
        <v>6</v>
      </c>
      <c r="D182" t="s">
        <v>7</v>
      </c>
      <c r="E182" t="s">
        <v>8</v>
      </c>
      <c r="F182" t="s">
        <v>108</v>
      </c>
      <c r="G182">
        <v>2791.3414949094749</v>
      </c>
      <c r="H182">
        <v>4257.6104108650106</v>
      </c>
      <c r="I182">
        <v>5624.8761118150351</v>
      </c>
      <c r="J182">
        <v>10078.98985684087</v>
      </c>
      <c r="K182">
        <v>16382.098876238881</v>
      </c>
      <c r="L182">
        <v>26648.98973123026</v>
      </c>
    </row>
    <row r="183" spans="1:12" x14ac:dyDescent="0.3">
      <c r="A183" s="1">
        <v>181</v>
      </c>
      <c r="B183" t="s">
        <v>105</v>
      </c>
      <c r="C183" t="s">
        <v>6</v>
      </c>
      <c r="D183" t="s">
        <v>7</v>
      </c>
      <c r="E183" t="s">
        <v>8</v>
      </c>
      <c r="F183" t="s">
        <v>109</v>
      </c>
      <c r="G183">
        <v>2355.6401723880881</v>
      </c>
      <c r="H183">
        <v>3813.8491879200069</v>
      </c>
      <c r="I183">
        <v>6189.2990231907261</v>
      </c>
      <c r="J183">
        <v>10058.98985684087</v>
      </c>
      <c r="K183">
        <v>16362.098876238881</v>
      </c>
      <c r="L183">
        <v>26628.98973123026</v>
      </c>
    </row>
    <row r="184" spans="1:12" x14ac:dyDescent="0.3">
      <c r="A184" s="1">
        <v>182</v>
      </c>
      <c r="B184" t="s">
        <v>105</v>
      </c>
      <c r="C184" t="s">
        <v>6</v>
      </c>
      <c r="D184" t="s">
        <v>7</v>
      </c>
      <c r="E184" t="s">
        <v>8</v>
      </c>
      <c r="F184" t="s">
        <v>110</v>
      </c>
      <c r="G184">
        <v>2771.3414949094749</v>
      </c>
      <c r="H184">
        <v>4237.6104108650106</v>
      </c>
      <c r="I184">
        <v>5604.8761118150351</v>
      </c>
      <c r="J184">
        <v>10058.98985684087</v>
      </c>
      <c r="K184">
        <v>16362.09887623889</v>
      </c>
      <c r="L184">
        <v>26628.98973123026</v>
      </c>
    </row>
    <row r="185" spans="1:12" x14ac:dyDescent="0.3">
      <c r="A185" s="1">
        <v>183</v>
      </c>
      <c r="B185" t="s">
        <v>105</v>
      </c>
      <c r="C185" t="s">
        <v>6</v>
      </c>
      <c r="D185" t="s">
        <v>7</v>
      </c>
      <c r="E185" t="s">
        <v>8</v>
      </c>
      <c r="F185" t="s">
        <v>111</v>
      </c>
      <c r="G185">
        <v>1894.830824035585</v>
      </c>
      <c r="H185">
        <v>3016.8948152424568</v>
      </c>
      <c r="I185">
        <v>4818.233100378694</v>
      </c>
      <c r="J185">
        <v>7725.7596089831623</v>
      </c>
      <c r="K185">
        <v>12461.813949668011</v>
      </c>
      <c r="L185">
        <v>20176.347472076239</v>
      </c>
    </row>
    <row r="186" spans="1:12" x14ac:dyDescent="0.3">
      <c r="A186" s="1">
        <v>184</v>
      </c>
      <c r="B186" t="s">
        <v>105</v>
      </c>
      <c r="C186" t="s">
        <v>6</v>
      </c>
      <c r="D186" t="s">
        <v>7</v>
      </c>
      <c r="E186" t="s">
        <v>8</v>
      </c>
      <c r="F186" t="s">
        <v>112</v>
      </c>
      <c r="G186">
        <v>1894.830824035585</v>
      </c>
      <c r="H186">
        <v>3016.8948152424568</v>
      </c>
      <c r="I186">
        <v>4818.2331003786949</v>
      </c>
      <c r="J186">
        <v>7725.7596089831632</v>
      </c>
      <c r="K186">
        <v>12461.813949668011</v>
      </c>
      <c r="L186">
        <v>20176.347472076239</v>
      </c>
    </row>
    <row r="187" spans="1:12" x14ac:dyDescent="0.3">
      <c r="A187" s="1">
        <v>185</v>
      </c>
      <c r="B187" t="s">
        <v>105</v>
      </c>
      <c r="C187" t="s">
        <v>6</v>
      </c>
      <c r="D187" t="s">
        <v>7</v>
      </c>
      <c r="E187" t="s">
        <v>8</v>
      </c>
      <c r="F187" t="s">
        <v>113</v>
      </c>
      <c r="G187">
        <v>931.13266318077751</v>
      </c>
      <c r="H187">
        <v>864.01501484792209</v>
      </c>
      <c r="I187">
        <v>667.17868318713704</v>
      </c>
      <c r="J187">
        <v>695.7955633753113</v>
      </c>
      <c r="K187">
        <v>798.39108651125582</v>
      </c>
      <c r="L187">
        <v>533.21051803762589</v>
      </c>
    </row>
    <row r="188" spans="1:12" x14ac:dyDescent="0.3">
      <c r="A188" s="1">
        <v>186</v>
      </c>
      <c r="B188" t="s">
        <v>105</v>
      </c>
      <c r="C188" t="s">
        <v>6</v>
      </c>
      <c r="D188" t="s">
        <v>7</v>
      </c>
      <c r="E188" t="s">
        <v>8</v>
      </c>
      <c r="F188" t="s">
        <v>114</v>
      </c>
      <c r="G188">
        <v>485.58527095191289</v>
      </c>
      <c r="H188">
        <v>551.46459683176602</v>
      </c>
      <c r="I188">
        <v>4.8562332421530563</v>
      </c>
      <c r="J188">
        <v>0</v>
      </c>
      <c r="K188">
        <v>0</v>
      </c>
      <c r="L188">
        <v>0</v>
      </c>
    </row>
    <row r="189" spans="1:12" x14ac:dyDescent="0.3">
      <c r="A189" s="1">
        <v>187</v>
      </c>
      <c r="B189" t="s">
        <v>105</v>
      </c>
      <c r="C189" t="s">
        <v>6</v>
      </c>
      <c r="D189" t="s">
        <v>7</v>
      </c>
      <c r="E189" t="s">
        <v>8</v>
      </c>
      <c r="F189" t="s">
        <v>115</v>
      </c>
      <c r="G189">
        <v>2059.908063059082</v>
      </c>
      <c r="H189">
        <v>3263.999028371647</v>
      </c>
      <c r="I189">
        <v>5182.1567786223923</v>
      </c>
      <c r="J189">
        <v>8308.9527153310719</v>
      </c>
      <c r="K189">
        <v>13370.96367508806</v>
      </c>
      <c r="L189">
        <v>21585.236009915199</v>
      </c>
    </row>
    <row r="190" spans="1:12" x14ac:dyDescent="0.3">
      <c r="A190" s="1">
        <v>188</v>
      </c>
      <c r="B190" t="s">
        <v>105</v>
      </c>
      <c r="C190" t="s">
        <v>6</v>
      </c>
      <c r="D190" t="s">
        <v>7</v>
      </c>
      <c r="E190" t="s">
        <v>8</v>
      </c>
      <c r="F190" t="s">
        <v>116</v>
      </c>
      <c r="G190">
        <v>2039.309082101373</v>
      </c>
      <c r="H190">
        <v>3231.3591960232261</v>
      </c>
      <c r="I190">
        <v>5130.3354615854651</v>
      </c>
      <c r="J190">
        <v>8225.8635902235001</v>
      </c>
      <c r="K190">
        <v>13237.25468531871</v>
      </c>
      <c r="L190">
        <v>21369.384694262018</v>
      </c>
    </row>
    <row r="191" spans="1:12" x14ac:dyDescent="0.3">
      <c r="A191" s="1">
        <v>189</v>
      </c>
      <c r="B191" t="s">
        <v>105</v>
      </c>
      <c r="C191" t="s">
        <v>6</v>
      </c>
      <c r="D191" t="s">
        <v>7</v>
      </c>
      <c r="E191" t="s">
        <v>8</v>
      </c>
      <c r="F191" t="s">
        <v>117</v>
      </c>
      <c r="G191">
        <v>33.931050647121367</v>
      </c>
      <c r="H191">
        <v>3028.5072526975191</v>
      </c>
      <c r="I191">
        <v>5036.6360751552447</v>
      </c>
      <c r="J191">
        <v>7145.0095956312143</v>
      </c>
      <c r="K191">
        <v>10651.49978389758</v>
      </c>
      <c r="L191">
        <v>16227.18173096361</v>
      </c>
    </row>
    <row r="192" spans="1:12" x14ac:dyDescent="0.3">
      <c r="A192" s="1">
        <v>190</v>
      </c>
      <c r="B192" t="s">
        <v>105</v>
      </c>
      <c r="C192" t="s">
        <v>6</v>
      </c>
      <c r="D192" t="s">
        <v>7</v>
      </c>
      <c r="E192" t="s">
        <v>8</v>
      </c>
      <c r="F192" t="s">
        <v>118</v>
      </c>
      <c r="G192">
        <v>1583.9117195375759</v>
      </c>
      <c r="H192">
        <v>2474.8741240221611</v>
      </c>
      <c r="I192">
        <v>3926.1580076458172</v>
      </c>
      <c r="J192">
        <v>6290.1465443834541</v>
      </c>
      <c r="K192">
        <v>10140.834796962539</v>
      </c>
      <c r="L192">
        <v>16413.200245491011</v>
      </c>
    </row>
    <row r="193" spans="1:12" x14ac:dyDescent="0.3">
      <c r="A193" s="1">
        <v>191</v>
      </c>
      <c r="B193" t="s">
        <v>105</v>
      </c>
      <c r="C193" t="s">
        <v>6</v>
      </c>
      <c r="D193" t="s">
        <v>7</v>
      </c>
      <c r="E193" t="s">
        <v>8</v>
      </c>
      <c r="F193" t="s">
        <v>119</v>
      </c>
      <c r="H193">
        <v>2150.258828762454</v>
      </c>
      <c r="I193">
        <v>3926.1580076458172</v>
      </c>
      <c r="J193">
        <v>5977.6945003856226</v>
      </c>
      <c r="K193">
        <v>9615.1917709653771</v>
      </c>
      <c r="L193">
        <v>15515.5943682422</v>
      </c>
    </row>
    <row r="194" spans="1:12" x14ac:dyDescent="0.3">
      <c r="A194" s="1">
        <v>192</v>
      </c>
      <c r="B194" t="s">
        <v>105</v>
      </c>
      <c r="C194" t="s">
        <v>6</v>
      </c>
      <c r="D194" t="s">
        <v>7</v>
      </c>
      <c r="E194" t="s">
        <v>8</v>
      </c>
      <c r="F194" t="s">
        <v>120</v>
      </c>
      <c r="H194">
        <v>2725.2003162029901</v>
      </c>
      <c r="I194">
        <v>4961.5953589878354</v>
      </c>
      <c r="J194">
        <v>7557.2882989402751</v>
      </c>
      <c r="K194">
        <v>10651.49978389758</v>
      </c>
      <c r="L194">
        <v>16227.18173096361</v>
      </c>
    </row>
    <row r="195" spans="1:12" x14ac:dyDescent="0.3">
      <c r="A195" s="1">
        <v>193</v>
      </c>
      <c r="B195" t="s">
        <v>105</v>
      </c>
      <c r="C195" t="s">
        <v>6</v>
      </c>
      <c r="D195" t="s">
        <v>7</v>
      </c>
      <c r="E195" t="s">
        <v>8</v>
      </c>
      <c r="F195" t="s">
        <v>121</v>
      </c>
      <c r="G195">
        <v>1209.263187403642</v>
      </c>
      <c r="H195">
        <v>1107.7115944711979</v>
      </c>
      <c r="I195">
        <v>833.97335398392147</v>
      </c>
      <c r="J195">
        <v>848.53119507850067</v>
      </c>
      <c r="K195">
        <v>949.30652124235098</v>
      </c>
      <c r="L195">
        <v>617.74393935845478</v>
      </c>
    </row>
    <row r="196" spans="1:12" x14ac:dyDescent="0.3">
      <c r="A196" s="1">
        <v>194</v>
      </c>
      <c r="B196" t="s">
        <v>105</v>
      </c>
      <c r="C196" t="s">
        <v>6</v>
      </c>
      <c r="D196" t="s">
        <v>7</v>
      </c>
      <c r="E196" t="s">
        <v>8</v>
      </c>
      <c r="F196" t="s">
        <v>122</v>
      </c>
      <c r="H196">
        <v>5818.9558988577719</v>
      </c>
      <c r="I196">
        <v>6558.0088270530832</v>
      </c>
      <c r="J196">
        <v>16082.240346568869</v>
      </c>
      <c r="K196">
        <v>874.74141752298397</v>
      </c>
      <c r="L196">
        <v>581.16258057332027</v>
      </c>
    </row>
    <row r="197" spans="1:12" x14ac:dyDescent="0.3">
      <c r="A197" s="1">
        <v>195</v>
      </c>
      <c r="B197" t="s">
        <v>105</v>
      </c>
      <c r="C197" t="s">
        <v>6</v>
      </c>
      <c r="D197" t="s">
        <v>7</v>
      </c>
      <c r="E197" t="s">
        <v>8</v>
      </c>
      <c r="F197" t="s">
        <v>123</v>
      </c>
      <c r="H197">
        <v>2725.2003162029901</v>
      </c>
      <c r="I197">
        <v>4826.3668549637796</v>
      </c>
      <c r="J197">
        <v>7145.7100215467899</v>
      </c>
      <c r="K197">
        <v>11707.65294545197</v>
      </c>
      <c r="L197">
        <v>19123.064562717638</v>
      </c>
    </row>
    <row r="198" spans="1:12" x14ac:dyDescent="0.3">
      <c r="A198" s="1">
        <v>196</v>
      </c>
      <c r="B198" t="s">
        <v>105</v>
      </c>
      <c r="C198" t="s">
        <v>6</v>
      </c>
      <c r="D198" t="s">
        <v>7</v>
      </c>
      <c r="E198" t="s">
        <v>8</v>
      </c>
      <c r="F198" t="s">
        <v>124</v>
      </c>
      <c r="G198">
        <v>0</v>
      </c>
      <c r="H198">
        <v>2697.948444905373</v>
      </c>
      <c r="I198">
        <v>4778.1034199478127</v>
      </c>
      <c r="J198">
        <v>7074.2532670911751</v>
      </c>
      <c r="K198">
        <v>11590.57698249627</v>
      </c>
      <c r="L198">
        <v>18931.83484239921</v>
      </c>
    </row>
    <row r="199" spans="1:12" x14ac:dyDescent="0.3">
      <c r="A199" s="1">
        <v>197</v>
      </c>
      <c r="B199" t="s">
        <v>105</v>
      </c>
      <c r="C199" t="s">
        <v>6</v>
      </c>
      <c r="D199" t="s">
        <v>7</v>
      </c>
      <c r="E199" t="s">
        <v>8</v>
      </c>
      <c r="F199" t="s">
        <v>125</v>
      </c>
      <c r="G199">
        <v>2216.9825102400109</v>
      </c>
      <c r="H199">
        <v>1800.031212267427</v>
      </c>
      <c r="I199">
        <v>1235.5160593562809</v>
      </c>
      <c r="J199">
        <v>1159.6592446437539</v>
      </c>
      <c r="K199">
        <v>1182.801570871047</v>
      </c>
      <c r="L199">
        <v>691.19878907368513</v>
      </c>
    </row>
    <row r="200" spans="1:12" x14ac:dyDescent="0.3">
      <c r="A200" s="1">
        <v>198</v>
      </c>
      <c r="B200" t="s">
        <v>105</v>
      </c>
      <c r="C200" t="s">
        <v>6</v>
      </c>
      <c r="D200" t="s">
        <v>7</v>
      </c>
      <c r="E200" t="s">
        <v>8</v>
      </c>
      <c r="F200" t="s">
        <v>126</v>
      </c>
      <c r="G200">
        <v>233.24999570846549</v>
      </c>
      <c r="H200">
        <v>229.83334362506861</v>
      </c>
      <c r="I200">
        <v>5928.0386500772092</v>
      </c>
      <c r="J200">
        <v>8285.7629022847741</v>
      </c>
      <c r="K200">
        <v>15707.47145469679</v>
      </c>
      <c r="L200">
        <v>112.5</v>
      </c>
    </row>
    <row r="201" spans="1:12" x14ac:dyDescent="0.3">
      <c r="A201" s="1">
        <v>199</v>
      </c>
      <c r="B201" t="s">
        <v>105</v>
      </c>
      <c r="C201" t="s">
        <v>6</v>
      </c>
      <c r="D201" t="s">
        <v>7</v>
      </c>
      <c r="E201" t="s">
        <v>8</v>
      </c>
      <c r="F201" t="s">
        <v>127</v>
      </c>
      <c r="G201">
        <v>2059.908063059082</v>
      </c>
      <c r="H201">
        <v>3263.9990283716479</v>
      </c>
      <c r="I201">
        <v>5182.1567786223923</v>
      </c>
      <c r="J201">
        <v>8308.9527153310719</v>
      </c>
      <c r="K201">
        <v>13370.96367508806</v>
      </c>
      <c r="L201">
        <v>21585.23600991521</v>
      </c>
    </row>
    <row r="202" spans="1:12" x14ac:dyDescent="0.3">
      <c r="A202" s="1">
        <v>200</v>
      </c>
      <c r="B202" t="s">
        <v>105</v>
      </c>
      <c r="C202" t="s">
        <v>6</v>
      </c>
      <c r="D202" t="s">
        <v>13</v>
      </c>
      <c r="E202" t="s">
        <v>8</v>
      </c>
      <c r="F202" t="s">
        <v>106</v>
      </c>
      <c r="G202">
        <v>54.999999999999993</v>
      </c>
      <c r="H202">
        <v>59.999999999999993</v>
      </c>
      <c r="I202">
        <v>2128.492305473033</v>
      </c>
      <c r="J202">
        <v>3390.2062253025269</v>
      </c>
      <c r="K202">
        <v>5459.5940113857314</v>
      </c>
      <c r="L202">
        <v>8950.3548552120428</v>
      </c>
    </row>
    <row r="203" spans="1:12" x14ac:dyDescent="0.3">
      <c r="A203" s="1">
        <v>201</v>
      </c>
      <c r="B203" t="s">
        <v>105</v>
      </c>
      <c r="C203" t="s">
        <v>6</v>
      </c>
      <c r="D203" t="s">
        <v>13</v>
      </c>
      <c r="E203" t="s">
        <v>8</v>
      </c>
      <c r="F203" t="s">
        <v>107</v>
      </c>
      <c r="G203">
        <v>49.999999999999993</v>
      </c>
      <c r="H203">
        <v>50</v>
      </c>
      <c r="I203">
        <v>2113.4923054730339</v>
      </c>
      <c r="J203">
        <v>3370.2062253025269</v>
      </c>
      <c r="K203">
        <v>5434.5940113857323</v>
      </c>
      <c r="L203">
        <v>8920.3548552120446</v>
      </c>
    </row>
    <row r="204" spans="1:12" x14ac:dyDescent="0.3">
      <c r="A204" s="1">
        <v>202</v>
      </c>
      <c r="B204" t="s">
        <v>105</v>
      </c>
      <c r="C204" t="s">
        <v>6</v>
      </c>
      <c r="D204" t="s">
        <v>13</v>
      </c>
      <c r="E204" t="s">
        <v>8</v>
      </c>
      <c r="F204" t="s">
        <v>128</v>
      </c>
      <c r="G204">
        <v>211.2221112942494</v>
      </c>
      <c r="H204">
        <v>341.41075826844769</v>
      </c>
      <c r="I204">
        <v>416.0500390629461</v>
      </c>
      <c r="J204">
        <v>516.28460341231141</v>
      </c>
      <c r="K204">
        <v>713.20455288770631</v>
      </c>
      <c r="L204">
        <v>1019.474535345713</v>
      </c>
    </row>
    <row r="205" spans="1:12" x14ac:dyDescent="0.3">
      <c r="A205" s="1">
        <v>203</v>
      </c>
      <c r="B205" t="s">
        <v>105</v>
      </c>
      <c r="C205" t="s">
        <v>6</v>
      </c>
      <c r="D205" t="s">
        <v>13</v>
      </c>
      <c r="E205" t="s">
        <v>8</v>
      </c>
      <c r="F205" t="s">
        <v>129</v>
      </c>
      <c r="H205">
        <v>1757.963099519611</v>
      </c>
      <c r="I205">
        <v>2905.5051630438938</v>
      </c>
      <c r="J205">
        <v>4532.0628275186091</v>
      </c>
      <c r="K205">
        <v>7260.4100900239791</v>
      </c>
      <c r="L205">
        <v>11679.903113705541</v>
      </c>
    </row>
    <row r="206" spans="1:12" x14ac:dyDescent="0.3">
      <c r="A206" s="1">
        <v>204</v>
      </c>
      <c r="B206" t="s">
        <v>105</v>
      </c>
      <c r="C206" t="s">
        <v>6</v>
      </c>
      <c r="D206" t="s">
        <v>13</v>
      </c>
      <c r="E206" t="s">
        <v>8</v>
      </c>
      <c r="F206" t="s">
        <v>130</v>
      </c>
      <c r="G206">
        <v>264.02763911781159</v>
      </c>
      <c r="H206">
        <v>426.76344783555959</v>
      </c>
      <c r="I206">
        <v>520.06254882868257</v>
      </c>
      <c r="J206">
        <v>645.35575426538935</v>
      </c>
      <c r="K206">
        <v>891.50569110963295</v>
      </c>
      <c r="L206">
        <v>1274.3431691821411</v>
      </c>
    </row>
    <row r="207" spans="1:12" x14ac:dyDescent="0.3">
      <c r="A207" s="1">
        <v>205</v>
      </c>
      <c r="B207" t="s">
        <v>105</v>
      </c>
      <c r="C207" t="s">
        <v>6</v>
      </c>
      <c r="D207" t="s">
        <v>13</v>
      </c>
      <c r="E207" t="s">
        <v>8</v>
      </c>
      <c r="F207" t="s">
        <v>108</v>
      </c>
      <c r="G207">
        <v>2102.0496755460708</v>
      </c>
      <c r="H207">
        <v>3197.2035306686321</v>
      </c>
      <c r="I207">
        <v>4281.7142004096431</v>
      </c>
      <c r="J207">
        <v>7546.7723140802773</v>
      </c>
      <c r="K207">
        <v>12257.383297736449</v>
      </c>
      <c r="L207">
        <v>19930.262640747769</v>
      </c>
    </row>
    <row r="208" spans="1:12" x14ac:dyDescent="0.3">
      <c r="A208" s="1">
        <v>206</v>
      </c>
      <c r="B208" t="s">
        <v>105</v>
      </c>
      <c r="C208" t="s">
        <v>6</v>
      </c>
      <c r="D208" t="s">
        <v>13</v>
      </c>
      <c r="E208" t="s">
        <v>8</v>
      </c>
      <c r="F208" t="s">
        <v>109</v>
      </c>
      <c r="G208">
        <v>1769.7421503747639</v>
      </c>
      <c r="H208">
        <v>2859.48304125099</v>
      </c>
      <c r="I208">
        <v>4634.7371238724272</v>
      </c>
      <c r="J208">
        <v>7526.7723140802773</v>
      </c>
      <c r="K208">
        <v>12237.383297736449</v>
      </c>
      <c r="L208">
        <v>19910.262640747758</v>
      </c>
    </row>
    <row r="209" spans="1:12" x14ac:dyDescent="0.3">
      <c r="A209" s="1">
        <v>207</v>
      </c>
      <c r="B209" t="s">
        <v>105</v>
      </c>
      <c r="C209" t="s">
        <v>6</v>
      </c>
      <c r="D209" t="s">
        <v>13</v>
      </c>
      <c r="E209" t="s">
        <v>8</v>
      </c>
      <c r="F209" t="s">
        <v>110</v>
      </c>
      <c r="G209">
        <v>2082.0496755460708</v>
      </c>
      <c r="H209">
        <v>3177.2035306686312</v>
      </c>
      <c r="I209">
        <v>4261.714200409644</v>
      </c>
      <c r="J209">
        <v>7526.7723140802782</v>
      </c>
      <c r="K209">
        <v>12237.38329773646</v>
      </c>
      <c r="L209">
        <v>19910.262640747758</v>
      </c>
    </row>
    <row r="210" spans="1:12" x14ac:dyDescent="0.3">
      <c r="A210" s="1">
        <v>208</v>
      </c>
      <c r="B210" t="s">
        <v>105</v>
      </c>
      <c r="C210" t="s">
        <v>6</v>
      </c>
      <c r="D210" t="s">
        <v>13</v>
      </c>
      <c r="E210" t="s">
        <v>8</v>
      </c>
      <c r="F210" t="s">
        <v>111</v>
      </c>
      <c r="G210">
        <v>1457.593490810985</v>
      </c>
      <c r="H210">
        <v>2304.6812674726898</v>
      </c>
      <c r="I210">
        <v>3651.6151125801598</v>
      </c>
      <c r="J210">
        <v>5847.3944819863382</v>
      </c>
      <c r="K210">
        <v>9400.3199610886859</v>
      </c>
      <c r="L210">
        <v>15163.89348656829</v>
      </c>
    </row>
    <row r="211" spans="1:12" x14ac:dyDescent="0.3">
      <c r="A211" s="1">
        <v>209</v>
      </c>
      <c r="B211" t="s">
        <v>105</v>
      </c>
      <c r="C211" t="s">
        <v>6</v>
      </c>
      <c r="D211" t="s">
        <v>13</v>
      </c>
      <c r="E211" t="s">
        <v>8</v>
      </c>
      <c r="F211" t="s">
        <v>112</v>
      </c>
      <c r="G211">
        <v>1457.593490810985</v>
      </c>
      <c r="H211">
        <v>2304.6812674726889</v>
      </c>
      <c r="I211">
        <v>3651.6151125801589</v>
      </c>
      <c r="J211">
        <v>5847.3944819863382</v>
      </c>
      <c r="K211">
        <v>9400.3199610886859</v>
      </c>
      <c r="L211">
        <v>15163.89348656829</v>
      </c>
    </row>
    <row r="212" spans="1:12" x14ac:dyDescent="0.3">
      <c r="A212" s="1">
        <v>210</v>
      </c>
      <c r="B212" t="s">
        <v>105</v>
      </c>
      <c r="C212" t="s">
        <v>6</v>
      </c>
      <c r="D212" t="s">
        <v>13</v>
      </c>
      <c r="E212" t="s">
        <v>8</v>
      </c>
      <c r="F212" t="s">
        <v>113</v>
      </c>
      <c r="G212">
        <v>943.98937951539563</v>
      </c>
      <c r="H212">
        <v>859.11900762836797</v>
      </c>
      <c r="I212">
        <v>678.65516327648197</v>
      </c>
      <c r="J212">
        <v>690.29310917383361</v>
      </c>
      <c r="K212">
        <v>797.00625847958565</v>
      </c>
      <c r="L212">
        <v>533.210518037626</v>
      </c>
    </row>
    <row r="213" spans="1:12" x14ac:dyDescent="0.3">
      <c r="A213" s="1">
        <v>211</v>
      </c>
      <c r="B213" t="s">
        <v>105</v>
      </c>
      <c r="C213" t="s">
        <v>6</v>
      </c>
      <c r="D213" t="s">
        <v>13</v>
      </c>
      <c r="E213" t="s">
        <v>8</v>
      </c>
      <c r="F213" t="s">
        <v>114</v>
      </c>
      <c r="G213">
        <v>547.51452252460808</v>
      </c>
      <c r="H213">
        <v>503.62683474022617</v>
      </c>
      <c r="I213">
        <v>206.589478434928</v>
      </c>
      <c r="J213">
        <v>4</v>
      </c>
      <c r="K213">
        <v>40.079178701653717</v>
      </c>
      <c r="L213">
        <v>0</v>
      </c>
    </row>
    <row r="214" spans="1:12" x14ac:dyDescent="0.3">
      <c r="A214" s="1">
        <v>212</v>
      </c>
      <c r="B214" t="s">
        <v>105</v>
      </c>
      <c r="C214" t="s">
        <v>6</v>
      </c>
      <c r="D214" t="s">
        <v>13</v>
      </c>
      <c r="E214" t="s">
        <v>8</v>
      </c>
      <c r="F214" t="s">
        <v>115</v>
      </c>
      <c r="G214">
        <v>1593.963220197636</v>
      </c>
      <c r="H214">
        <v>2505.0239720744512</v>
      </c>
      <c r="I214">
        <v>3945.8663787893229</v>
      </c>
      <c r="J214">
        <v>6295.1659116170413</v>
      </c>
      <c r="K214">
        <v>10090.71714776702</v>
      </c>
      <c r="L214">
        <v>16242.06002914254</v>
      </c>
    </row>
    <row r="215" spans="1:12" x14ac:dyDescent="0.3">
      <c r="A215" s="1">
        <v>213</v>
      </c>
      <c r="B215" t="s">
        <v>105</v>
      </c>
      <c r="C215" t="s">
        <v>6</v>
      </c>
      <c r="D215" t="s">
        <v>13</v>
      </c>
      <c r="E215" t="s">
        <v>8</v>
      </c>
      <c r="F215" t="s">
        <v>116</v>
      </c>
      <c r="G215">
        <v>1578.023665122844</v>
      </c>
      <c r="H215">
        <v>2479.9738535644351</v>
      </c>
      <c r="I215">
        <v>3906.4079059302771</v>
      </c>
      <c r="J215">
        <v>6232.2145571054007</v>
      </c>
      <c r="K215">
        <v>9989.8104645494168</v>
      </c>
      <c r="L215">
        <v>16079.64021475654</v>
      </c>
    </row>
    <row r="216" spans="1:12" x14ac:dyDescent="0.3">
      <c r="A216" s="1">
        <v>214</v>
      </c>
      <c r="B216" t="s">
        <v>105</v>
      </c>
      <c r="C216" t="s">
        <v>6</v>
      </c>
      <c r="D216" t="s">
        <v>13</v>
      </c>
      <c r="E216" t="s">
        <v>8</v>
      </c>
      <c r="F216" t="s">
        <v>117</v>
      </c>
      <c r="G216">
        <v>33.931050647121367</v>
      </c>
      <c r="H216">
        <v>2485.9128686428789</v>
      </c>
      <c r="I216">
        <v>3728.1067435271848</v>
      </c>
      <c r="J216">
        <v>5417.8510477504096</v>
      </c>
      <c r="K216">
        <v>8043.7321612701662</v>
      </c>
      <c r="L216">
        <v>12314.290210464949</v>
      </c>
    </row>
    <row r="217" spans="1:12" x14ac:dyDescent="0.3">
      <c r="A217" s="1">
        <v>215</v>
      </c>
      <c r="B217" t="s">
        <v>105</v>
      </c>
      <c r="C217" t="s">
        <v>6</v>
      </c>
      <c r="D217" t="s">
        <v>13</v>
      </c>
      <c r="E217" t="s">
        <v>8</v>
      </c>
      <c r="F217" t="s">
        <v>118</v>
      </c>
      <c r="G217">
        <v>1199.2384022018241</v>
      </c>
      <c r="H217">
        <v>1848.2818199031319</v>
      </c>
      <c r="I217">
        <v>2905.5051630438952</v>
      </c>
      <c r="J217">
        <v>4627.6105982092649</v>
      </c>
      <c r="K217">
        <v>7432.7389081989686</v>
      </c>
      <c r="L217">
        <v>12001.997372184989</v>
      </c>
    </row>
    <row r="218" spans="1:12" x14ac:dyDescent="0.3">
      <c r="A218" s="1">
        <v>216</v>
      </c>
      <c r="B218" t="s">
        <v>105</v>
      </c>
      <c r="C218" t="s">
        <v>6</v>
      </c>
      <c r="D218" t="s">
        <v>13</v>
      </c>
      <c r="E218" t="s">
        <v>8</v>
      </c>
      <c r="F218" t="s">
        <v>119</v>
      </c>
      <c r="G218">
        <v>0</v>
      </c>
      <c r="H218">
        <v>1757.963099519611</v>
      </c>
      <c r="I218">
        <v>2905.5051630438938</v>
      </c>
      <c r="J218">
        <v>4532.0628275186091</v>
      </c>
      <c r="K218">
        <v>7260.4100900239791</v>
      </c>
      <c r="L218">
        <v>11679.903113705541</v>
      </c>
    </row>
    <row r="219" spans="1:12" x14ac:dyDescent="0.3">
      <c r="A219" s="1">
        <v>217</v>
      </c>
      <c r="B219" t="s">
        <v>105</v>
      </c>
      <c r="C219" t="s">
        <v>6</v>
      </c>
      <c r="D219" t="s">
        <v>13</v>
      </c>
      <c r="E219" t="s">
        <v>8</v>
      </c>
      <c r="F219" t="s">
        <v>120</v>
      </c>
      <c r="H219">
        <v>1983.263920598082</v>
      </c>
      <c r="I219">
        <v>3337.1480534240059</v>
      </c>
      <c r="J219">
        <v>6345.3897365455068</v>
      </c>
      <c r="K219">
        <v>8043.7321612701671</v>
      </c>
      <c r="L219">
        <v>12314.290210464949</v>
      </c>
    </row>
    <row r="220" spans="1:12" x14ac:dyDescent="0.3">
      <c r="A220" s="1">
        <v>218</v>
      </c>
      <c r="B220" t="s">
        <v>105</v>
      </c>
      <c r="C220" t="s">
        <v>6</v>
      </c>
      <c r="D220" t="s">
        <v>13</v>
      </c>
      <c r="E220" t="s">
        <v>8</v>
      </c>
      <c r="F220" t="s">
        <v>121</v>
      </c>
      <c r="G220">
        <v>1225.9602214452091</v>
      </c>
      <c r="H220">
        <v>1101.4346619289211</v>
      </c>
      <c r="I220">
        <v>848.31895409560241</v>
      </c>
      <c r="J220">
        <v>841.82088491671198</v>
      </c>
      <c r="K220">
        <v>947.65992685587275</v>
      </c>
      <c r="L220">
        <v>617.74393935845478</v>
      </c>
    </row>
    <row r="221" spans="1:12" x14ac:dyDescent="0.3">
      <c r="A221" s="1">
        <v>219</v>
      </c>
      <c r="B221" t="s">
        <v>105</v>
      </c>
      <c r="C221" t="s">
        <v>6</v>
      </c>
      <c r="D221" t="s">
        <v>13</v>
      </c>
      <c r="E221" t="s">
        <v>8</v>
      </c>
      <c r="F221" t="s">
        <v>122</v>
      </c>
      <c r="H221">
        <v>4510.7840344011711</v>
      </c>
      <c r="I221">
        <v>4858.6201008856151</v>
      </c>
      <c r="J221">
        <v>12102.23028748077</v>
      </c>
      <c r="K221">
        <v>873.25271097955238</v>
      </c>
      <c r="L221">
        <v>581.1625805733205</v>
      </c>
    </row>
    <row r="222" spans="1:12" x14ac:dyDescent="0.3">
      <c r="A222" s="1">
        <v>220</v>
      </c>
      <c r="B222" t="s">
        <v>105</v>
      </c>
      <c r="C222" t="s">
        <v>6</v>
      </c>
      <c r="D222" t="s">
        <v>13</v>
      </c>
      <c r="E222" t="s">
        <v>8</v>
      </c>
      <c r="F222" t="s">
        <v>123</v>
      </c>
      <c r="G222">
        <v>0</v>
      </c>
      <c r="H222">
        <v>1983.263920598082</v>
      </c>
      <c r="I222">
        <v>3337.1480534240059</v>
      </c>
      <c r="J222">
        <v>6114.7151742347551</v>
      </c>
      <c r="K222">
        <v>7946.4187945010017</v>
      </c>
      <c r="L222">
        <v>14286.35098787606</v>
      </c>
    </row>
    <row r="223" spans="1:12" x14ac:dyDescent="0.3">
      <c r="A223" s="1">
        <v>221</v>
      </c>
      <c r="B223" t="s">
        <v>105</v>
      </c>
      <c r="C223" t="s">
        <v>6</v>
      </c>
      <c r="D223" t="s">
        <v>13</v>
      </c>
      <c r="E223" t="s">
        <v>8</v>
      </c>
      <c r="F223" t="s">
        <v>124</v>
      </c>
      <c r="G223">
        <v>0</v>
      </c>
      <c r="H223">
        <v>1963.4313773563979</v>
      </c>
      <c r="I223">
        <v>3303.7767343645269</v>
      </c>
      <c r="J223">
        <v>6053.5683183654573</v>
      </c>
      <c r="K223">
        <v>7866.9549910597834</v>
      </c>
      <c r="L223">
        <v>14143.48816927173</v>
      </c>
    </row>
    <row r="224" spans="1:12" x14ac:dyDescent="0.3">
      <c r="A224" s="1">
        <v>222</v>
      </c>
      <c r="B224" t="s">
        <v>105</v>
      </c>
      <c r="C224" t="s">
        <v>6</v>
      </c>
      <c r="D224" t="s">
        <v>13</v>
      </c>
      <c r="E224" t="s">
        <v>8</v>
      </c>
      <c r="F224" t="s">
        <v>131</v>
      </c>
      <c r="G224">
        <v>0</v>
      </c>
      <c r="H224">
        <v>0</v>
      </c>
      <c r="I224">
        <v>0</v>
      </c>
      <c r="J224">
        <v>0</v>
      </c>
      <c r="K224">
        <v>0</v>
      </c>
      <c r="L224">
        <v>0</v>
      </c>
    </row>
    <row r="225" spans="1:12" x14ac:dyDescent="0.3">
      <c r="A225" s="1">
        <v>223</v>
      </c>
      <c r="B225" t="s">
        <v>105</v>
      </c>
      <c r="C225" t="s">
        <v>6</v>
      </c>
      <c r="D225" t="s">
        <v>13</v>
      </c>
      <c r="E225" t="s">
        <v>8</v>
      </c>
      <c r="F225" t="s">
        <v>132</v>
      </c>
      <c r="G225">
        <v>1.5112610130156361</v>
      </c>
      <c r="H225">
        <v>1.3603258361606161</v>
      </c>
      <c r="I225">
        <v>1.0225735975960439</v>
      </c>
      <c r="J225">
        <v>1.0640598957612259</v>
      </c>
      <c r="K225">
        <v>1.262799552904764</v>
      </c>
      <c r="L225">
        <v>0.70264161324800067</v>
      </c>
    </row>
    <row r="226" spans="1:12" x14ac:dyDescent="0.3">
      <c r="A226" s="1">
        <v>224</v>
      </c>
      <c r="B226" t="s">
        <v>105</v>
      </c>
      <c r="C226" t="s">
        <v>6</v>
      </c>
      <c r="D226" t="s">
        <v>13</v>
      </c>
      <c r="E226" t="s">
        <v>8</v>
      </c>
      <c r="F226" t="s">
        <v>125</v>
      </c>
      <c r="G226">
        <v>2247.593739316218</v>
      </c>
      <c r="H226">
        <v>1789.83119761579</v>
      </c>
      <c r="I226">
        <v>1256.7687999077821</v>
      </c>
      <c r="J226">
        <v>1150.4884878599389</v>
      </c>
      <c r="K226">
        <v>1180.7499738543479</v>
      </c>
      <c r="L226">
        <v>691.19878907368525</v>
      </c>
    </row>
    <row r="227" spans="1:12" x14ac:dyDescent="0.3">
      <c r="A227" s="1">
        <v>225</v>
      </c>
      <c r="B227" t="s">
        <v>105</v>
      </c>
      <c r="C227" t="s">
        <v>6</v>
      </c>
      <c r="D227" t="s">
        <v>13</v>
      </c>
      <c r="E227" t="s">
        <v>8</v>
      </c>
      <c r="F227" t="s">
        <v>126</v>
      </c>
      <c r="G227">
        <v>233.24999570846549</v>
      </c>
      <c r="H227">
        <v>229.83334362506861</v>
      </c>
      <c r="I227">
        <v>4354.2346141647176</v>
      </c>
      <c r="J227">
        <v>6262.7615042218613</v>
      </c>
      <c r="K227">
        <v>11821.054641031151</v>
      </c>
      <c r="L227">
        <v>112.5</v>
      </c>
    </row>
    <row r="228" spans="1:12" x14ac:dyDescent="0.3">
      <c r="A228" s="1">
        <v>226</v>
      </c>
      <c r="B228" t="s">
        <v>105</v>
      </c>
      <c r="C228" t="s">
        <v>6</v>
      </c>
      <c r="D228" t="s">
        <v>13</v>
      </c>
      <c r="E228" t="s">
        <v>8</v>
      </c>
      <c r="F228" t="s">
        <v>127</v>
      </c>
      <c r="G228">
        <v>1593.963220197636</v>
      </c>
      <c r="H228">
        <v>2505.0239720744512</v>
      </c>
      <c r="I228">
        <v>3945.8663787893229</v>
      </c>
      <c r="J228">
        <v>6295.1659116170422</v>
      </c>
      <c r="K228">
        <v>10090.71714776702</v>
      </c>
      <c r="L228">
        <v>16242.06002914254</v>
      </c>
    </row>
    <row r="229" spans="1:12" x14ac:dyDescent="0.3">
      <c r="A229" s="1">
        <v>227</v>
      </c>
      <c r="B229" t="s">
        <v>133</v>
      </c>
      <c r="C229" t="s">
        <v>6</v>
      </c>
      <c r="D229" t="s">
        <v>13</v>
      </c>
      <c r="E229" t="s">
        <v>8</v>
      </c>
      <c r="F229" t="s">
        <v>103</v>
      </c>
      <c r="G229">
        <v>559.2124286534962</v>
      </c>
      <c r="H229">
        <v>910.89812672438575</v>
      </c>
      <c r="I229">
        <v>1483.7570746914189</v>
      </c>
      <c r="J229">
        <v>2416.8839435575701</v>
      </c>
      <c r="K229">
        <v>3936.8492971406572</v>
      </c>
      <c r="L229">
        <v>6412.712712048231</v>
      </c>
    </row>
    <row r="230" spans="1:12" x14ac:dyDescent="0.3">
      <c r="A230" s="1">
        <v>228</v>
      </c>
      <c r="B230" t="s">
        <v>133</v>
      </c>
      <c r="C230" t="s">
        <v>6</v>
      </c>
      <c r="D230" t="s">
        <v>7</v>
      </c>
      <c r="E230" t="s">
        <v>8</v>
      </c>
      <c r="F230" t="s">
        <v>103</v>
      </c>
      <c r="G230">
        <v>748.27659011194942</v>
      </c>
      <c r="H230">
        <v>1218.863725625502</v>
      </c>
      <c r="I230">
        <v>1985.4005875333021</v>
      </c>
      <c r="J230">
        <v>3234.008371981618</v>
      </c>
      <c r="K230">
        <v>5267.8588974537424</v>
      </c>
      <c r="L230">
        <v>8580.7871135716086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79EA7-92C2-42A6-AF63-FD375E16E107}">
  <dimension ref="A3:AD150"/>
  <sheetViews>
    <sheetView workbookViewId="0">
      <selection activeCell="A4" sqref="A4"/>
    </sheetView>
  </sheetViews>
  <sheetFormatPr defaultRowHeight="14.4" x14ac:dyDescent="0.3"/>
  <sheetData>
    <row r="3" spans="1:30" x14ac:dyDescent="0.3">
      <c r="C3" s="3" t="s">
        <v>145</v>
      </c>
      <c r="W3" s="3" t="s">
        <v>147</v>
      </c>
    </row>
    <row r="4" spans="1:30" x14ac:dyDescent="0.3">
      <c r="A4" t="s">
        <v>152</v>
      </c>
      <c r="B4" s="1" t="s">
        <v>0</v>
      </c>
      <c r="C4" s="1" t="s">
        <v>2</v>
      </c>
      <c r="D4" s="1" t="s">
        <v>135</v>
      </c>
      <c r="E4" s="1" t="s">
        <v>4</v>
      </c>
      <c r="F4" s="1" t="s">
        <v>146</v>
      </c>
      <c r="G4" s="1" t="s">
        <v>136</v>
      </c>
      <c r="H4" s="1" t="s">
        <v>137</v>
      </c>
      <c r="I4" s="1" t="s">
        <v>138</v>
      </c>
      <c r="J4" s="1" t="s">
        <v>139</v>
      </c>
      <c r="K4" s="1" t="s">
        <v>140</v>
      </c>
      <c r="L4" s="1" t="s">
        <v>141</v>
      </c>
      <c r="M4" s="2" t="s">
        <v>142</v>
      </c>
      <c r="N4" s="2" t="s">
        <v>151</v>
      </c>
      <c r="Q4" t="s">
        <v>152</v>
      </c>
      <c r="R4" s="1" t="s">
        <v>0</v>
      </c>
      <c r="S4" s="1" t="s">
        <v>2</v>
      </c>
      <c r="T4" s="1" t="s">
        <v>143</v>
      </c>
      <c r="U4" s="1" t="s">
        <v>4</v>
      </c>
      <c r="V4" s="1" t="s">
        <v>146</v>
      </c>
      <c r="W4" s="1" t="s">
        <v>136</v>
      </c>
      <c r="X4" s="1" t="s">
        <v>137</v>
      </c>
      <c r="Y4" s="1" t="s">
        <v>138</v>
      </c>
      <c r="Z4" s="1" t="s">
        <v>139</v>
      </c>
      <c r="AA4" s="1" t="s">
        <v>140</v>
      </c>
      <c r="AB4" s="1" t="s">
        <v>141</v>
      </c>
      <c r="AC4" s="2" t="s">
        <v>142</v>
      </c>
      <c r="AD4" s="2" t="s">
        <v>151</v>
      </c>
    </row>
    <row r="5" spans="1:30" x14ac:dyDescent="0.3">
      <c r="A5" s="1">
        <v>18</v>
      </c>
      <c r="B5" t="s">
        <v>14</v>
      </c>
      <c r="C5" t="s">
        <v>7</v>
      </c>
      <c r="D5" t="s">
        <v>144</v>
      </c>
      <c r="E5" t="s">
        <v>25</v>
      </c>
      <c r="F5" t="str">
        <f>_xlfn.CONCAT(Table2[[#This Row],[scenario]:[variable]])</f>
        <v>baseline - coal_extr</v>
      </c>
      <c r="G5">
        <v>194</v>
      </c>
      <c r="H5">
        <v>225.34722971057559</v>
      </c>
      <c r="I5">
        <v>241.43132696284661</v>
      </c>
      <c r="J5">
        <v>275.68340704561888</v>
      </c>
      <c r="K5">
        <v>323.85253405008109</v>
      </c>
      <c r="L5">
        <v>400.56773699631771</v>
      </c>
      <c r="M5">
        <f>Table2[[#This Row],[2070]]-Table2[[#This Row],[2020]]</f>
        <v>206.56773699631771</v>
      </c>
      <c r="N5" t="str">
        <f>IF(Table2[[#This Row],[Development]]=M6,"True","False")</f>
        <v>False</v>
      </c>
      <c r="Q5" s="1">
        <v>8</v>
      </c>
      <c r="R5" t="s">
        <v>14</v>
      </c>
      <c r="S5" t="s">
        <v>7</v>
      </c>
      <c r="T5" t="s">
        <v>144</v>
      </c>
      <c r="U5" t="s">
        <v>15</v>
      </c>
      <c r="V5" t="str">
        <f>_xlfn.CONCAT(Table1[[#This Row],[scenario]:[variable]])</f>
        <v>baseline - bio_extr</v>
      </c>
      <c r="W5">
        <v>13.775124526723831</v>
      </c>
      <c r="X5">
        <v>19.474360883156201</v>
      </c>
      <c r="Y5">
        <v>20</v>
      </c>
      <c r="Z5">
        <v>20</v>
      </c>
      <c r="AA5">
        <v>20</v>
      </c>
      <c r="AB5">
        <v>20</v>
      </c>
      <c r="AC5">
        <f>Table1[[#This Row],[2070]]-Table1[[#This Row],[2020]]</f>
        <v>6.2248754732761693</v>
      </c>
      <c r="AD5" t="b">
        <f>IF(Table1[[#This Row],[Development]]=AC6,TRUE,FALSE)</f>
        <v>0</v>
      </c>
    </row>
    <row r="6" spans="1:30" x14ac:dyDescent="0.3">
      <c r="A6" s="1">
        <v>104</v>
      </c>
      <c r="B6" t="s">
        <v>14</v>
      </c>
      <c r="C6" t="s">
        <v>13</v>
      </c>
      <c r="D6" t="s">
        <v>144</v>
      </c>
      <c r="E6" t="s">
        <v>25</v>
      </c>
      <c r="F6" t="str">
        <f>_xlfn.CONCAT(Table2[[#This Row],[scenario]:[variable]])</f>
        <v>cement added - coal_extr</v>
      </c>
      <c r="G6">
        <v>194</v>
      </c>
      <c r="H6">
        <v>228.17220758107379</v>
      </c>
      <c r="I6">
        <v>248.22544018722579</v>
      </c>
      <c r="J6">
        <v>287.76926017517252</v>
      </c>
      <c r="K6">
        <v>327.79399558814282</v>
      </c>
      <c r="L6">
        <v>398.04677661116187</v>
      </c>
      <c r="M6">
        <f>Table2[[#This Row],[2070]]-Table2[[#This Row],[2020]]</f>
        <v>204.04677661116187</v>
      </c>
      <c r="N6" t="str">
        <f>IF(Table2[[#This Row],[Development]]=M7,"True","False")</f>
        <v>False</v>
      </c>
      <c r="Q6" s="1">
        <v>90</v>
      </c>
      <c r="R6" t="s">
        <v>14</v>
      </c>
      <c r="S6" t="s">
        <v>13</v>
      </c>
      <c r="T6" t="s">
        <v>144</v>
      </c>
      <c r="U6" t="s">
        <v>15</v>
      </c>
      <c r="V6" t="str">
        <f>_xlfn.CONCAT(Table1[[#This Row],[scenario]:[variable]])</f>
        <v>cement added - bio_extr</v>
      </c>
      <c r="W6">
        <v>13.794253248442351</v>
      </c>
      <c r="X6">
        <v>19.48103065589569</v>
      </c>
      <c r="Y6">
        <v>20</v>
      </c>
      <c r="Z6">
        <v>20</v>
      </c>
      <c r="AA6">
        <v>20</v>
      </c>
      <c r="AB6">
        <v>20</v>
      </c>
      <c r="AC6">
        <f>Table1[[#This Row],[2070]]-Table1[[#This Row],[2020]]</f>
        <v>6.2057467515576494</v>
      </c>
      <c r="AD6" t="b">
        <f>IF(Table1[[#This Row],[Development]]=AC7,TRUE,FALSE)</f>
        <v>0</v>
      </c>
    </row>
    <row r="7" spans="1:30" x14ac:dyDescent="0.3">
      <c r="A7" s="1">
        <v>109</v>
      </c>
      <c r="B7" t="s">
        <v>14</v>
      </c>
      <c r="C7" t="s">
        <v>13</v>
      </c>
      <c r="D7" t="s">
        <v>144</v>
      </c>
      <c r="E7" t="s">
        <v>30</v>
      </c>
      <c r="F7" t="str">
        <f>_xlfn.CONCAT(Table2[[#This Row],[scenario]:[variable]])</f>
        <v>cement added - coal_ppl</v>
      </c>
      <c r="G7">
        <v>24.80757904052734</v>
      </c>
      <c r="H7">
        <v>40.545535485589568</v>
      </c>
      <c r="I7">
        <v>55.949912106287137</v>
      </c>
      <c r="J7">
        <v>65.05563406928745</v>
      </c>
      <c r="K7">
        <v>70.580003112601815</v>
      </c>
      <c r="L7">
        <v>76.500002145767212</v>
      </c>
      <c r="M7">
        <f>Table2[[#This Row],[2070]]-Table2[[#This Row],[2020]]</f>
        <v>51.692423105239868</v>
      </c>
      <c r="N7" t="str">
        <f>IF(Table2[[#This Row],[Development]]=M8,"True","False")</f>
        <v>False</v>
      </c>
      <c r="Q7" s="1">
        <v>9</v>
      </c>
      <c r="R7" t="s">
        <v>14</v>
      </c>
      <c r="S7" t="s">
        <v>7</v>
      </c>
      <c r="T7" t="s">
        <v>144</v>
      </c>
      <c r="U7" t="s">
        <v>16</v>
      </c>
      <c r="V7" t="str">
        <f>_xlfn.CONCAT(Table1[[#This Row],[scenario]:[variable]])</f>
        <v>baseline - bio_istig</v>
      </c>
      <c r="W7">
        <v>3.1849313527345657E-2</v>
      </c>
      <c r="X7">
        <v>1.1105168775104139E-2</v>
      </c>
      <c r="Y7">
        <v>3.872132861440232E-3</v>
      </c>
      <c r="Z7">
        <v>1.3501292236330481E-3</v>
      </c>
      <c r="AA7">
        <v>4.7076094383547849E-4</v>
      </c>
      <c r="AB7">
        <v>1.6414418883884831E-4</v>
      </c>
      <c r="AC7">
        <f>Table1[[#This Row],[2070]]-Table1[[#This Row],[2020]]</f>
        <v>-3.1685169338506812E-2</v>
      </c>
      <c r="AD7" t="b">
        <f>IF(Table1[[#This Row],[Development]]=AC8,TRUE,FALSE)</f>
        <v>0</v>
      </c>
    </row>
    <row r="8" spans="1:30" x14ac:dyDescent="0.3">
      <c r="A8" s="1">
        <v>23</v>
      </c>
      <c r="B8" t="s">
        <v>14</v>
      </c>
      <c r="C8" t="s">
        <v>7</v>
      </c>
      <c r="D8" t="s">
        <v>144</v>
      </c>
      <c r="E8" t="s">
        <v>30</v>
      </c>
      <c r="F8" t="str">
        <f>_xlfn.CONCAT(Table2[[#This Row],[scenario]:[variable]])</f>
        <v>baseline - coal_ppl</v>
      </c>
      <c r="G8">
        <v>26.22321505289878</v>
      </c>
      <c r="H8">
        <v>42.223346748290602</v>
      </c>
      <c r="I8">
        <v>56.178736543562202</v>
      </c>
      <c r="J8">
        <v>63.868822494191008</v>
      </c>
      <c r="K8">
        <v>69.131016287175811</v>
      </c>
      <c r="L8">
        <v>76.500002145767212</v>
      </c>
      <c r="M8">
        <f>Table2[[#This Row],[2070]]-Table2[[#This Row],[2020]]</f>
        <v>50.276787092868432</v>
      </c>
      <c r="N8" t="str">
        <f>IF(Table2[[#This Row],[Development]]=M9,"True","False")</f>
        <v>False</v>
      </c>
      <c r="Q8" s="1">
        <v>91</v>
      </c>
      <c r="R8" t="s">
        <v>14</v>
      </c>
      <c r="S8" t="s">
        <v>13</v>
      </c>
      <c r="T8" t="s">
        <v>144</v>
      </c>
      <c r="U8" t="s">
        <v>16</v>
      </c>
      <c r="V8" t="str">
        <f>_xlfn.CONCAT(Table1[[#This Row],[scenario]:[variable]])</f>
        <v>cement added - bio_istig</v>
      </c>
      <c r="W8">
        <v>3.8926940411329283E-2</v>
      </c>
      <c r="X8">
        <v>1.357298463576212E-2</v>
      </c>
      <c r="Y8">
        <v>4.7326070319417589E-3</v>
      </c>
      <c r="Z8">
        <v>1.650158010182331E-3</v>
      </c>
      <c r="AA8">
        <v>5.7537451138250776E-4</v>
      </c>
      <c r="AB8">
        <v>2.006206837805067E-4</v>
      </c>
      <c r="AC8">
        <f>Table1[[#This Row],[2070]]-Table1[[#This Row],[2020]]</f>
        <v>-3.8726319727548773E-2</v>
      </c>
      <c r="AD8" t="b">
        <f>IF(Table1[[#This Row],[Development]]=AC9,TRUE,FALSE)</f>
        <v>0</v>
      </c>
    </row>
    <row r="9" spans="1:30" x14ac:dyDescent="0.3">
      <c r="A9" s="1">
        <v>80</v>
      </c>
      <c r="B9" t="s">
        <v>14</v>
      </c>
      <c r="C9" t="s">
        <v>7</v>
      </c>
      <c r="D9" t="s">
        <v>144</v>
      </c>
      <c r="E9" t="s">
        <v>87</v>
      </c>
      <c r="F9" t="str">
        <f>_xlfn.CONCAT(Table2[[#This Row],[scenario]:[variable]])</f>
        <v>baseline - sp_el_RC</v>
      </c>
      <c r="G9">
        <v>7.2225103378295898</v>
      </c>
      <c r="H9">
        <v>12.42491340637207</v>
      </c>
      <c r="I9">
        <v>19.042703628540039</v>
      </c>
      <c r="J9">
        <v>26.599859237670891</v>
      </c>
      <c r="K9">
        <v>34.157012939453118</v>
      </c>
      <c r="L9">
        <v>41.714164733886719</v>
      </c>
      <c r="M9">
        <f>Table2[[#This Row],[2070]]-Table2[[#This Row],[2020]]</f>
        <v>34.491654396057129</v>
      </c>
      <c r="N9" t="str">
        <f>IF(Table2[[#This Row],[Development]]=M10,"True","False")</f>
        <v>True</v>
      </c>
      <c r="Q9" s="1">
        <v>10</v>
      </c>
      <c r="R9" t="s">
        <v>14</v>
      </c>
      <c r="S9" t="s">
        <v>7</v>
      </c>
      <c r="T9" t="s">
        <v>144</v>
      </c>
      <c r="U9" t="s">
        <v>17</v>
      </c>
      <c r="V9" t="str">
        <f>_xlfn.CONCAT(Table1[[#This Row],[scenario]:[variable]])</f>
        <v>baseline - biomass_i</v>
      </c>
      <c r="W9">
        <v>1.1840571165084841</v>
      </c>
      <c r="X9">
        <v>1.700000047683716</v>
      </c>
      <c r="Y9">
        <v>1.6000000238418579</v>
      </c>
      <c r="Z9">
        <v>1.5</v>
      </c>
      <c r="AA9">
        <v>0.89810540181398246</v>
      </c>
      <c r="AB9">
        <v>0.53772887517830303</v>
      </c>
      <c r="AC9">
        <f>Table1[[#This Row],[2070]]-Table1[[#This Row],[2020]]</f>
        <v>-0.64632824133018107</v>
      </c>
      <c r="AD9" t="b">
        <f>IF(Table1[[#This Row],[Development]]=AC10,TRUE,FALSE)</f>
        <v>1</v>
      </c>
    </row>
    <row r="10" spans="1:30" x14ac:dyDescent="0.3">
      <c r="A10" s="1">
        <v>166</v>
      </c>
      <c r="B10" t="s">
        <v>14</v>
      </c>
      <c r="C10" t="s">
        <v>13</v>
      </c>
      <c r="D10" t="s">
        <v>144</v>
      </c>
      <c r="E10" t="s">
        <v>87</v>
      </c>
      <c r="F10" t="str">
        <f>_xlfn.CONCAT(Table2[[#This Row],[scenario]:[variable]])</f>
        <v>cement added - sp_el_RC</v>
      </c>
      <c r="G10">
        <v>7.2225103378295898</v>
      </c>
      <c r="H10">
        <v>12.42491340637207</v>
      </c>
      <c r="I10">
        <v>19.042703628540039</v>
      </c>
      <c r="J10">
        <v>26.599859237670891</v>
      </c>
      <c r="K10">
        <v>34.157012939453118</v>
      </c>
      <c r="L10">
        <v>41.714164733886719</v>
      </c>
      <c r="M10">
        <f>Table2[[#This Row],[2070]]-Table2[[#This Row],[2020]]</f>
        <v>34.491654396057129</v>
      </c>
      <c r="N10" t="str">
        <f>IF(Table2[[#This Row],[Development]]=M11,"True","False")</f>
        <v>False</v>
      </c>
      <c r="Q10" s="1">
        <v>92</v>
      </c>
      <c r="R10" t="s">
        <v>14</v>
      </c>
      <c r="S10" t="s">
        <v>13</v>
      </c>
      <c r="T10" t="s">
        <v>144</v>
      </c>
      <c r="U10" t="s">
        <v>17</v>
      </c>
      <c r="V10" t="str">
        <f>_xlfn.CONCAT(Table1[[#This Row],[scenario]:[variable]])</f>
        <v>cement added - biomass_i</v>
      </c>
      <c r="W10">
        <v>1.1840571165084841</v>
      </c>
      <c r="X10">
        <v>1.700000047683716</v>
      </c>
      <c r="Y10">
        <v>1.6000000238418579</v>
      </c>
      <c r="Z10">
        <v>1.5</v>
      </c>
      <c r="AA10">
        <v>0.89810540181398246</v>
      </c>
      <c r="AB10">
        <v>0.53772887517830303</v>
      </c>
      <c r="AC10">
        <f>Table1[[#This Row],[2070]]-Table1[[#This Row],[2020]]</f>
        <v>-0.64632824133018107</v>
      </c>
      <c r="AD10" t="b">
        <f>IF(Table1[[#This Row],[Development]]=AC11,TRUE,FALSE)</f>
        <v>0</v>
      </c>
    </row>
    <row r="11" spans="1:30" x14ac:dyDescent="0.3">
      <c r="A11" s="1">
        <v>106</v>
      </c>
      <c r="B11" t="s">
        <v>14</v>
      </c>
      <c r="C11" t="s">
        <v>13</v>
      </c>
      <c r="D11" t="s">
        <v>144</v>
      </c>
      <c r="E11" t="s">
        <v>27</v>
      </c>
      <c r="F11" t="str">
        <f>_xlfn.CONCAT(Table2[[#This Row],[scenario]:[variable]])</f>
        <v>cement added - coal_gas</v>
      </c>
      <c r="G11">
        <v>2.9724190235137939</v>
      </c>
      <c r="H11">
        <v>5.8060552183816991</v>
      </c>
      <c r="I11">
        <v>9.7877087903565965</v>
      </c>
      <c r="J11">
        <v>15.4818774935998</v>
      </c>
      <c r="K11">
        <v>23.740855624331651</v>
      </c>
      <c r="L11">
        <v>34.385733022405923</v>
      </c>
      <c r="M11">
        <f>Table2[[#This Row],[2070]]-Table2[[#This Row],[2020]]</f>
        <v>31.413313998892129</v>
      </c>
      <c r="N11" t="str">
        <f>IF(Table2[[#This Row],[Development]]=M12,"True","False")</f>
        <v>False</v>
      </c>
      <c r="Q11" s="1">
        <v>11</v>
      </c>
      <c r="R11" t="s">
        <v>14</v>
      </c>
      <c r="S11" t="s">
        <v>7</v>
      </c>
      <c r="T11" t="s">
        <v>144</v>
      </c>
      <c r="U11" t="s">
        <v>18</v>
      </c>
      <c r="V11" t="str">
        <f>_xlfn.CONCAT(Table1[[#This Row],[scenario]:[variable]])</f>
        <v>baseline - biomass_nc</v>
      </c>
      <c r="W11">
        <v>0</v>
      </c>
      <c r="X11">
        <v>0</v>
      </c>
      <c r="Y11">
        <v>0</v>
      </c>
      <c r="Z11">
        <v>0</v>
      </c>
      <c r="AA11">
        <v>0</v>
      </c>
      <c r="AB11">
        <v>0</v>
      </c>
      <c r="AC11">
        <f>Table1[[#This Row],[2070]]-Table1[[#This Row],[2020]]</f>
        <v>0</v>
      </c>
      <c r="AD11" t="b">
        <f>IF(Table1[[#This Row],[Development]]=AC12,TRUE,FALSE)</f>
        <v>1</v>
      </c>
    </row>
    <row r="12" spans="1:30" x14ac:dyDescent="0.3">
      <c r="A12" s="1">
        <v>20</v>
      </c>
      <c r="B12" t="s">
        <v>14</v>
      </c>
      <c r="C12" t="s">
        <v>7</v>
      </c>
      <c r="D12" t="s">
        <v>144</v>
      </c>
      <c r="E12" t="s">
        <v>27</v>
      </c>
      <c r="F12" t="str">
        <f>_xlfn.CONCAT(Table2[[#This Row],[scenario]:[variable]])</f>
        <v>baseline - coal_gas</v>
      </c>
      <c r="G12">
        <v>2.9724190235137939</v>
      </c>
      <c r="H12">
        <v>5.8170538415454356</v>
      </c>
      <c r="I12">
        <v>9.7673603457327189</v>
      </c>
      <c r="J12">
        <v>16.020082560721271</v>
      </c>
      <c r="K12">
        <v>23.616622043283229</v>
      </c>
      <c r="L12">
        <v>33.886752539274227</v>
      </c>
      <c r="M12">
        <f>Table2[[#This Row],[2070]]-Table2[[#This Row],[2020]]</f>
        <v>30.914333515760433</v>
      </c>
      <c r="N12" t="str">
        <f>IF(Table2[[#This Row],[Development]]=M13,"True","False")</f>
        <v>False</v>
      </c>
      <c r="Q12" s="1">
        <v>93</v>
      </c>
      <c r="R12" t="s">
        <v>14</v>
      </c>
      <c r="S12" t="s">
        <v>13</v>
      </c>
      <c r="T12" t="s">
        <v>144</v>
      </c>
      <c r="U12" t="s">
        <v>18</v>
      </c>
      <c r="V12" t="str">
        <f>_xlfn.CONCAT(Table1[[#This Row],[scenario]:[variable]])</f>
        <v>cement added - biomass_nc</v>
      </c>
      <c r="W12">
        <v>0</v>
      </c>
      <c r="X12">
        <v>0</v>
      </c>
      <c r="Y12">
        <v>0</v>
      </c>
      <c r="Z12">
        <v>0</v>
      </c>
      <c r="AA12">
        <v>0</v>
      </c>
      <c r="AB12">
        <v>0</v>
      </c>
      <c r="AC12">
        <f>Table1[[#This Row],[2070]]-Table1[[#This Row],[2020]]</f>
        <v>0</v>
      </c>
      <c r="AD12" t="b">
        <f>IF(Table1[[#This Row],[Development]]=AC13,TRUE,FALSE)</f>
        <v>0</v>
      </c>
    </row>
    <row r="13" spans="1:30" x14ac:dyDescent="0.3">
      <c r="A13" s="1">
        <v>26</v>
      </c>
      <c r="B13" t="s">
        <v>14</v>
      </c>
      <c r="C13" t="s">
        <v>7</v>
      </c>
      <c r="D13" t="s">
        <v>144</v>
      </c>
      <c r="E13" t="s">
        <v>33</v>
      </c>
      <c r="F13" t="str">
        <f>_xlfn.CONCAT(Table2[[#This Row],[scenario]:[variable]])</f>
        <v>baseline - elec_exp</v>
      </c>
      <c r="G13">
        <v>1.6663264036178591</v>
      </c>
      <c r="H13">
        <v>3.4689436824595088</v>
      </c>
      <c r="I13">
        <v>6.4052173029360304</v>
      </c>
      <c r="J13">
        <v>11.188097660016901</v>
      </c>
      <c r="K13">
        <v>18.978905829467251</v>
      </c>
      <c r="L13">
        <v>31.66931148498719</v>
      </c>
      <c r="M13">
        <f>Table2[[#This Row],[2070]]-Table2[[#This Row],[2020]]</f>
        <v>30.002985081369332</v>
      </c>
      <c r="N13" t="str">
        <f>IF(Table2[[#This Row],[Development]]=M14,"True","False")</f>
        <v>True</v>
      </c>
      <c r="Q13" s="1">
        <v>12</v>
      </c>
      <c r="R13" t="s">
        <v>14</v>
      </c>
      <c r="S13" t="s">
        <v>7</v>
      </c>
      <c r="T13" t="s">
        <v>144</v>
      </c>
      <c r="U13" t="s">
        <v>19</v>
      </c>
      <c r="V13" t="str">
        <f>_xlfn.CONCAT(Table1[[#This Row],[scenario]:[variable]])</f>
        <v>baseline - biomass_rc</v>
      </c>
      <c r="W13">
        <v>3.948134409672595</v>
      </c>
      <c r="X13">
        <v>5.4799132584272243</v>
      </c>
      <c r="Y13">
        <v>4.9607993689083143</v>
      </c>
      <c r="Z13">
        <v>4.0384404623844601</v>
      </c>
      <c r="AA13">
        <v>2.6666125348005658</v>
      </c>
      <c r="AB13">
        <v>0.92979028359097338</v>
      </c>
      <c r="AC13">
        <f>Table1[[#This Row],[2070]]-Table1[[#This Row],[2020]]</f>
        <v>-3.0183441260816215</v>
      </c>
      <c r="AD13" t="e">
        <f>IF(Table1[[#This Row],[Development]]=#REF!,TRUE,FALSE)</f>
        <v>#REF!</v>
      </c>
    </row>
    <row r="14" spans="1:30" x14ac:dyDescent="0.3">
      <c r="A14" s="1">
        <v>112</v>
      </c>
      <c r="B14" t="s">
        <v>14</v>
      </c>
      <c r="C14" t="s">
        <v>13</v>
      </c>
      <c r="D14" t="s">
        <v>144</v>
      </c>
      <c r="E14" t="s">
        <v>33</v>
      </c>
      <c r="F14" t="str">
        <f>_xlfn.CONCAT(Table2[[#This Row],[scenario]:[variable]])</f>
        <v>cement added - elec_exp</v>
      </c>
      <c r="G14">
        <v>1.6663264036178591</v>
      </c>
      <c r="H14">
        <v>3.4689436824595088</v>
      </c>
      <c r="I14">
        <v>6.4052173029360286</v>
      </c>
      <c r="J14">
        <v>11.188097660016901</v>
      </c>
      <c r="K14">
        <v>18.978905829467251</v>
      </c>
      <c r="L14">
        <v>31.66931148498719</v>
      </c>
      <c r="M14">
        <f>Table2[[#This Row],[2070]]-Table2[[#This Row],[2020]]</f>
        <v>30.002985081369332</v>
      </c>
      <c r="N14" t="str">
        <f>IF(Table2[[#This Row],[Development]]=M15,"True","False")</f>
        <v>False</v>
      </c>
      <c r="Q14" s="1">
        <v>94</v>
      </c>
      <c r="R14" t="s">
        <v>14</v>
      </c>
      <c r="S14" t="s">
        <v>13</v>
      </c>
      <c r="T14" t="s">
        <v>144</v>
      </c>
      <c r="U14" t="s">
        <v>19</v>
      </c>
      <c r="V14" t="str">
        <f>_xlfn.CONCAT(Table1[[#This Row],[scenario]:[variable]])</f>
        <v>cement added - biomass_rc</v>
      </c>
      <c r="W14">
        <v>3.948134409672595</v>
      </c>
      <c r="X14">
        <v>5.4799132584272252</v>
      </c>
      <c r="Y14">
        <v>4.9607993689083143</v>
      </c>
      <c r="Z14">
        <v>4.0384404623844619</v>
      </c>
      <c r="AA14">
        <v>2.666612534800568</v>
      </c>
      <c r="AB14">
        <v>0.92979028359097404</v>
      </c>
      <c r="AC14">
        <f>Table1[[#This Row],[2070]]-Table1[[#This Row],[2020]]</f>
        <v>-3.0183441260816211</v>
      </c>
      <c r="AD14" t="b">
        <f>IF(Table1[[#This Row],[Development]]=AC15,TRUE,FALSE)</f>
        <v>0</v>
      </c>
    </row>
    <row r="15" spans="1:30" x14ac:dyDescent="0.3">
      <c r="A15" s="1">
        <v>53</v>
      </c>
      <c r="B15" t="s">
        <v>14</v>
      </c>
      <c r="C15" t="s">
        <v>7</v>
      </c>
      <c r="D15" t="s">
        <v>144</v>
      </c>
      <c r="E15" t="s">
        <v>60</v>
      </c>
      <c r="F15" t="str">
        <f>_xlfn.CONCAT(Table2[[#This Row],[scenario]:[variable]])</f>
        <v>baseline - igcc</v>
      </c>
      <c r="G15">
        <v>1.284695261040536</v>
      </c>
      <c r="H15">
        <v>1.732640793247447</v>
      </c>
      <c r="I15">
        <v>1.8888297400811209</v>
      </c>
      <c r="J15">
        <v>7.5101331015488197</v>
      </c>
      <c r="K15">
        <v>15.440326466362061</v>
      </c>
      <c r="L15">
        <v>28.142866772238929</v>
      </c>
      <c r="M15">
        <f>Table2[[#This Row],[2070]]-Table2[[#This Row],[2020]]</f>
        <v>26.858171511198393</v>
      </c>
      <c r="N15" t="str">
        <f>IF(Table2[[#This Row],[Development]]=M16,"True","False")</f>
        <v>False</v>
      </c>
      <c r="Q15" s="1">
        <v>84</v>
      </c>
      <c r="R15" t="s">
        <v>14</v>
      </c>
      <c r="S15" t="s">
        <v>13</v>
      </c>
      <c r="T15" t="s">
        <v>144</v>
      </c>
      <c r="U15" t="s">
        <v>91</v>
      </c>
      <c r="V15" t="str">
        <f>_xlfn.CONCAT(Table1[[#This Row],[scenario]:[variable]])</f>
        <v>cement added - Cement_grinding</v>
      </c>
      <c r="W15">
        <v>20.70973370218638</v>
      </c>
      <c r="X15">
        <v>24.69464765535438</v>
      </c>
      <c r="Y15">
        <v>28.39185157627368</v>
      </c>
      <c r="Z15">
        <v>31.24857195753588</v>
      </c>
      <c r="AA15">
        <v>33.201925249430268</v>
      </c>
      <c r="AB15">
        <v>34.395332499306562</v>
      </c>
      <c r="AC15">
        <f>Table1[[#This Row],[2070]]-Table1[[#This Row],[2020]]</f>
        <v>13.685598797120182</v>
      </c>
      <c r="AD15" t="b">
        <f>IF(Table1[[#This Row],[Development]]=AC16,TRUE,FALSE)</f>
        <v>0</v>
      </c>
    </row>
    <row r="16" spans="1:30" x14ac:dyDescent="0.3">
      <c r="A16" s="1">
        <v>139</v>
      </c>
      <c r="B16" t="s">
        <v>14</v>
      </c>
      <c r="C16" t="s">
        <v>13</v>
      </c>
      <c r="D16" t="s">
        <v>144</v>
      </c>
      <c r="E16" t="s">
        <v>60</v>
      </c>
      <c r="F16" t="str">
        <f>_xlfn.CONCAT(Table2[[#This Row],[scenario]:[variable]])</f>
        <v>cement added - igcc</v>
      </c>
      <c r="G16">
        <v>2.833047211589987</v>
      </c>
      <c r="H16">
        <v>3.820869677701614</v>
      </c>
      <c r="I16">
        <v>4.1653020685784341</v>
      </c>
      <c r="J16">
        <v>10.73251334241778</v>
      </c>
      <c r="K16">
        <v>14.52150379265737</v>
      </c>
      <c r="L16">
        <v>25.753114475991449</v>
      </c>
      <c r="M16">
        <f>Table2[[#This Row],[2070]]-Table2[[#This Row],[2020]]</f>
        <v>22.92006726440146</v>
      </c>
      <c r="N16" t="str">
        <f>IF(Table2[[#This Row],[Development]]=M17,"True","False")</f>
        <v>False</v>
      </c>
      <c r="Q16" s="1">
        <v>85</v>
      </c>
      <c r="R16" t="s">
        <v>14</v>
      </c>
      <c r="S16" t="s">
        <v>13</v>
      </c>
      <c r="T16" t="s">
        <v>144</v>
      </c>
      <c r="U16" t="s">
        <v>92</v>
      </c>
      <c r="V16" t="str">
        <f>_xlfn.CONCAT(Table1[[#This Row],[scenario]:[variable]])</f>
        <v>cement added - Clinker_burning</v>
      </c>
      <c r="W16">
        <v>4.9703360885247303</v>
      </c>
      <c r="X16">
        <v>0</v>
      </c>
      <c r="Y16">
        <v>0</v>
      </c>
      <c r="Z16">
        <v>0</v>
      </c>
      <c r="AA16">
        <v>0</v>
      </c>
      <c r="AB16">
        <v>0</v>
      </c>
      <c r="AC16">
        <f>Table1[[#This Row],[2070]]-Table1[[#This Row],[2020]]</f>
        <v>-4.9703360885247303</v>
      </c>
      <c r="AD16" t="b">
        <f>IF(Table1[[#This Row],[Development]]=AC17,TRUE,FALSE)</f>
        <v>0</v>
      </c>
    </row>
    <row r="17" spans="1:30" x14ac:dyDescent="0.3">
      <c r="A17" s="1">
        <v>169</v>
      </c>
      <c r="B17" t="s">
        <v>14</v>
      </c>
      <c r="C17" t="s">
        <v>13</v>
      </c>
      <c r="D17" t="s">
        <v>144</v>
      </c>
      <c r="E17" t="s">
        <v>90</v>
      </c>
      <c r="F17" t="str">
        <f>_xlfn.CONCAT(Table2[[#This Row],[scenario]:[variable]])</f>
        <v>cement added - wind_ppl</v>
      </c>
      <c r="G17">
        <v>0.28504565358161932</v>
      </c>
      <c r="H17">
        <v>1</v>
      </c>
      <c r="I17">
        <v>2.4257535823939009</v>
      </c>
      <c r="J17">
        <v>8.7812271435669835</v>
      </c>
      <c r="K17">
        <v>17.149926412372931</v>
      </c>
      <c r="L17">
        <v>18.876069862521121</v>
      </c>
      <c r="M17">
        <f>Table2[[#This Row],[2070]]-Table2[[#This Row],[2020]]</f>
        <v>18.591024208939501</v>
      </c>
      <c r="N17" t="str">
        <f>IF(Table2[[#This Row],[Development]]=M18,"True","False")</f>
        <v>False</v>
      </c>
      <c r="Q17" s="1">
        <v>86</v>
      </c>
      <c r="R17" t="s">
        <v>14</v>
      </c>
      <c r="S17" t="s">
        <v>13</v>
      </c>
      <c r="T17" t="s">
        <v>144</v>
      </c>
      <c r="U17" t="s">
        <v>93</v>
      </c>
      <c r="V17" t="str">
        <f>_xlfn.CONCAT(Table1[[#This Row],[scenario]:[variable]])</f>
        <v>cement added - Clinker_burning_CCS</v>
      </c>
      <c r="W17">
        <v>11.59745087322437</v>
      </c>
      <c r="X17">
        <v>13.82900268699845</v>
      </c>
      <c r="Y17">
        <v>15.89943688271326</v>
      </c>
      <c r="Z17">
        <v>17.499200296220089</v>
      </c>
      <c r="AA17">
        <v>18.593078139680951</v>
      </c>
      <c r="AB17">
        <v>19.261386199611671</v>
      </c>
      <c r="AC17">
        <f>Table1[[#This Row],[2070]]-Table1[[#This Row],[2020]]</f>
        <v>7.6639353263873016</v>
      </c>
      <c r="AD17" t="b">
        <f>IF(Table1[[#This Row],[Development]]=AC18,TRUE,FALSE)</f>
        <v>0</v>
      </c>
    </row>
    <row r="18" spans="1:30" x14ac:dyDescent="0.3">
      <c r="A18" s="1">
        <v>62</v>
      </c>
      <c r="B18" t="s">
        <v>14</v>
      </c>
      <c r="C18" t="s">
        <v>7</v>
      </c>
      <c r="D18" t="s">
        <v>144</v>
      </c>
      <c r="E18" t="s">
        <v>69</v>
      </c>
      <c r="F18" t="str">
        <f>_xlfn.CONCAT(Table2[[#This Row],[scenario]:[variable]])</f>
        <v>baseline - loil_trp</v>
      </c>
      <c r="G18">
        <v>0.62889463833573811</v>
      </c>
      <c r="H18">
        <v>1.6532977427989151</v>
      </c>
      <c r="I18">
        <v>3.3219424671534692</v>
      </c>
      <c r="J18">
        <v>6.0399889119418173</v>
      </c>
      <c r="K18">
        <v>10.467400192605069</v>
      </c>
      <c r="L18">
        <v>17.679186689384611</v>
      </c>
      <c r="M18">
        <f>Table2[[#This Row],[2070]]-Table2[[#This Row],[2020]]</f>
        <v>17.050292051048874</v>
      </c>
      <c r="N18" t="str">
        <f>IF(Table2[[#This Row],[Development]]=M19,"True","False")</f>
        <v>True</v>
      </c>
      <c r="Q18" s="1">
        <v>87</v>
      </c>
      <c r="R18" t="s">
        <v>14</v>
      </c>
      <c r="S18" t="s">
        <v>13</v>
      </c>
      <c r="T18" t="s">
        <v>144</v>
      </c>
      <c r="U18" t="s">
        <v>94</v>
      </c>
      <c r="V18" t="str">
        <f>_xlfn.CONCAT(Table1[[#This Row],[scenario]:[variable]])</f>
        <v>cement added - Clinker_burning_opt_kiln</v>
      </c>
      <c r="W18">
        <v>0</v>
      </c>
      <c r="X18">
        <v>5.9267154372850506</v>
      </c>
      <c r="Y18">
        <v>6.8140443783056828</v>
      </c>
      <c r="Z18">
        <v>7.4996572698086119</v>
      </c>
      <c r="AA18">
        <v>7.9684620598632652</v>
      </c>
      <c r="AB18">
        <v>8.2548797998335761</v>
      </c>
      <c r="AC18">
        <f>Table1[[#This Row],[2070]]-Table1[[#This Row],[2020]]</f>
        <v>8.2548797998335761</v>
      </c>
      <c r="AD18" t="b">
        <f>IF(Table1[[#This Row],[Development]]=AC19,TRUE,FALSE)</f>
        <v>0</v>
      </c>
    </row>
    <row r="19" spans="1:30" x14ac:dyDescent="0.3">
      <c r="A19" s="1">
        <v>148</v>
      </c>
      <c r="B19" t="s">
        <v>14</v>
      </c>
      <c r="C19" t="s">
        <v>13</v>
      </c>
      <c r="D19" t="s">
        <v>144</v>
      </c>
      <c r="E19" t="s">
        <v>69</v>
      </c>
      <c r="F19" t="str">
        <f>_xlfn.CONCAT(Table2[[#This Row],[scenario]:[variable]])</f>
        <v>cement added - loil_trp</v>
      </c>
      <c r="G19">
        <v>0.62889463833573811</v>
      </c>
      <c r="H19">
        <v>1.6532977427989151</v>
      </c>
      <c r="I19">
        <v>3.3219424671534692</v>
      </c>
      <c r="J19">
        <v>6.0399889119418173</v>
      </c>
      <c r="K19">
        <v>10.467400192605069</v>
      </c>
      <c r="L19">
        <v>17.679186689384611</v>
      </c>
      <c r="M19">
        <f>Table2[[#This Row],[2070]]-Table2[[#This Row],[2020]]</f>
        <v>17.050292051048874</v>
      </c>
      <c r="N19" t="str">
        <f>IF(Table2[[#This Row],[Development]]=M20,"True","False")</f>
        <v>False</v>
      </c>
      <c r="Q19" s="1">
        <v>96</v>
      </c>
      <c r="R19" t="s">
        <v>14</v>
      </c>
      <c r="S19" t="s">
        <v>13</v>
      </c>
      <c r="T19" t="s">
        <v>144</v>
      </c>
      <c r="U19" t="s">
        <v>97</v>
      </c>
      <c r="V19" t="str">
        <f>_xlfn.CONCAT(Table1[[#This Row],[scenario]:[variable]])</f>
        <v>cement added - clinker_coal</v>
      </c>
      <c r="W19">
        <v>0</v>
      </c>
      <c r="X19">
        <v>0</v>
      </c>
      <c r="Y19">
        <v>0</v>
      </c>
      <c r="Z19">
        <v>0</v>
      </c>
      <c r="AA19">
        <v>0</v>
      </c>
      <c r="AB19">
        <v>0</v>
      </c>
      <c r="AC19">
        <f>Table1[[#This Row],[2070]]-Table1[[#This Row],[2020]]</f>
        <v>0</v>
      </c>
      <c r="AD19" t="b">
        <f>IF(Table1[[#This Row],[Development]]=AC20,TRUE,FALSE)</f>
        <v>1</v>
      </c>
    </row>
    <row r="20" spans="1:30" x14ac:dyDescent="0.3">
      <c r="A20" s="1">
        <v>83</v>
      </c>
      <c r="B20" t="s">
        <v>14</v>
      </c>
      <c r="C20" t="s">
        <v>7</v>
      </c>
      <c r="D20" t="s">
        <v>144</v>
      </c>
      <c r="E20" t="s">
        <v>90</v>
      </c>
      <c r="F20" t="str">
        <f>_xlfn.CONCAT(Table2[[#This Row],[scenario]:[variable]])</f>
        <v>baseline - wind_ppl</v>
      </c>
      <c r="G20">
        <v>0.28504565358161932</v>
      </c>
      <c r="H20">
        <v>1</v>
      </c>
      <c r="I20">
        <v>3.924321822101958</v>
      </c>
      <c r="J20">
        <v>12.328883274547509</v>
      </c>
      <c r="K20">
        <v>17.04789484786702</v>
      </c>
      <c r="L20">
        <v>16.002902666862479</v>
      </c>
      <c r="M20">
        <f>Table2[[#This Row],[2070]]-Table2[[#This Row],[2020]]</f>
        <v>15.717857013280859</v>
      </c>
      <c r="N20" t="str">
        <f>IF(Table2[[#This Row],[Development]]=M21,"True","False")</f>
        <v>False</v>
      </c>
      <c r="Q20" s="1">
        <v>97</v>
      </c>
      <c r="R20" t="s">
        <v>14</v>
      </c>
      <c r="S20" t="s">
        <v>13</v>
      </c>
      <c r="T20" t="s">
        <v>144</v>
      </c>
      <c r="U20" t="s">
        <v>98</v>
      </c>
      <c r="V20" t="str">
        <f>_xlfn.CONCAT(Table1[[#This Row],[scenario]:[variable]])</f>
        <v>cement added - clinker_fueloil</v>
      </c>
      <c r="W20">
        <v>0</v>
      </c>
      <c r="X20">
        <v>0</v>
      </c>
      <c r="Y20">
        <v>0</v>
      </c>
      <c r="Z20">
        <v>0</v>
      </c>
      <c r="AA20">
        <v>0</v>
      </c>
      <c r="AB20">
        <v>0</v>
      </c>
      <c r="AC20">
        <f>Table1[[#This Row],[2070]]-Table1[[#This Row],[2020]]</f>
        <v>0</v>
      </c>
      <c r="AD20" t="b">
        <f>IF(Table1[[#This Row],[Development]]=AC21,TRUE,FALSE)</f>
        <v>0</v>
      </c>
    </row>
    <row r="21" spans="1:30" x14ac:dyDescent="0.3">
      <c r="A21" s="1">
        <v>79</v>
      </c>
      <c r="B21" t="s">
        <v>14</v>
      </c>
      <c r="C21" t="s">
        <v>7</v>
      </c>
      <c r="D21" t="s">
        <v>144</v>
      </c>
      <c r="E21" t="s">
        <v>86</v>
      </c>
      <c r="F21" t="str">
        <f>_xlfn.CONCAT(Table2[[#This Row],[scenario]:[variable]])</f>
        <v>baseline - sp_el_I</v>
      </c>
      <c r="G21">
        <v>13.426834106445311</v>
      </c>
      <c r="H21">
        <v>17.76370811462402</v>
      </c>
      <c r="I21">
        <v>21.359563827514648</v>
      </c>
      <c r="J21">
        <v>23.858724594116211</v>
      </c>
      <c r="K21">
        <v>26.35788536071777</v>
      </c>
      <c r="L21">
        <v>28.857046127319339</v>
      </c>
      <c r="M21">
        <f>Table2[[#This Row],[2070]]-Table2[[#This Row],[2020]]</f>
        <v>15.430212020874029</v>
      </c>
      <c r="N21" t="str">
        <f>IF(Table2[[#This Row],[Development]]=M22,"True","False")</f>
        <v>True</v>
      </c>
      <c r="Q21" s="1">
        <v>98</v>
      </c>
      <c r="R21" t="s">
        <v>14</v>
      </c>
      <c r="S21" t="s">
        <v>13</v>
      </c>
      <c r="T21" t="s">
        <v>144</v>
      </c>
      <c r="U21" t="s">
        <v>99</v>
      </c>
      <c r="V21" t="str">
        <f>_xlfn.CONCAT(Table1[[#This Row],[scenario]:[variable]])</f>
        <v>cement added - clinker_gas</v>
      </c>
      <c r="W21">
        <v>0.1547492669967615</v>
      </c>
      <c r="X21">
        <v>1.357204387267595</v>
      </c>
      <c r="Y21">
        <v>1.560400701388992</v>
      </c>
      <c r="Z21">
        <v>1.717404497869772</v>
      </c>
      <c r="AA21">
        <v>1.824759731062088</v>
      </c>
      <c r="AB21">
        <v>1.890348743626026</v>
      </c>
      <c r="AC21">
        <f>Table1[[#This Row],[2070]]-Table1[[#This Row],[2020]]</f>
        <v>1.7355994766292646</v>
      </c>
      <c r="AD21" t="b">
        <f>IF(Table1[[#This Row],[Development]]=AC22,TRUE,FALSE)</f>
        <v>0</v>
      </c>
    </row>
    <row r="22" spans="1:30" x14ac:dyDescent="0.3">
      <c r="A22" s="1">
        <v>165</v>
      </c>
      <c r="B22" t="s">
        <v>14</v>
      </c>
      <c r="C22" t="s">
        <v>13</v>
      </c>
      <c r="D22" t="s">
        <v>144</v>
      </c>
      <c r="E22" t="s">
        <v>86</v>
      </c>
      <c r="F22" t="str">
        <f>_xlfn.CONCAT(Table2[[#This Row],[scenario]:[variable]])</f>
        <v>cement added - sp_el_I</v>
      </c>
      <c r="G22">
        <v>13.426834106445311</v>
      </c>
      <c r="H22">
        <v>17.76370811462402</v>
      </c>
      <c r="I22">
        <v>21.359563827514648</v>
      </c>
      <c r="J22">
        <v>23.858724594116211</v>
      </c>
      <c r="K22">
        <v>26.35788536071777</v>
      </c>
      <c r="L22">
        <v>28.857046127319339</v>
      </c>
      <c r="M22">
        <f>Table2[[#This Row],[2070]]-Table2[[#This Row],[2020]]</f>
        <v>15.430212020874029</v>
      </c>
      <c r="N22" t="str">
        <f>IF(Table2[[#This Row],[Development]]=M23,"True","False")</f>
        <v>False</v>
      </c>
      <c r="Q22" s="1">
        <v>99</v>
      </c>
      <c r="R22" t="s">
        <v>14</v>
      </c>
      <c r="S22" t="s">
        <v>13</v>
      </c>
      <c r="T22" t="s">
        <v>144</v>
      </c>
      <c r="U22" t="s">
        <v>100</v>
      </c>
      <c r="V22" t="str">
        <f>_xlfn.CONCAT(Table1[[#This Row],[scenario]:[variable]])</f>
        <v>cement added - clinker_lightoil</v>
      </c>
      <c r="W22">
        <v>1.7931051666647999</v>
      </c>
      <c r="X22">
        <v>0</v>
      </c>
      <c r="Y22">
        <v>0</v>
      </c>
      <c r="Z22">
        <v>0</v>
      </c>
      <c r="AA22">
        <v>0</v>
      </c>
      <c r="AB22">
        <v>0</v>
      </c>
      <c r="AC22">
        <f>Table1[[#This Row],[2070]]-Table1[[#This Row],[2020]]</f>
        <v>-1.7931051666647999</v>
      </c>
      <c r="AD22" t="b">
        <f>IF(Table1[[#This Row],[Development]]=AC23,TRUE,FALSE)</f>
        <v>0</v>
      </c>
    </row>
    <row r="23" spans="1:30" x14ac:dyDescent="0.3">
      <c r="A23" s="1">
        <v>81</v>
      </c>
      <c r="B23" t="s">
        <v>14</v>
      </c>
      <c r="C23" t="s">
        <v>7</v>
      </c>
      <c r="D23" t="s">
        <v>144</v>
      </c>
      <c r="E23" t="s">
        <v>88</v>
      </c>
      <c r="F23" t="str">
        <f>_xlfn.CONCAT(Table2[[#This Row],[scenario]:[variable]])</f>
        <v>baseline - syn_liq</v>
      </c>
      <c r="G23">
        <v>4.4902725219726571</v>
      </c>
      <c r="H23">
        <v>2.6884920050670238</v>
      </c>
      <c r="I23">
        <v>3.300175594564311</v>
      </c>
      <c r="J23">
        <v>6.2358772691181654</v>
      </c>
      <c r="K23">
        <v>11.147728832089211</v>
      </c>
      <c r="L23">
        <v>19.416265000882309</v>
      </c>
      <c r="M23">
        <f>Table2[[#This Row],[2070]]-Table2[[#This Row],[2020]]</f>
        <v>14.925992478909652</v>
      </c>
      <c r="N23" t="str">
        <f>IF(Table2[[#This Row],[Development]]=M24,"True","False")</f>
        <v>False</v>
      </c>
      <c r="Q23" s="1">
        <v>14</v>
      </c>
      <c r="R23" t="s">
        <v>14</v>
      </c>
      <c r="S23" t="s">
        <v>7</v>
      </c>
      <c r="T23" t="s">
        <v>144</v>
      </c>
      <c r="U23" t="s">
        <v>21</v>
      </c>
      <c r="V23" t="str">
        <f>_xlfn.CONCAT(Table1[[#This Row],[scenario]:[variable]])</f>
        <v>baseline - coal_adv</v>
      </c>
      <c r="W23">
        <v>0</v>
      </c>
      <c r="X23">
        <v>0</v>
      </c>
      <c r="Y23">
        <v>0</v>
      </c>
      <c r="Z23">
        <v>0</v>
      </c>
      <c r="AA23">
        <v>0</v>
      </c>
      <c r="AB23">
        <v>0</v>
      </c>
      <c r="AC23">
        <f>Table1[[#This Row],[2070]]-Table1[[#This Row],[2020]]</f>
        <v>0</v>
      </c>
      <c r="AD23" t="b">
        <f>IF(Table1[[#This Row],[Development]]=AC24,TRUE,FALSE)</f>
        <v>1</v>
      </c>
    </row>
    <row r="24" spans="1:30" x14ac:dyDescent="0.3">
      <c r="A24" s="1">
        <v>167</v>
      </c>
      <c r="B24" t="s">
        <v>14</v>
      </c>
      <c r="C24" t="s">
        <v>13</v>
      </c>
      <c r="D24" t="s">
        <v>144</v>
      </c>
      <c r="E24" t="s">
        <v>88</v>
      </c>
      <c r="F24" t="str">
        <f>_xlfn.CONCAT(Table2[[#This Row],[scenario]:[variable]])</f>
        <v>cement added - syn_liq</v>
      </c>
      <c r="G24">
        <v>4.4902725219726563</v>
      </c>
      <c r="H24">
        <v>2.6884920050670238</v>
      </c>
      <c r="I24">
        <v>3.1956291838218931</v>
      </c>
      <c r="J24">
        <v>6.1375492762850623</v>
      </c>
      <c r="K24">
        <v>11.077784384396709</v>
      </c>
      <c r="L24">
        <v>19.302332865054652</v>
      </c>
      <c r="M24">
        <f>Table2[[#This Row],[2070]]-Table2[[#This Row],[2020]]</f>
        <v>14.812060343081995</v>
      </c>
      <c r="N24" t="str">
        <f>IF(Table2[[#This Row],[Development]]=M25,"True","False")</f>
        <v>False</v>
      </c>
      <c r="Q24" s="1">
        <v>100</v>
      </c>
      <c r="R24" t="s">
        <v>14</v>
      </c>
      <c r="S24" t="s">
        <v>13</v>
      </c>
      <c r="T24" t="s">
        <v>144</v>
      </c>
      <c r="U24" t="s">
        <v>21</v>
      </c>
      <c r="V24" t="str">
        <f>_xlfn.CONCAT(Table1[[#This Row],[scenario]:[variable]])</f>
        <v>cement added - coal_adv</v>
      </c>
      <c r="W24">
        <v>0</v>
      </c>
      <c r="X24">
        <v>0</v>
      </c>
      <c r="Y24">
        <v>0</v>
      </c>
      <c r="Z24">
        <v>0</v>
      </c>
      <c r="AA24">
        <v>0</v>
      </c>
      <c r="AB24">
        <v>0</v>
      </c>
      <c r="AC24">
        <f>Table1[[#This Row],[2070]]-Table1[[#This Row],[2020]]</f>
        <v>0</v>
      </c>
      <c r="AD24" t="b">
        <f>IF(Table1[[#This Row],[Development]]=AC25,TRUE,FALSE)</f>
        <v>1</v>
      </c>
    </row>
    <row r="25" spans="1:30" x14ac:dyDescent="0.3">
      <c r="A25" s="1">
        <v>30</v>
      </c>
      <c r="B25" t="s">
        <v>14</v>
      </c>
      <c r="C25" t="s">
        <v>7</v>
      </c>
      <c r="D25" t="s">
        <v>144</v>
      </c>
      <c r="E25" t="s">
        <v>37</v>
      </c>
      <c r="F25" t="str">
        <f>_xlfn.CONCAT(Table2[[#This Row],[scenario]:[variable]])</f>
        <v>baseline - elec_trp</v>
      </c>
      <c r="G25">
        <v>0.35421103239059448</v>
      </c>
      <c r="H25">
        <v>1.2058670898361441</v>
      </c>
      <c r="I25">
        <v>2.5931250755153532</v>
      </c>
      <c r="J25">
        <v>4.852822170376653</v>
      </c>
      <c r="K25">
        <v>8.5336306524590686</v>
      </c>
      <c r="L25">
        <v>14.529279853663819</v>
      </c>
      <c r="M25">
        <f>Table2[[#This Row],[2070]]-Table2[[#This Row],[2020]]</f>
        <v>14.175068821273225</v>
      </c>
      <c r="N25" t="str">
        <f>IF(Table2[[#This Row],[Development]]=M26,"True","False")</f>
        <v>True</v>
      </c>
      <c r="Q25" s="1">
        <v>15</v>
      </c>
      <c r="R25" t="s">
        <v>14</v>
      </c>
      <c r="S25" t="s">
        <v>7</v>
      </c>
      <c r="T25" t="s">
        <v>144</v>
      </c>
      <c r="U25" t="s">
        <v>22</v>
      </c>
      <c r="V25" t="str">
        <f>_xlfn.CONCAT(Table1[[#This Row],[scenario]:[variable]])</f>
        <v>baseline - coal_adv_ccs</v>
      </c>
      <c r="W25">
        <v>0</v>
      </c>
      <c r="X25">
        <v>0</v>
      </c>
      <c r="Y25">
        <v>0</v>
      </c>
      <c r="Z25">
        <v>0</v>
      </c>
      <c r="AA25">
        <v>0</v>
      </c>
      <c r="AB25">
        <v>0</v>
      </c>
      <c r="AC25">
        <f>Table1[[#This Row],[2070]]-Table1[[#This Row],[2020]]</f>
        <v>0</v>
      </c>
      <c r="AD25" t="b">
        <f>IF(Table1[[#This Row],[Development]]=AC26,TRUE,FALSE)</f>
        <v>1</v>
      </c>
    </row>
    <row r="26" spans="1:30" x14ac:dyDescent="0.3">
      <c r="A26" s="1">
        <v>116</v>
      </c>
      <c r="B26" t="s">
        <v>14</v>
      </c>
      <c r="C26" t="s">
        <v>13</v>
      </c>
      <c r="D26" t="s">
        <v>144</v>
      </c>
      <c r="E26" t="s">
        <v>37</v>
      </c>
      <c r="F26" t="str">
        <f>_xlfn.CONCAT(Table2[[#This Row],[scenario]:[variable]])</f>
        <v>cement added - elec_trp</v>
      </c>
      <c r="G26">
        <v>0.35421103239059448</v>
      </c>
      <c r="H26">
        <v>1.2058670898361441</v>
      </c>
      <c r="I26">
        <v>2.5931250755153532</v>
      </c>
      <c r="J26">
        <v>4.852822170376653</v>
      </c>
      <c r="K26">
        <v>8.5336306524590686</v>
      </c>
      <c r="L26">
        <v>14.529279853663819</v>
      </c>
      <c r="M26">
        <f>Table2[[#This Row],[2070]]-Table2[[#This Row],[2020]]</f>
        <v>14.175068821273225</v>
      </c>
      <c r="N26" t="str">
        <f>IF(Table2[[#This Row],[Development]]=M27,"True","False")</f>
        <v>False</v>
      </c>
      <c r="Q26" s="1">
        <v>101</v>
      </c>
      <c r="R26" t="s">
        <v>14</v>
      </c>
      <c r="S26" t="s">
        <v>13</v>
      </c>
      <c r="T26" t="s">
        <v>144</v>
      </c>
      <c r="U26" t="s">
        <v>22</v>
      </c>
      <c r="V26" t="str">
        <f>_xlfn.CONCAT(Table1[[#This Row],[scenario]:[variable]])</f>
        <v>cement added - coal_adv_ccs</v>
      </c>
      <c r="W26">
        <v>0</v>
      </c>
      <c r="X26">
        <v>0</v>
      </c>
      <c r="Y26">
        <v>0</v>
      </c>
      <c r="Z26">
        <v>0</v>
      </c>
      <c r="AA26">
        <v>0</v>
      </c>
      <c r="AB26">
        <v>0</v>
      </c>
      <c r="AC26">
        <f>Table1[[#This Row],[2070]]-Table1[[#This Row],[2020]]</f>
        <v>0</v>
      </c>
      <c r="AD26" t="b">
        <f>IF(Table1[[#This Row],[Development]]=AC27,TRUE,FALSE)</f>
        <v>0</v>
      </c>
    </row>
    <row r="27" spans="1:30" x14ac:dyDescent="0.3">
      <c r="A27" s="1">
        <v>84</v>
      </c>
      <c r="B27" t="s">
        <v>14</v>
      </c>
      <c r="C27" t="s">
        <v>13</v>
      </c>
      <c r="D27" t="s">
        <v>144</v>
      </c>
      <c r="E27" t="s">
        <v>91</v>
      </c>
      <c r="F27" t="str">
        <f>_xlfn.CONCAT(Table2[[#This Row],[scenario]:[variable]])</f>
        <v>cement added - Cement_grinding</v>
      </c>
      <c r="G27">
        <v>20.70973370218638</v>
      </c>
      <c r="H27">
        <v>24.69464765535438</v>
      </c>
      <c r="I27">
        <v>28.39185157627368</v>
      </c>
      <c r="J27">
        <v>31.24857195753588</v>
      </c>
      <c r="K27">
        <v>33.201925249430268</v>
      </c>
      <c r="L27">
        <v>34.395332499306562</v>
      </c>
      <c r="M27">
        <f>Table2[[#This Row],[2070]]-Table2[[#This Row],[2020]]</f>
        <v>13.685598797120182</v>
      </c>
      <c r="N27" t="str">
        <f>IF(Table2[[#This Row],[Development]]=M28,"True","False")</f>
        <v>False</v>
      </c>
      <c r="Q27" s="1">
        <v>16</v>
      </c>
      <c r="R27" t="s">
        <v>14</v>
      </c>
      <c r="S27" t="s">
        <v>7</v>
      </c>
      <c r="T27" t="s">
        <v>144</v>
      </c>
      <c r="U27" t="s">
        <v>23</v>
      </c>
      <c r="V27" t="str">
        <f>_xlfn.CONCAT(Table1[[#This Row],[scenario]:[variable]])</f>
        <v>baseline - coal_bal</v>
      </c>
      <c r="W27">
        <v>100.18766728685939</v>
      </c>
      <c r="X27">
        <v>12.857990763924789</v>
      </c>
      <c r="Y27">
        <v>0</v>
      </c>
      <c r="Z27">
        <v>2.662247590663239</v>
      </c>
      <c r="AA27">
        <v>14.554344901946219</v>
      </c>
      <c r="AB27">
        <v>35.81635036020603</v>
      </c>
      <c r="AC27">
        <f>Table1[[#This Row],[2070]]-Table1[[#This Row],[2020]]</f>
        <v>-64.371316926653364</v>
      </c>
      <c r="AD27" t="b">
        <f>IF(Table1[[#This Row],[Development]]=AC28,TRUE,FALSE)</f>
        <v>0</v>
      </c>
    </row>
    <row r="28" spans="1:30" x14ac:dyDescent="0.3">
      <c r="A28" s="1">
        <v>21</v>
      </c>
      <c r="B28" t="s">
        <v>14</v>
      </c>
      <c r="C28" t="s">
        <v>7</v>
      </c>
      <c r="D28" t="s">
        <v>144</v>
      </c>
      <c r="E28" t="s">
        <v>28</v>
      </c>
      <c r="F28" t="str">
        <f>_xlfn.CONCAT(Table2[[#This Row],[scenario]:[variable]])</f>
        <v>baseline - coal_i</v>
      </c>
      <c r="G28">
        <v>6.7243056297302246</v>
      </c>
      <c r="H28">
        <v>10.75039576940282</v>
      </c>
      <c r="I28">
        <v>13.906571667212649</v>
      </c>
      <c r="J28">
        <v>15.810623869136201</v>
      </c>
      <c r="K28">
        <v>17.427748446180551</v>
      </c>
      <c r="L28">
        <v>18.236172082209311</v>
      </c>
      <c r="M28">
        <f>Table2[[#This Row],[2070]]-Table2[[#This Row],[2020]]</f>
        <v>11.511866452479087</v>
      </c>
      <c r="N28" t="str">
        <f>IF(Table2[[#This Row],[Development]]=M29,"True","False")</f>
        <v>True</v>
      </c>
      <c r="Q28" s="1">
        <v>102</v>
      </c>
      <c r="R28" t="s">
        <v>14</v>
      </c>
      <c r="S28" t="s">
        <v>13</v>
      </c>
      <c r="T28" t="s">
        <v>144</v>
      </c>
      <c r="U28" t="s">
        <v>23</v>
      </c>
      <c r="V28" t="str">
        <f>_xlfn.CONCAT(Table1[[#This Row],[scenario]:[variable]])</f>
        <v>cement added - coal_bal</v>
      </c>
      <c r="W28">
        <v>100.2687277788563</v>
      </c>
      <c r="X28">
        <v>12.85799076392478</v>
      </c>
      <c r="Y28">
        <v>0</v>
      </c>
      <c r="Z28">
        <v>2.6622475906632448</v>
      </c>
      <c r="AA28">
        <v>14.554714346438161</v>
      </c>
      <c r="AB28">
        <v>35.816350360206052</v>
      </c>
      <c r="AC28">
        <f>Table1[[#This Row],[2070]]-Table1[[#This Row],[2020]]</f>
        <v>-64.452377418650258</v>
      </c>
      <c r="AD28" t="b">
        <f>IF(Table1[[#This Row],[Development]]=AC29,TRUE,FALSE)</f>
        <v>0</v>
      </c>
    </row>
    <row r="29" spans="1:30" x14ac:dyDescent="0.3">
      <c r="A29" s="1">
        <v>107</v>
      </c>
      <c r="B29" t="s">
        <v>14</v>
      </c>
      <c r="C29" t="s">
        <v>13</v>
      </c>
      <c r="D29" t="s">
        <v>144</v>
      </c>
      <c r="E29" t="s">
        <v>28</v>
      </c>
      <c r="F29" t="str">
        <f>_xlfn.CONCAT(Table2[[#This Row],[scenario]:[variable]])</f>
        <v>cement added - coal_i</v>
      </c>
      <c r="G29">
        <v>6.7243056297302246</v>
      </c>
      <c r="H29">
        <v>10.75039576940282</v>
      </c>
      <c r="I29">
        <v>13.90657166721264</v>
      </c>
      <c r="J29">
        <v>15.810623869136201</v>
      </c>
      <c r="K29">
        <v>17.427748446180551</v>
      </c>
      <c r="L29">
        <v>18.236172082209311</v>
      </c>
      <c r="M29">
        <f>Table2[[#This Row],[2070]]-Table2[[#This Row],[2020]]</f>
        <v>11.511866452479087</v>
      </c>
      <c r="N29" t="str">
        <f>IF(Table2[[#This Row],[Development]]=M30,"True","False")</f>
        <v>False</v>
      </c>
      <c r="Q29" s="1">
        <v>17</v>
      </c>
      <c r="R29" t="s">
        <v>14</v>
      </c>
      <c r="S29" t="s">
        <v>7</v>
      </c>
      <c r="T29" t="s">
        <v>144</v>
      </c>
      <c r="U29" t="s">
        <v>24</v>
      </c>
      <c r="V29" t="str">
        <f>_xlfn.CONCAT(Table1[[#This Row],[scenario]:[variable]])</f>
        <v>baseline - coal_exp</v>
      </c>
      <c r="W29">
        <v>60.351066589355469</v>
      </c>
      <c r="X29">
        <v>49.311215601758967</v>
      </c>
      <c r="Y29">
        <v>40.290853526556148</v>
      </c>
      <c r="Z29">
        <v>32.920560933008012</v>
      </c>
      <c r="AA29">
        <v>26.89849524854499</v>
      </c>
      <c r="AB29">
        <v>21.978029114034541</v>
      </c>
      <c r="AC29">
        <f>Table1[[#This Row],[2070]]-Table1[[#This Row],[2020]]</f>
        <v>-38.373037475320928</v>
      </c>
      <c r="AD29" t="b">
        <f>IF(Table1[[#This Row],[Development]]=AC30,TRUE,FALSE)</f>
        <v>1</v>
      </c>
    </row>
    <row r="30" spans="1:30" x14ac:dyDescent="0.3">
      <c r="A30" s="1">
        <v>85</v>
      </c>
      <c r="B30" t="s">
        <v>14</v>
      </c>
      <c r="C30" t="s">
        <v>13</v>
      </c>
      <c r="D30" t="s">
        <v>144</v>
      </c>
      <c r="E30" t="s">
        <v>92</v>
      </c>
      <c r="F30" t="str">
        <f>_xlfn.CONCAT(Table2[[#This Row],[scenario]:[variable]])</f>
        <v>cement added - Clinker_burning</v>
      </c>
      <c r="G30">
        <v>16.5677869617491</v>
      </c>
      <c r="H30">
        <v>19.755718124283501</v>
      </c>
      <c r="I30">
        <v>22.713481261018941</v>
      </c>
      <c r="J30">
        <v>24.9988575660287</v>
      </c>
      <c r="K30">
        <v>26.561540199544211</v>
      </c>
      <c r="L30">
        <v>27.51626599944526</v>
      </c>
      <c r="M30">
        <f>Table2[[#This Row],[2070]]-Table2[[#This Row],[2020]]</f>
        <v>10.94847903769616</v>
      </c>
      <c r="N30" t="str">
        <f>IF(Table2[[#This Row],[Development]]=M31,"True","False")</f>
        <v>False</v>
      </c>
      <c r="Q30" s="1">
        <v>103</v>
      </c>
      <c r="R30" t="s">
        <v>14</v>
      </c>
      <c r="S30" t="s">
        <v>13</v>
      </c>
      <c r="T30" t="s">
        <v>144</v>
      </c>
      <c r="U30" t="s">
        <v>24</v>
      </c>
      <c r="V30" t="str">
        <f>_xlfn.CONCAT(Table1[[#This Row],[scenario]:[variable]])</f>
        <v>cement added - coal_exp</v>
      </c>
      <c r="W30">
        <v>60.351066589355469</v>
      </c>
      <c r="X30">
        <v>49.311215601758967</v>
      </c>
      <c r="Y30">
        <v>40.290853526556148</v>
      </c>
      <c r="Z30">
        <v>32.920560933008012</v>
      </c>
      <c r="AA30">
        <v>26.898495248545011</v>
      </c>
      <c r="AB30">
        <v>21.978029114034548</v>
      </c>
      <c r="AC30">
        <f>Table1[[#This Row],[2070]]-Table1[[#This Row],[2020]]</f>
        <v>-38.37303747532092</v>
      </c>
      <c r="AD30" t="b">
        <f>IF(Table1[[#This Row],[Development]]=AC31,TRUE,FALSE)</f>
        <v>0</v>
      </c>
    </row>
    <row r="31" spans="1:30" x14ac:dyDescent="0.3">
      <c r="A31" s="1">
        <v>51</v>
      </c>
      <c r="B31" t="s">
        <v>14</v>
      </c>
      <c r="C31" t="s">
        <v>7</v>
      </c>
      <c r="D31" t="s">
        <v>144</v>
      </c>
      <c r="E31" t="s">
        <v>58</v>
      </c>
      <c r="F31" t="str">
        <f>_xlfn.CONCAT(Table2[[#This Row],[scenario]:[variable]])</f>
        <v>baseline - gas_trp</v>
      </c>
      <c r="G31">
        <v>1.197473842319683E-2</v>
      </c>
      <c r="H31">
        <v>0.64840022554875643</v>
      </c>
      <c r="I31">
        <v>1.6850702892277909</v>
      </c>
      <c r="J31">
        <v>3.3736965976777382</v>
      </c>
      <c r="K31">
        <v>6.1242909376645294</v>
      </c>
      <c r="L31">
        <v>10.60471931030564</v>
      </c>
      <c r="M31">
        <f>Table2[[#This Row],[2070]]-Table2[[#This Row],[2020]]</f>
        <v>10.592744571882443</v>
      </c>
      <c r="N31" t="str">
        <f>IF(Table2[[#This Row],[Development]]=M32,"True","False")</f>
        <v>True</v>
      </c>
      <c r="Q31" s="1">
        <v>18</v>
      </c>
      <c r="R31" t="s">
        <v>14</v>
      </c>
      <c r="S31" t="s">
        <v>7</v>
      </c>
      <c r="T31" t="s">
        <v>144</v>
      </c>
      <c r="U31" t="s">
        <v>25</v>
      </c>
      <c r="V31" t="str">
        <f>_xlfn.CONCAT(Table1[[#This Row],[scenario]:[variable]])</f>
        <v>baseline - coal_extr</v>
      </c>
      <c r="W31">
        <v>178.21891537407851</v>
      </c>
      <c r="X31">
        <v>63.597872687360713</v>
      </c>
      <c r="Y31">
        <v>40.290853526556148</v>
      </c>
      <c r="Z31">
        <v>35.58280852367124</v>
      </c>
      <c r="AA31">
        <v>41.452840150491213</v>
      </c>
      <c r="AB31">
        <v>57.794379474240579</v>
      </c>
      <c r="AC31">
        <f>Table1[[#This Row],[2070]]-Table1[[#This Row],[2020]]</f>
        <v>-120.42453589983793</v>
      </c>
      <c r="AD31" t="b">
        <f>IF(Table1[[#This Row],[Development]]=AC32,TRUE,FALSE)</f>
        <v>0</v>
      </c>
    </row>
    <row r="32" spans="1:30" x14ac:dyDescent="0.3">
      <c r="A32" s="1">
        <v>137</v>
      </c>
      <c r="B32" t="s">
        <v>14</v>
      </c>
      <c r="C32" t="s">
        <v>13</v>
      </c>
      <c r="D32" t="s">
        <v>144</v>
      </c>
      <c r="E32" t="s">
        <v>58</v>
      </c>
      <c r="F32" t="str">
        <f>_xlfn.CONCAT(Table2[[#This Row],[scenario]:[variable]])</f>
        <v>cement added - gas_trp</v>
      </c>
      <c r="G32">
        <v>1.197473842319683E-2</v>
      </c>
      <c r="H32">
        <v>0.64840022554875643</v>
      </c>
      <c r="I32">
        <v>1.6850702892277909</v>
      </c>
      <c r="J32">
        <v>3.3736965976777382</v>
      </c>
      <c r="K32">
        <v>6.1242909376645294</v>
      </c>
      <c r="L32">
        <v>10.60471931030564</v>
      </c>
      <c r="M32">
        <f>Table2[[#This Row],[2070]]-Table2[[#This Row],[2020]]</f>
        <v>10.592744571882443</v>
      </c>
      <c r="N32" t="str">
        <f>IF(Table2[[#This Row],[Development]]=M33,"True","False")</f>
        <v>False</v>
      </c>
      <c r="Q32" s="1">
        <v>104</v>
      </c>
      <c r="R32" t="s">
        <v>14</v>
      </c>
      <c r="S32" t="s">
        <v>13</v>
      </c>
      <c r="T32" t="s">
        <v>144</v>
      </c>
      <c r="U32" t="s">
        <v>25</v>
      </c>
      <c r="V32" t="str">
        <f>_xlfn.CONCAT(Table1[[#This Row],[scenario]:[variable]])</f>
        <v>cement added - coal_extr</v>
      </c>
      <c r="W32">
        <v>178.31428066275981</v>
      </c>
      <c r="X32">
        <v>63.597872687360699</v>
      </c>
      <c r="Y32">
        <v>40.290853526556148</v>
      </c>
      <c r="Z32">
        <v>35.582808523671261</v>
      </c>
      <c r="AA32">
        <v>41.453209594983178</v>
      </c>
      <c r="AB32">
        <v>57.794379474240593</v>
      </c>
      <c r="AC32">
        <f>Table1[[#This Row],[2070]]-Table1[[#This Row],[2020]]</f>
        <v>-120.51990118851921</v>
      </c>
      <c r="AD32" t="b">
        <f>IF(Table1[[#This Row],[Development]]=AC33,TRUE,FALSE)</f>
        <v>0</v>
      </c>
    </row>
    <row r="33" spans="1:30" x14ac:dyDescent="0.3">
      <c r="A33" s="1">
        <v>89</v>
      </c>
      <c r="B33" t="s">
        <v>14</v>
      </c>
      <c r="C33" t="s">
        <v>13</v>
      </c>
      <c r="D33" t="s">
        <v>144</v>
      </c>
      <c r="E33" t="s">
        <v>96</v>
      </c>
      <c r="F33" t="str">
        <f>_xlfn.CONCAT(Table2[[#This Row],[scenario]:[variable]])</f>
        <v>cement added - Resource_mine</v>
      </c>
      <c r="G33">
        <v>14.72692174377698</v>
      </c>
      <c r="H33">
        <v>17.560638332696449</v>
      </c>
      <c r="I33">
        <v>20.189761120905729</v>
      </c>
      <c r="J33">
        <v>22.221206725358851</v>
      </c>
      <c r="K33">
        <v>23.61025795515042</v>
      </c>
      <c r="L33">
        <v>24.45890311061801</v>
      </c>
      <c r="M33">
        <f>Table2[[#This Row],[2070]]-Table2[[#This Row],[2020]]</f>
        <v>9.7319813668410298</v>
      </c>
      <c r="N33" t="str">
        <f>IF(Table2[[#This Row],[Development]]=M34,"True","False")</f>
        <v>False</v>
      </c>
      <c r="Q33" s="1">
        <v>19</v>
      </c>
      <c r="R33" t="s">
        <v>14</v>
      </c>
      <c r="S33" t="s">
        <v>7</v>
      </c>
      <c r="T33" t="s">
        <v>144</v>
      </c>
      <c r="U33" t="s">
        <v>26</v>
      </c>
      <c r="V33" t="str">
        <f>_xlfn.CONCAT(Table1[[#This Row],[scenario]:[variable]])</f>
        <v>baseline - coal_fs</v>
      </c>
      <c r="W33">
        <v>1.5454896688461299</v>
      </c>
      <c r="X33">
        <v>0.92534174669227454</v>
      </c>
      <c r="Y33">
        <v>0.55403628081887846</v>
      </c>
      <c r="Z33">
        <v>0.33172198440290879</v>
      </c>
      <c r="AA33">
        <v>0.198614204061804</v>
      </c>
      <c r="AB33">
        <v>0.11891765969659381</v>
      </c>
      <c r="AC33">
        <f>Table1[[#This Row],[2070]]-Table1[[#This Row],[2020]]</f>
        <v>-1.4265720091495362</v>
      </c>
      <c r="AD33" t="b">
        <f>IF(Table1[[#This Row],[Development]]=AC34,TRUE,FALSE)</f>
        <v>1</v>
      </c>
    </row>
    <row r="34" spans="1:30" x14ac:dyDescent="0.3">
      <c r="A34" s="1">
        <v>88</v>
      </c>
      <c r="B34" t="s">
        <v>14</v>
      </c>
      <c r="C34" t="s">
        <v>13</v>
      </c>
      <c r="D34" t="s">
        <v>144</v>
      </c>
      <c r="E34" t="s">
        <v>95</v>
      </c>
      <c r="F34" t="str">
        <f>_xlfn.CONCAT(Table2[[#This Row],[scenario]:[variable]])</f>
        <v>cement added - Mining_clinker</v>
      </c>
      <c r="G34">
        <v>13.25422956939928</v>
      </c>
      <c r="H34">
        <v>15.804574499426799</v>
      </c>
      <c r="I34">
        <v>18.170785008815159</v>
      </c>
      <c r="J34">
        <v>19.99908605282296</v>
      </c>
      <c r="K34">
        <v>21.249232159635369</v>
      </c>
      <c r="L34">
        <v>22.013012799556201</v>
      </c>
      <c r="M34">
        <f>Table2[[#This Row],[2070]]-Table2[[#This Row],[2020]]</f>
        <v>8.7587832301569204</v>
      </c>
      <c r="N34" t="str">
        <f>IF(Table2[[#This Row],[Development]]=M35,"True","False")</f>
        <v>False</v>
      </c>
      <c r="Q34" s="1">
        <v>105</v>
      </c>
      <c r="R34" t="s">
        <v>14</v>
      </c>
      <c r="S34" t="s">
        <v>13</v>
      </c>
      <c r="T34" t="s">
        <v>144</v>
      </c>
      <c r="U34" t="s">
        <v>26</v>
      </c>
      <c r="V34" t="str">
        <f>_xlfn.CONCAT(Table1[[#This Row],[scenario]:[variable]])</f>
        <v>cement added - coal_fs</v>
      </c>
      <c r="W34">
        <v>1.5454896688461299</v>
      </c>
      <c r="X34">
        <v>0.92534174669227454</v>
      </c>
      <c r="Y34">
        <v>0.55403628081887846</v>
      </c>
      <c r="Z34">
        <v>0.33172198440290879</v>
      </c>
      <c r="AA34">
        <v>0.198614204061804</v>
      </c>
      <c r="AB34">
        <v>0.11891765969659381</v>
      </c>
      <c r="AC34">
        <f>Table1[[#This Row],[2070]]-Table1[[#This Row],[2020]]</f>
        <v>-1.4265720091495362</v>
      </c>
      <c r="AD34" t="b">
        <f>IF(Table1[[#This Row],[Development]]=AC35,TRUE,FALSE)</f>
        <v>0</v>
      </c>
    </row>
    <row r="35" spans="1:30" x14ac:dyDescent="0.3">
      <c r="A35" s="1">
        <v>126</v>
      </c>
      <c r="B35" t="s">
        <v>14</v>
      </c>
      <c r="C35" t="s">
        <v>13</v>
      </c>
      <c r="D35" t="s">
        <v>144</v>
      </c>
      <c r="E35" t="s">
        <v>47</v>
      </c>
      <c r="F35" t="str">
        <f>_xlfn.CONCAT(Table2[[#This Row],[scenario]:[variable]])</f>
        <v>cement added - gas_cc</v>
      </c>
      <c r="G35">
        <v>2.3320311698137148</v>
      </c>
      <c r="H35">
        <v>4.0258633813161042</v>
      </c>
      <c r="I35">
        <v>5.4337008564748164</v>
      </c>
      <c r="J35">
        <v>6.4444624407682554</v>
      </c>
      <c r="K35">
        <v>7.4078375645656784</v>
      </c>
      <c r="L35">
        <v>8.7452519758645391</v>
      </c>
      <c r="M35">
        <f>Table2[[#This Row],[2070]]-Table2[[#This Row],[2020]]</f>
        <v>6.4132208060508242</v>
      </c>
      <c r="N35" t="str">
        <f>IF(Table2[[#This Row],[Development]]=M36,"True","False")</f>
        <v>False</v>
      </c>
      <c r="Q35" s="1">
        <v>20</v>
      </c>
      <c r="R35" t="s">
        <v>14</v>
      </c>
      <c r="S35" t="s">
        <v>7</v>
      </c>
      <c r="T35" t="s">
        <v>144</v>
      </c>
      <c r="U35" t="s">
        <v>27</v>
      </c>
      <c r="V35" t="str">
        <f>_xlfn.CONCAT(Table1[[#This Row],[scenario]:[variable]])</f>
        <v>baseline - coal_gas</v>
      </c>
      <c r="W35">
        <v>2.9724190235137939</v>
      </c>
      <c r="X35">
        <v>1.77969705431492</v>
      </c>
      <c r="Y35">
        <v>1.065570358715108</v>
      </c>
      <c r="Z35">
        <v>0.63799633011660106</v>
      </c>
      <c r="AA35">
        <v>0.38199196694347742</v>
      </c>
      <c r="AB35">
        <v>0.22871269930765681</v>
      </c>
      <c r="AC35">
        <f>Table1[[#This Row],[2070]]-Table1[[#This Row],[2020]]</f>
        <v>-2.743706324206137</v>
      </c>
      <c r="AD35" t="b">
        <f>IF(Table1[[#This Row],[Development]]=AC36,TRUE,FALSE)</f>
        <v>1</v>
      </c>
    </row>
    <row r="36" spans="1:30" x14ac:dyDescent="0.3">
      <c r="A36" s="1">
        <v>40</v>
      </c>
      <c r="B36" t="s">
        <v>14</v>
      </c>
      <c r="C36" t="s">
        <v>7</v>
      </c>
      <c r="D36" t="s">
        <v>144</v>
      </c>
      <c r="E36" t="s">
        <v>47</v>
      </c>
      <c r="F36" t="str">
        <f>_xlfn.CONCAT(Table2[[#This Row],[scenario]:[variable]])</f>
        <v>baseline - gas_cc</v>
      </c>
      <c r="G36">
        <v>2.3320311698137148</v>
      </c>
      <c r="H36">
        <v>4.0320226103465364</v>
      </c>
      <c r="I36">
        <v>5.4223057273767727</v>
      </c>
      <c r="J36">
        <v>6.4472932324766354</v>
      </c>
      <c r="K36">
        <v>7.3902832064372044</v>
      </c>
      <c r="L36">
        <v>8.6400792092546794</v>
      </c>
      <c r="M36">
        <f>Table2[[#This Row],[2070]]-Table2[[#This Row],[2020]]</f>
        <v>6.3080480394409646</v>
      </c>
      <c r="N36" t="str">
        <f>IF(Table2[[#This Row],[Development]]=M37,"True","False")</f>
        <v>False</v>
      </c>
      <c r="Q36" s="1">
        <v>106</v>
      </c>
      <c r="R36" t="s">
        <v>14</v>
      </c>
      <c r="S36" t="s">
        <v>13</v>
      </c>
      <c r="T36" t="s">
        <v>144</v>
      </c>
      <c r="U36" t="s">
        <v>27</v>
      </c>
      <c r="V36" t="str">
        <f>_xlfn.CONCAT(Table1[[#This Row],[scenario]:[variable]])</f>
        <v>cement added - coal_gas</v>
      </c>
      <c r="W36">
        <v>2.9724190235137939</v>
      </c>
      <c r="X36">
        <v>1.77969705431492</v>
      </c>
      <c r="Y36">
        <v>1.065570358715108</v>
      </c>
      <c r="Z36">
        <v>0.63799633011660095</v>
      </c>
      <c r="AA36">
        <v>0.38199196694347731</v>
      </c>
      <c r="AB36">
        <v>0.2287126993076567</v>
      </c>
      <c r="AC36">
        <f>Table1[[#This Row],[2070]]-Table1[[#This Row],[2020]]</f>
        <v>-2.743706324206137</v>
      </c>
      <c r="AD36" t="b">
        <f>IF(Table1[[#This Row],[Development]]=AC37,TRUE,FALSE)</f>
        <v>0</v>
      </c>
    </row>
    <row r="37" spans="1:30" x14ac:dyDescent="0.3">
      <c r="A37" s="1">
        <v>72</v>
      </c>
      <c r="B37" t="s">
        <v>14</v>
      </c>
      <c r="C37" t="s">
        <v>7</v>
      </c>
      <c r="D37" t="s">
        <v>144</v>
      </c>
      <c r="E37" t="s">
        <v>79</v>
      </c>
      <c r="F37" t="str">
        <f>_xlfn.CONCAT(Table2[[#This Row],[scenario]:[variable]])</f>
        <v>baseline - ref_hil</v>
      </c>
      <c r="G37">
        <v>27.883615510076229</v>
      </c>
      <c r="H37">
        <v>36.994776371956533</v>
      </c>
      <c r="I37">
        <v>41.743053157075749</v>
      </c>
      <c r="J37">
        <v>44.444938078273168</v>
      </c>
      <c r="K37">
        <v>42.707471183575123</v>
      </c>
      <c r="L37">
        <v>33.386748838824062</v>
      </c>
      <c r="M37">
        <f>Table2[[#This Row],[2070]]-Table2[[#This Row],[2020]]</f>
        <v>5.5031333287478326</v>
      </c>
      <c r="N37" t="str">
        <f>IF(Table2[[#This Row],[Development]]=M38,"True","False")</f>
        <v>False</v>
      </c>
      <c r="Q37" s="1">
        <v>21</v>
      </c>
      <c r="R37" t="s">
        <v>14</v>
      </c>
      <c r="S37" t="s">
        <v>7</v>
      </c>
      <c r="T37" t="s">
        <v>144</v>
      </c>
      <c r="U37" t="s">
        <v>28</v>
      </c>
      <c r="V37" t="str">
        <f>_xlfn.CONCAT(Table1[[#This Row],[scenario]:[variable]])</f>
        <v>baseline - coal_i</v>
      </c>
      <c r="W37">
        <v>6.7243056297302246</v>
      </c>
      <c r="X37">
        <v>4.0260901396725908</v>
      </c>
      <c r="Y37">
        <v>2.4105688684199769</v>
      </c>
      <c r="Z37">
        <v>1.443296614781733</v>
      </c>
      <c r="AA37">
        <v>0.86415499077020586</v>
      </c>
      <c r="AB37">
        <v>0.51740151014348923</v>
      </c>
      <c r="AC37">
        <f>Table1[[#This Row],[2070]]-Table1[[#This Row],[2020]]</f>
        <v>-6.2069041195867349</v>
      </c>
      <c r="AD37" t="b">
        <f>IF(Table1[[#This Row],[Development]]=AC38,TRUE,FALSE)</f>
        <v>1</v>
      </c>
    </row>
    <row r="38" spans="1:30" x14ac:dyDescent="0.3">
      <c r="A38" s="1">
        <v>71</v>
      </c>
      <c r="B38" t="s">
        <v>14</v>
      </c>
      <c r="C38" t="s">
        <v>7</v>
      </c>
      <c r="D38" t="s">
        <v>144</v>
      </c>
      <c r="E38" t="s">
        <v>78</v>
      </c>
      <c r="F38" t="str">
        <f>_xlfn.CONCAT(Table2[[#This Row],[scenario]:[variable]])</f>
        <v>baseline - oil_imp</v>
      </c>
      <c r="G38">
        <v>29.66342054323092</v>
      </c>
      <c r="H38">
        <v>38.941871257887193</v>
      </c>
      <c r="I38">
        <v>43.940057526235428</v>
      </c>
      <c r="J38">
        <v>46.484147018682123</v>
      </c>
      <c r="K38">
        <v>44.955234432540308</v>
      </c>
      <c r="L38">
        <v>35.143947402976039</v>
      </c>
      <c r="M38">
        <f>Table2[[#This Row],[2070]]-Table2[[#This Row],[2020]]</f>
        <v>5.4805268597451189</v>
      </c>
      <c r="N38" t="str">
        <f>IF(Table2[[#This Row],[Development]]=M39,"True","False")</f>
        <v>False</v>
      </c>
      <c r="Q38" s="1">
        <v>107</v>
      </c>
      <c r="R38" t="s">
        <v>14</v>
      </c>
      <c r="S38" t="s">
        <v>13</v>
      </c>
      <c r="T38" t="s">
        <v>144</v>
      </c>
      <c r="U38" t="s">
        <v>28</v>
      </c>
      <c r="V38" t="str">
        <f>_xlfn.CONCAT(Table1[[#This Row],[scenario]:[variable]])</f>
        <v>cement added - coal_i</v>
      </c>
      <c r="W38">
        <v>6.7243056297302246</v>
      </c>
      <c r="X38">
        <v>4.0260901396725908</v>
      </c>
      <c r="Y38">
        <v>2.4105688684199769</v>
      </c>
      <c r="Z38">
        <v>1.443296614781733</v>
      </c>
      <c r="AA38">
        <v>0.86415499077020597</v>
      </c>
      <c r="AB38">
        <v>0.51740151014348934</v>
      </c>
      <c r="AC38">
        <f>Table1[[#This Row],[2070]]-Table1[[#This Row],[2020]]</f>
        <v>-6.2069041195867349</v>
      </c>
      <c r="AD38" t="b">
        <f>IF(Table1[[#This Row],[Development]]=AC39,TRUE,FALSE)</f>
        <v>0</v>
      </c>
    </row>
    <row r="39" spans="1:30" x14ac:dyDescent="0.3">
      <c r="A39" s="1">
        <v>158</v>
      </c>
      <c r="B39" t="s">
        <v>14</v>
      </c>
      <c r="C39" t="s">
        <v>13</v>
      </c>
      <c r="D39" t="s">
        <v>144</v>
      </c>
      <c r="E39" t="s">
        <v>79</v>
      </c>
      <c r="F39" t="str">
        <f>_xlfn.CONCAT(Table2[[#This Row],[scenario]:[variable]])</f>
        <v>cement added - ref_hil</v>
      </c>
      <c r="G39">
        <v>28.540519714355469</v>
      </c>
      <c r="H39">
        <v>36.930058962690318</v>
      </c>
      <c r="I39">
        <v>41.70648747758738</v>
      </c>
      <c r="J39">
        <v>44.424212493632751</v>
      </c>
      <c r="K39">
        <v>42.694362902440851</v>
      </c>
      <c r="L39">
        <v>33.379319008613329</v>
      </c>
      <c r="M39">
        <f>Table2[[#This Row],[2070]]-Table2[[#This Row],[2020]]</f>
        <v>4.8387992942578606</v>
      </c>
      <c r="N39" t="str">
        <f>IF(Table2[[#This Row],[Development]]=M40,"True","False")</f>
        <v>False</v>
      </c>
      <c r="Q39" s="1">
        <v>22</v>
      </c>
      <c r="R39" t="s">
        <v>14</v>
      </c>
      <c r="S39" t="s">
        <v>7</v>
      </c>
      <c r="T39" t="s">
        <v>144</v>
      </c>
      <c r="U39" t="s">
        <v>29</v>
      </c>
      <c r="V39" t="str">
        <f>_xlfn.CONCAT(Table1[[#This Row],[scenario]:[variable]])</f>
        <v>baseline - coal_imp</v>
      </c>
      <c r="W39">
        <v>1.700000047683716</v>
      </c>
      <c r="X39">
        <v>32.160761788712357</v>
      </c>
      <c r="Y39">
        <v>26.277684026212729</v>
      </c>
      <c r="Z39">
        <v>21.470781143742361</v>
      </c>
      <c r="AA39">
        <v>17.543191495210451</v>
      </c>
      <c r="AB39">
        <v>14.334064782143329</v>
      </c>
      <c r="AC39">
        <f>Table1[[#This Row],[2070]]-Table1[[#This Row],[2020]]</f>
        <v>12.634064734459614</v>
      </c>
      <c r="AD39" t="b">
        <f>IF(Table1[[#This Row],[Development]]=AC40,TRUE,FALSE)</f>
        <v>1</v>
      </c>
    </row>
    <row r="40" spans="1:30" x14ac:dyDescent="0.3">
      <c r="A40" s="1">
        <v>157</v>
      </c>
      <c r="B40" t="s">
        <v>14</v>
      </c>
      <c r="C40" t="s">
        <v>13</v>
      </c>
      <c r="D40" t="s">
        <v>144</v>
      </c>
      <c r="E40" t="s">
        <v>78</v>
      </c>
      <c r="F40" t="str">
        <f>_xlfn.CONCAT(Table2[[#This Row],[scenario]:[variable]])</f>
        <v>cement added - oil_imp</v>
      </c>
      <c r="G40">
        <v>30.362254798104001</v>
      </c>
      <c r="H40">
        <v>38.873747666749622</v>
      </c>
      <c r="I40">
        <v>43.901567335923787</v>
      </c>
      <c r="J40">
        <v>46.462330613017251</v>
      </c>
      <c r="K40">
        <v>44.941436241379193</v>
      </c>
      <c r="L40">
        <v>35.136126528790307</v>
      </c>
      <c r="M40">
        <f>Table2[[#This Row],[2070]]-Table2[[#This Row],[2020]]</f>
        <v>4.7738717306863059</v>
      </c>
      <c r="N40" t="str">
        <f>IF(Table2[[#This Row],[Development]]=M41,"True","False")</f>
        <v>False</v>
      </c>
      <c r="Q40" s="1">
        <v>108</v>
      </c>
      <c r="R40" t="s">
        <v>14</v>
      </c>
      <c r="S40" t="s">
        <v>13</v>
      </c>
      <c r="T40" t="s">
        <v>144</v>
      </c>
      <c r="U40" t="s">
        <v>29</v>
      </c>
      <c r="V40" t="str">
        <f>_xlfn.CONCAT(Table1[[#This Row],[scenario]:[variable]])</f>
        <v>cement added - coal_imp</v>
      </c>
      <c r="W40">
        <v>1.700000047683716</v>
      </c>
      <c r="X40">
        <v>32.160761788712357</v>
      </c>
      <c r="Y40">
        <v>26.277684026212729</v>
      </c>
      <c r="Z40">
        <v>21.470781143742371</v>
      </c>
      <c r="AA40">
        <v>17.543191495210461</v>
      </c>
      <c r="AB40">
        <v>14.334064782143329</v>
      </c>
      <c r="AC40">
        <f>Table1[[#This Row],[2070]]-Table1[[#This Row],[2020]]</f>
        <v>12.634064734459614</v>
      </c>
      <c r="AD40" t="b">
        <f>IF(Table1[[#This Row],[Development]]=AC41,TRUE,FALSE)</f>
        <v>0</v>
      </c>
    </row>
    <row r="41" spans="1:30" x14ac:dyDescent="0.3">
      <c r="A41" s="1">
        <v>37</v>
      </c>
      <c r="B41" t="s">
        <v>14</v>
      </c>
      <c r="C41" t="s">
        <v>7</v>
      </c>
      <c r="D41" t="s">
        <v>144</v>
      </c>
      <c r="E41" t="s">
        <v>44</v>
      </c>
      <c r="F41" t="str">
        <f>_xlfn.CONCAT(Table2[[#This Row],[scenario]:[variable]])</f>
        <v>baseline - foil_trp</v>
      </c>
      <c r="G41">
        <v>24.974686207671759</v>
      </c>
      <c r="H41">
        <v>30.974135839032979</v>
      </c>
      <c r="I41">
        <v>36.269666550427601</v>
      </c>
      <c r="J41">
        <v>39.115282481136603</v>
      </c>
      <c r="K41">
        <v>37.768454157212751</v>
      </c>
      <c r="L41">
        <v>29.592575865395929</v>
      </c>
      <c r="M41">
        <f>Table2[[#This Row],[2070]]-Table2[[#This Row],[2020]]</f>
        <v>4.6178896577241701</v>
      </c>
      <c r="N41" t="str">
        <f>IF(Table2[[#This Row],[Development]]=M42,"True","False")</f>
        <v>True</v>
      </c>
      <c r="Q41" s="1">
        <v>23</v>
      </c>
      <c r="R41" t="s">
        <v>14</v>
      </c>
      <c r="S41" t="s">
        <v>7</v>
      </c>
      <c r="T41" t="s">
        <v>144</v>
      </c>
      <c r="U41" t="s">
        <v>30</v>
      </c>
      <c r="V41" t="str">
        <f>_xlfn.CONCAT(Table1[[#This Row],[scenario]:[variable]])</f>
        <v>baseline - coal_ppl</v>
      </c>
      <c r="W41">
        <v>24.80757904052734</v>
      </c>
      <c r="X41">
        <v>8.6498678192939984</v>
      </c>
      <c r="Y41">
        <v>3.0160223683668019</v>
      </c>
      <c r="Z41">
        <v>1.051621957297302</v>
      </c>
      <c r="AA41">
        <v>0.3666778975743023</v>
      </c>
      <c r="AB41">
        <v>0.12785267522851829</v>
      </c>
      <c r="AC41">
        <f>Table1[[#This Row],[2070]]-Table1[[#This Row],[2020]]</f>
        <v>-24.679726365298823</v>
      </c>
      <c r="AD41" t="b">
        <f>IF(Table1[[#This Row],[Development]]=AC42,TRUE,FALSE)</f>
        <v>1</v>
      </c>
    </row>
    <row r="42" spans="1:30" x14ac:dyDescent="0.3">
      <c r="A42" s="1">
        <v>123</v>
      </c>
      <c r="B42" t="s">
        <v>14</v>
      </c>
      <c r="C42" t="s">
        <v>13</v>
      </c>
      <c r="D42" t="s">
        <v>144</v>
      </c>
      <c r="E42" t="s">
        <v>44</v>
      </c>
      <c r="F42" t="str">
        <f>_xlfn.CONCAT(Table2[[#This Row],[scenario]:[variable]])</f>
        <v>cement added - foil_trp</v>
      </c>
      <c r="G42">
        <v>24.974686207671759</v>
      </c>
      <c r="H42">
        <v>30.974135839032979</v>
      </c>
      <c r="I42">
        <v>36.269666550427601</v>
      </c>
      <c r="J42">
        <v>39.115282481136603</v>
      </c>
      <c r="K42">
        <v>37.768454157212751</v>
      </c>
      <c r="L42">
        <v>29.592575865395929</v>
      </c>
      <c r="M42">
        <f>Table2[[#This Row],[2070]]-Table2[[#This Row],[2020]]</f>
        <v>4.6178896577241701</v>
      </c>
      <c r="N42" t="str">
        <f>IF(Table2[[#This Row],[Development]]=M43,"True","False")</f>
        <v>False</v>
      </c>
      <c r="Q42" s="1">
        <v>109</v>
      </c>
      <c r="R42" t="s">
        <v>14</v>
      </c>
      <c r="S42" t="s">
        <v>13</v>
      </c>
      <c r="T42" t="s">
        <v>144</v>
      </c>
      <c r="U42" t="s">
        <v>30</v>
      </c>
      <c r="V42" t="str">
        <f>_xlfn.CONCAT(Table1[[#This Row],[scenario]:[variable]])</f>
        <v>cement added - coal_ppl</v>
      </c>
      <c r="W42">
        <v>24.807579040527351</v>
      </c>
      <c r="X42">
        <v>8.6498678192939984</v>
      </c>
      <c r="Y42">
        <v>3.016022368366801</v>
      </c>
      <c r="Z42">
        <v>1.0516219572973009</v>
      </c>
      <c r="AA42">
        <v>0.36667789757430219</v>
      </c>
      <c r="AB42">
        <v>0.1278526752285182</v>
      </c>
      <c r="AC42">
        <f>Table1[[#This Row],[2070]]-Table1[[#This Row],[2020]]</f>
        <v>-24.679726365298833</v>
      </c>
      <c r="AD42" t="b">
        <f>IF(Table1[[#This Row],[Development]]=AC43,TRUE,FALSE)</f>
        <v>0</v>
      </c>
    </row>
    <row r="43" spans="1:30" x14ac:dyDescent="0.3">
      <c r="A43" s="1">
        <v>76</v>
      </c>
      <c r="B43" t="s">
        <v>14</v>
      </c>
      <c r="C43" t="s">
        <v>7</v>
      </c>
      <c r="D43" t="s">
        <v>144</v>
      </c>
      <c r="E43" t="s">
        <v>83</v>
      </c>
      <c r="F43" t="str">
        <f>_xlfn.CONCAT(Table2[[#This Row],[scenario]:[variable]])</f>
        <v>baseline - solar_rc</v>
      </c>
      <c r="G43">
        <v>0.26681429147720342</v>
      </c>
      <c r="H43">
        <v>0.70249246481983929</v>
      </c>
      <c r="I43">
        <v>1.2880074942859061</v>
      </c>
      <c r="J43">
        <v>2.0748907276147301</v>
      </c>
      <c r="K43">
        <v>3.1323959866320119</v>
      </c>
      <c r="L43">
        <v>4.4925354789447427</v>
      </c>
      <c r="M43">
        <f>Table2[[#This Row],[2070]]-Table2[[#This Row],[2020]]</f>
        <v>4.2257211874675393</v>
      </c>
      <c r="N43" t="str">
        <f>IF(Table2[[#This Row],[Development]]=M44,"True","False")</f>
        <v>True</v>
      </c>
      <c r="Q43" s="1">
        <v>24</v>
      </c>
      <c r="R43" t="s">
        <v>14</v>
      </c>
      <c r="S43" t="s">
        <v>7</v>
      </c>
      <c r="T43" t="s">
        <v>144</v>
      </c>
      <c r="U43" t="s">
        <v>31</v>
      </c>
      <c r="V43" t="str">
        <f>_xlfn.CONCAT(Table1[[#This Row],[scenario]:[variable]])</f>
        <v>baseline - coal_rc</v>
      </c>
      <c r="W43">
        <v>2.3669407367706299</v>
      </c>
      <c r="X43">
        <v>0.82530119024194304</v>
      </c>
      <c r="Y43">
        <v>0.2877647268617578</v>
      </c>
      <c r="Z43">
        <v>0.1003373544166901</v>
      </c>
      <c r="AA43">
        <v>3.4985471642523303E-2</v>
      </c>
      <c r="AB43">
        <v>1.2198679476506149E-2</v>
      </c>
      <c r="AC43">
        <f>Table1[[#This Row],[2070]]-Table1[[#This Row],[2020]]</f>
        <v>-2.3547420572941236</v>
      </c>
      <c r="AD43" t="b">
        <f>IF(Table1[[#This Row],[Development]]=AC44,TRUE,FALSE)</f>
        <v>1</v>
      </c>
    </row>
    <row r="44" spans="1:30" x14ac:dyDescent="0.3">
      <c r="A44" s="1">
        <v>162</v>
      </c>
      <c r="B44" t="s">
        <v>14</v>
      </c>
      <c r="C44" t="s">
        <v>13</v>
      </c>
      <c r="D44" t="s">
        <v>144</v>
      </c>
      <c r="E44" t="s">
        <v>83</v>
      </c>
      <c r="F44" t="str">
        <f>_xlfn.CONCAT(Table2[[#This Row],[scenario]:[variable]])</f>
        <v>cement added - solar_rc</v>
      </c>
      <c r="G44">
        <v>0.26681429147720342</v>
      </c>
      <c r="H44">
        <v>0.70249246481983929</v>
      </c>
      <c r="I44">
        <v>1.2880074942859061</v>
      </c>
      <c r="J44">
        <v>2.0748907276147301</v>
      </c>
      <c r="K44">
        <v>3.1323959866320119</v>
      </c>
      <c r="L44">
        <v>4.4925354789447427</v>
      </c>
      <c r="M44">
        <f>Table2[[#This Row],[2070]]-Table2[[#This Row],[2020]]</f>
        <v>4.2257211874675393</v>
      </c>
      <c r="N44" t="str">
        <f>IF(Table2[[#This Row],[Development]]=M45,"True","False")</f>
        <v>False</v>
      </c>
      <c r="Q44" s="1">
        <v>110</v>
      </c>
      <c r="R44" t="s">
        <v>14</v>
      </c>
      <c r="S44" t="s">
        <v>13</v>
      </c>
      <c r="T44" t="s">
        <v>144</v>
      </c>
      <c r="U44" t="s">
        <v>31</v>
      </c>
      <c r="V44" t="str">
        <f>_xlfn.CONCAT(Table1[[#This Row],[scenario]:[variable]])</f>
        <v>cement added - coal_rc</v>
      </c>
      <c r="W44">
        <v>2.3669407367706299</v>
      </c>
      <c r="X44">
        <v>0.82530119024194315</v>
      </c>
      <c r="Y44">
        <v>0.28776472686175769</v>
      </c>
      <c r="Z44">
        <v>0.1003373544166901</v>
      </c>
      <c r="AA44">
        <v>3.4985471642523289E-2</v>
      </c>
      <c r="AB44">
        <v>1.2198679476506149E-2</v>
      </c>
      <c r="AC44">
        <f>Table1[[#This Row],[2070]]-Table1[[#This Row],[2020]]</f>
        <v>-2.3547420572941236</v>
      </c>
      <c r="AD44" t="e">
        <f>IF(Table1[[#This Row],[Development]]=#REF!,TRUE,FALSE)</f>
        <v>#REF!</v>
      </c>
    </row>
    <row r="45" spans="1:30" x14ac:dyDescent="0.3">
      <c r="A45" s="1">
        <v>19</v>
      </c>
      <c r="B45" t="s">
        <v>14</v>
      </c>
      <c r="C45" t="s">
        <v>7</v>
      </c>
      <c r="D45" t="s">
        <v>144</v>
      </c>
      <c r="E45" t="s">
        <v>26</v>
      </c>
      <c r="F45" t="str">
        <f>_xlfn.CONCAT(Table2[[#This Row],[scenario]:[variable]])</f>
        <v>baseline - coal_fs</v>
      </c>
      <c r="G45">
        <v>1.5454896688461299</v>
      </c>
      <c r="H45">
        <v>2.7999999523162842</v>
      </c>
      <c r="I45">
        <v>3</v>
      </c>
      <c r="J45">
        <v>3.400000095367433</v>
      </c>
      <c r="K45">
        <v>3.8000001907348628</v>
      </c>
      <c r="L45">
        <v>4.2000002861022949</v>
      </c>
      <c r="M45">
        <f>Table2[[#This Row],[2070]]-Table2[[#This Row],[2020]]</f>
        <v>2.654510617256165</v>
      </c>
      <c r="N45" t="str">
        <f>IF(Table2[[#This Row],[Development]]=M46,"True","False")</f>
        <v>True</v>
      </c>
      <c r="Q45" s="1">
        <v>26</v>
      </c>
      <c r="R45" t="s">
        <v>14</v>
      </c>
      <c r="S45" t="s">
        <v>7</v>
      </c>
      <c r="T45" t="s">
        <v>144</v>
      </c>
      <c r="U45" t="s">
        <v>33</v>
      </c>
      <c r="V45" t="str">
        <f>_xlfn.CONCAT(Table1[[#This Row],[scenario]:[variable]])</f>
        <v>baseline - elec_exp</v>
      </c>
      <c r="W45">
        <v>1.6663264036178591</v>
      </c>
      <c r="X45">
        <v>0.99769116284964354</v>
      </c>
      <c r="Y45">
        <v>0.59735454846489233</v>
      </c>
      <c r="Z45">
        <v>0.35765823118298129</v>
      </c>
      <c r="AA45">
        <v>0.21414319295244641</v>
      </c>
      <c r="AB45">
        <v>1.10349023672544</v>
      </c>
      <c r="AC45">
        <f>Table1[[#This Row],[2070]]-Table1[[#This Row],[2020]]</f>
        <v>-0.56283616689241911</v>
      </c>
      <c r="AD45" t="b">
        <f>IF(Table1[[#This Row],[Development]]=AC46,TRUE,FALSE)</f>
        <v>1</v>
      </c>
    </row>
    <row r="46" spans="1:30" x14ac:dyDescent="0.3">
      <c r="A46" s="1">
        <v>105</v>
      </c>
      <c r="B46" t="s">
        <v>14</v>
      </c>
      <c r="C46" t="s">
        <v>13</v>
      </c>
      <c r="D46" t="s">
        <v>144</v>
      </c>
      <c r="E46" t="s">
        <v>26</v>
      </c>
      <c r="F46" t="str">
        <f>_xlfn.CONCAT(Table2[[#This Row],[scenario]:[variable]])</f>
        <v>cement added - coal_fs</v>
      </c>
      <c r="G46">
        <v>1.5454896688461299</v>
      </c>
      <c r="H46">
        <v>2.7999999523162842</v>
      </c>
      <c r="I46">
        <v>3</v>
      </c>
      <c r="J46">
        <v>3.4000000953674321</v>
      </c>
      <c r="K46">
        <v>3.8000001907348619</v>
      </c>
      <c r="L46">
        <v>4.2000002861022949</v>
      </c>
      <c r="M46">
        <f>Table2[[#This Row],[2070]]-Table2[[#This Row],[2020]]</f>
        <v>2.654510617256165</v>
      </c>
      <c r="N46" t="str">
        <f>IF(Table2[[#This Row],[Development]]=M47,"True","False")</f>
        <v>False</v>
      </c>
      <c r="Q46" s="1">
        <v>112</v>
      </c>
      <c r="R46" t="s">
        <v>14</v>
      </c>
      <c r="S46" t="s">
        <v>13</v>
      </c>
      <c r="T46" t="s">
        <v>144</v>
      </c>
      <c r="U46" t="s">
        <v>33</v>
      </c>
      <c r="V46" t="str">
        <f>_xlfn.CONCAT(Table1[[#This Row],[scenario]:[variable]])</f>
        <v>cement added - elec_exp</v>
      </c>
      <c r="W46">
        <v>1.6663264036178591</v>
      </c>
      <c r="X46">
        <v>0.99769116284964365</v>
      </c>
      <c r="Y46">
        <v>0.59735454846489233</v>
      </c>
      <c r="Z46">
        <v>0.3576582311829814</v>
      </c>
      <c r="AA46">
        <v>0.21414319295244641</v>
      </c>
      <c r="AB46">
        <v>1.10349023672544</v>
      </c>
      <c r="AC46">
        <f>Table1[[#This Row],[2070]]-Table1[[#This Row],[2020]]</f>
        <v>-0.56283616689241911</v>
      </c>
      <c r="AD46" t="b">
        <f>IF(Table1[[#This Row],[Development]]=AC47,TRUE,FALSE)</f>
        <v>0</v>
      </c>
    </row>
    <row r="47" spans="1:30" x14ac:dyDescent="0.3">
      <c r="A47" s="1">
        <v>96</v>
      </c>
      <c r="B47" t="s">
        <v>14</v>
      </c>
      <c r="C47" t="s">
        <v>13</v>
      </c>
      <c r="D47" t="s">
        <v>144</v>
      </c>
      <c r="E47" t="s">
        <v>97</v>
      </c>
      <c r="F47" t="str">
        <f>_xlfn.CONCAT(Table2[[#This Row],[scenario]:[variable]])</f>
        <v>cement added - clinker_coal</v>
      </c>
      <c r="G47">
        <v>0</v>
      </c>
      <c r="H47">
        <v>1.879350640112063</v>
      </c>
      <c r="I47">
        <v>2.1607210266175749</v>
      </c>
      <c r="J47">
        <v>2.378127622252165</v>
      </c>
      <c r="K47">
        <v>2.526784764914038</v>
      </c>
      <c r="L47">
        <v>2.6176073071212009</v>
      </c>
      <c r="M47">
        <f>Table2[[#This Row],[2070]]-Table2[[#This Row],[2020]]</f>
        <v>2.6176073071212009</v>
      </c>
      <c r="N47" t="str">
        <f>IF(Table2[[#This Row],[Development]]=M48,"True","False")</f>
        <v>False</v>
      </c>
      <c r="Q47" s="1">
        <v>27</v>
      </c>
      <c r="R47" t="s">
        <v>14</v>
      </c>
      <c r="S47" t="s">
        <v>7</v>
      </c>
      <c r="T47" t="s">
        <v>144</v>
      </c>
      <c r="U47" t="s">
        <v>34</v>
      </c>
      <c r="V47" t="str">
        <f>_xlfn.CONCAT(Table1[[#This Row],[scenario]:[variable]])</f>
        <v>baseline - elec_i</v>
      </c>
      <c r="W47">
        <v>0.62889463833573811</v>
      </c>
      <c r="X47">
        <v>1.6532977427989151</v>
      </c>
      <c r="Y47">
        <v>3.3219424671534692</v>
      </c>
      <c r="Z47">
        <v>6.0399889119418182</v>
      </c>
      <c r="AA47">
        <v>7.3798660315372828</v>
      </c>
      <c r="AB47">
        <v>5.7668448150098266</v>
      </c>
      <c r="AC47">
        <f>Table1[[#This Row],[2070]]-Table1[[#This Row],[2020]]</f>
        <v>5.1379501766740887</v>
      </c>
      <c r="AD47" t="b">
        <f>IF(Table1[[#This Row],[Development]]=AC48,TRUE,FALSE)</f>
        <v>0</v>
      </c>
    </row>
    <row r="48" spans="1:30" x14ac:dyDescent="0.3">
      <c r="A48" s="1">
        <v>128</v>
      </c>
      <c r="B48" t="s">
        <v>14</v>
      </c>
      <c r="C48" t="s">
        <v>13</v>
      </c>
      <c r="D48" t="s">
        <v>144</v>
      </c>
      <c r="E48" t="s">
        <v>49</v>
      </c>
      <c r="F48" t="str">
        <f>_xlfn.CONCAT(Table2[[#This Row],[scenario]:[variable]])</f>
        <v>cement added - gas_ct</v>
      </c>
      <c r="G48">
        <v>0</v>
      </c>
      <c r="H48">
        <v>0</v>
      </c>
      <c r="I48">
        <v>0</v>
      </c>
      <c r="J48">
        <v>0.4868730493080129</v>
      </c>
      <c r="K48">
        <v>1.5100131787641251</v>
      </c>
      <c r="L48">
        <v>1.8667600771999899</v>
      </c>
      <c r="M48">
        <f>Table2[[#This Row],[2070]]-Table2[[#This Row],[2020]]</f>
        <v>1.8667600771999899</v>
      </c>
      <c r="N48" t="str">
        <f>IF(Table2[[#This Row],[Development]]=M49,"True","False")</f>
        <v>False</v>
      </c>
      <c r="Q48" s="1">
        <v>113</v>
      </c>
      <c r="R48" t="s">
        <v>14</v>
      </c>
      <c r="S48" t="s">
        <v>13</v>
      </c>
      <c r="T48" t="s">
        <v>144</v>
      </c>
      <c r="U48" t="s">
        <v>34</v>
      </c>
      <c r="V48" t="str">
        <f>_xlfn.CONCAT(Table1[[#This Row],[scenario]:[variable]])</f>
        <v>cement added - elec_i</v>
      </c>
      <c r="W48">
        <v>0.62889463833573811</v>
      </c>
      <c r="X48">
        <v>1.6532977427989151</v>
      </c>
      <c r="Y48">
        <v>3.3219424671534692</v>
      </c>
      <c r="Z48">
        <v>6.0399889119418182</v>
      </c>
      <c r="AA48">
        <v>7.3798660315372908</v>
      </c>
      <c r="AB48">
        <v>5.7668448150098151</v>
      </c>
      <c r="AC48">
        <f>Table1[[#This Row],[2070]]-Table1[[#This Row],[2020]]</f>
        <v>5.1379501766740772</v>
      </c>
      <c r="AD48" t="b">
        <f>IF(Table1[[#This Row],[Development]]=AC49,TRUE,FALSE)</f>
        <v>0</v>
      </c>
    </row>
    <row r="49" spans="1:30" x14ac:dyDescent="0.3">
      <c r="A49" s="1">
        <v>42</v>
      </c>
      <c r="B49" t="s">
        <v>14</v>
      </c>
      <c r="C49" t="s">
        <v>7</v>
      </c>
      <c r="D49" t="s">
        <v>144</v>
      </c>
      <c r="E49" t="s">
        <v>49</v>
      </c>
      <c r="F49" t="str">
        <f>_xlfn.CONCAT(Table2[[#This Row],[scenario]:[variable]])</f>
        <v>baseline - gas_ct</v>
      </c>
      <c r="G49">
        <v>0</v>
      </c>
      <c r="H49">
        <v>0</v>
      </c>
      <c r="I49">
        <v>0</v>
      </c>
      <c r="J49">
        <v>0.70013308209847025</v>
      </c>
      <c r="K49">
        <v>1.472858573459797</v>
      </c>
      <c r="L49">
        <v>1.7422912879522141</v>
      </c>
      <c r="M49">
        <f>Table2[[#This Row],[2070]]-Table2[[#This Row],[2020]]</f>
        <v>1.7422912879522141</v>
      </c>
      <c r="N49" t="str">
        <f>IF(Table2[[#This Row],[Development]]=M50,"True","False")</f>
        <v>False</v>
      </c>
      <c r="Q49" s="1">
        <v>28</v>
      </c>
      <c r="R49" t="s">
        <v>14</v>
      </c>
      <c r="S49" t="s">
        <v>7</v>
      </c>
      <c r="T49" t="s">
        <v>144</v>
      </c>
      <c r="U49" t="s">
        <v>35</v>
      </c>
      <c r="V49" t="str">
        <f>_xlfn.CONCAT(Table1[[#This Row],[scenario]:[variable]])</f>
        <v>baseline - elec_imp</v>
      </c>
      <c r="W49">
        <v>1.4911707639694209</v>
      </c>
      <c r="X49">
        <v>0.89281901209867964</v>
      </c>
      <c r="Y49">
        <v>0.53456371840536487</v>
      </c>
      <c r="Z49">
        <v>0.32006304207575109</v>
      </c>
      <c r="AA49">
        <v>0.19163356467283199</v>
      </c>
      <c r="AB49">
        <v>0.114738093067693</v>
      </c>
      <c r="AC49">
        <f>Table1[[#This Row],[2070]]-Table1[[#This Row],[2020]]</f>
        <v>-1.3764326709017278</v>
      </c>
      <c r="AD49" t="b">
        <f>IF(Table1[[#This Row],[Development]]=AC50,TRUE,FALSE)</f>
        <v>1</v>
      </c>
    </row>
    <row r="50" spans="1:30" x14ac:dyDescent="0.3">
      <c r="A50" s="1">
        <v>56</v>
      </c>
      <c r="B50" t="s">
        <v>14</v>
      </c>
      <c r="C50" t="s">
        <v>7</v>
      </c>
      <c r="D50" t="s">
        <v>144</v>
      </c>
      <c r="E50" t="s">
        <v>63</v>
      </c>
      <c r="F50" t="str">
        <f>_xlfn.CONCAT(Table2[[#This Row],[scenario]:[variable]])</f>
        <v>baseline - loil_fs</v>
      </c>
      <c r="G50">
        <v>4.1411472558975229</v>
      </c>
      <c r="H50">
        <v>3.9736335277557369</v>
      </c>
      <c r="I50">
        <v>4.5233778953552246</v>
      </c>
      <c r="J50">
        <v>4.7521319389343253</v>
      </c>
      <c r="K50">
        <v>4.9808855056762704</v>
      </c>
      <c r="L50">
        <v>5.209639072418212</v>
      </c>
      <c r="M50">
        <f>Table2[[#This Row],[2070]]-Table2[[#This Row],[2020]]</f>
        <v>1.0684918165206891</v>
      </c>
      <c r="N50" t="str">
        <f>IF(Table2[[#This Row],[Development]]=M51,"True","False")</f>
        <v>True</v>
      </c>
      <c r="Q50" s="1">
        <v>114</v>
      </c>
      <c r="R50" t="s">
        <v>14</v>
      </c>
      <c r="S50" t="s">
        <v>13</v>
      </c>
      <c r="T50" t="s">
        <v>144</v>
      </c>
      <c r="U50" t="s">
        <v>35</v>
      </c>
      <c r="V50" t="str">
        <f>_xlfn.CONCAT(Table1[[#This Row],[scenario]:[variable]])</f>
        <v>cement added - elec_imp</v>
      </c>
      <c r="W50">
        <v>1.4911707639694209</v>
      </c>
      <c r="X50">
        <v>0.89281901209867987</v>
      </c>
      <c r="Y50">
        <v>0.53456371840536498</v>
      </c>
      <c r="Z50">
        <v>0.3200630420757512</v>
      </c>
      <c r="AA50">
        <v>0.19163356467283199</v>
      </c>
      <c r="AB50">
        <v>0.114738093067693</v>
      </c>
      <c r="AC50">
        <f>Table1[[#This Row],[2070]]-Table1[[#This Row],[2020]]</f>
        <v>-1.3764326709017278</v>
      </c>
      <c r="AD50" t="b">
        <f>IF(Table1[[#This Row],[Development]]=AC51,TRUE,FALSE)</f>
        <v>0</v>
      </c>
    </row>
    <row r="51" spans="1:30" x14ac:dyDescent="0.3">
      <c r="A51" s="1">
        <v>142</v>
      </c>
      <c r="B51" t="s">
        <v>14</v>
      </c>
      <c r="C51" t="s">
        <v>13</v>
      </c>
      <c r="D51" t="s">
        <v>144</v>
      </c>
      <c r="E51" t="s">
        <v>63</v>
      </c>
      <c r="F51" t="str">
        <f>_xlfn.CONCAT(Table2[[#This Row],[scenario]:[variable]])</f>
        <v>cement added - loil_fs</v>
      </c>
      <c r="G51">
        <v>4.1411472558975229</v>
      </c>
      <c r="H51">
        <v>3.973633527755736</v>
      </c>
      <c r="I51">
        <v>4.5233778953552246</v>
      </c>
      <c r="J51">
        <v>4.7521319389343271</v>
      </c>
      <c r="K51">
        <v>4.9808855056762704</v>
      </c>
      <c r="L51">
        <v>5.209639072418212</v>
      </c>
      <c r="M51">
        <f>Table2[[#This Row],[2070]]-Table2[[#This Row],[2020]]</f>
        <v>1.0684918165206891</v>
      </c>
      <c r="N51" t="str">
        <f>IF(Table2[[#This Row],[Development]]=M52,"True","False")</f>
        <v>False</v>
      </c>
      <c r="Q51" s="1">
        <v>30</v>
      </c>
      <c r="R51" t="s">
        <v>14</v>
      </c>
      <c r="S51" t="s">
        <v>7</v>
      </c>
      <c r="T51" t="s">
        <v>144</v>
      </c>
      <c r="U51" t="s">
        <v>37</v>
      </c>
      <c r="V51" t="str">
        <f>_xlfn.CONCAT(Table1[[#This Row],[scenario]:[variable]])</f>
        <v>baseline - elec_trp</v>
      </c>
      <c r="W51">
        <v>0.35421103239059448</v>
      </c>
      <c r="X51">
        <v>1.2058670898361441</v>
      </c>
      <c r="Y51">
        <v>2.5931250755153519</v>
      </c>
      <c r="Z51">
        <v>4.8528221703766512</v>
      </c>
      <c r="AA51">
        <v>8.533630652459065</v>
      </c>
      <c r="AB51">
        <v>14.529279853663819</v>
      </c>
      <c r="AC51">
        <f>Table1[[#This Row],[2070]]-Table1[[#This Row],[2020]]</f>
        <v>14.175068821273225</v>
      </c>
      <c r="AD51" t="b">
        <f>IF(Table1[[#This Row],[Development]]=AC52,TRUE,FALSE)</f>
        <v>1</v>
      </c>
    </row>
    <row r="52" spans="1:30" x14ac:dyDescent="0.3">
      <c r="A52" s="1">
        <v>74</v>
      </c>
      <c r="B52" t="s">
        <v>14</v>
      </c>
      <c r="C52" t="s">
        <v>7</v>
      </c>
      <c r="D52" t="s">
        <v>144</v>
      </c>
      <c r="E52" t="s">
        <v>81</v>
      </c>
      <c r="F52" t="str">
        <f>_xlfn.CONCAT(Table2[[#This Row],[scenario]:[variable]])</f>
        <v>baseline - solar_i</v>
      </c>
      <c r="G52">
        <v>3.2977048307657242E-2</v>
      </c>
      <c r="H52">
        <v>3.6233100967820349E-2</v>
      </c>
      <c r="I52">
        <v>2.1694095802447251E-2</v>
      </c>
      <c r="J52">
        <v>1.2989056418431949E-2</v>
      </c>
      <c r="K52">
        <v>7.7770278225735377E-3</v>
      </c>
      <c r="L52">
        <v>0.64156259725811604</v>
      </c>
      <c r="M52">
        <f>Table2[[#This Row],[2070]]-Table2[[#This Row],[2020]]</f>
        <v>0.6085855489504588</v>
      </c>
      <c r="N52" t="str">
        <f>IF(Table2[[#This Row],[Development]]=M53,"True","False")</f>
        <v>True</v>
      </c>
      <c r="Q52" s="1">
        <v>116</v>
      </c>
      <c r="R52" t="s">
        <v>14</v>
      </c>
      <c r="S52" t="s">
        <v>13</v>
      </c>
      <c r="T52" t="s">
        <v>144</v>
      </c>
      <c r="U52" t="s">
        <v>37</v>
      </c>
      <c r="V52" t="str">
        <f>_xlfn.CONCAT(Table1[[#This Row],[scenario]:[variable]])</f>
        <v>cement added - elec_trp</v>
      </c>
      <c r="W52">
        <v>0.35421103239059448</v>
      </c>
      <c r="X52">
        <v>1.2058670898361441</v>
      </c>
      <c r="Y52">
        <v>2.5931250755153519</v>
      </c>
      <c r="Z52">
        <v>4.8528221703766512</v>
      </c>
      <c r="AA52">
        <v>8.533630652459065</v>
      </c>
      <c r="AB52">
        <v>14.529279853663819</v>
      </c>
      <c r="AC52">
        <f>Table1[[#This Row],[2070]]-Table1[[#This Row],[2020]]</f>
        <v>14.175068821273225</v>
      </c>
      <c r="AD52" t="b">
        <f>IF(Table1[[#This Row],[Development]]=AC53,TRUE,FALSE)</f>
        <v>0</v>
      </c>
    </row>
    <row r="53" spans="1:30" x14ac:dyDescent="0.3">
      <c r="A53" s="1">
        <v>160</v>
      </c>
      <c r="B53" t="s">
        <v>14</v>
      </c>
      <c r="C53" t="s">
        <v>13</v>
      </c>
      <c r="D53" t="s">
        <v>144</v>
      </c>
      <c r="E53" t="s">
        <v>81</v>
      </c>
      <c r="F53" t="str">
        <f>_xlfn.CONCAT(Table2[[#This Row],[scenario]:[variable]])</f>
        <v>cement added - solar_i</v>
      </c>
      <c r="G53">
        <v>3.2977048307657242E-2</v>
      </c>
      <c r="H53">
        <v>3.6233100967820363E-2</v>
      </c>
      <c r="I53">
        <v>2.1694095802447251E-2</v>
      </c>
      <c r="J53">
        <v>1.2989056418431949E-2</v>
      </c>
      <c r="K53">
        <v>7.7770278225735359E-3</v>
      </c>
      <c r="L53">
        <v>0.64156259725811604</v>
      </c>
      <c r="M53">
        <f>Table2[[#This Row],[2070]]-Table2[[#This Row],[2020]]</f>
        <v>0.6085855489504588</v>
      </c>
      <c r="N53" t="str">
        <f>IF(Table2[[#This Row],[Development]]=M54,"True","False")</f>
        <v>False</v>
      </c>
      <c r="Q53" s="1">
        <v>31</v>
      </c>
      <c r="R53" t="s">
        <v>14</v>
      </c>
      <c r="S53" t="s">
        <v>7</v>
      </c>
      <c r="T53" t="s">
        <v>144</v>
      </c>
      <c r="U53" t="s">
        <v>38</v>
      </c>
      <c r="V53" t="str">
        <f>_xlfn.CONCAT(Table1[[#This Row],[scenario]:[variable]])</f>
        <v>baseline - foil_exp</v>
      </c>
      <c r="W53">
        <v>4.3389482498168954</v>
      </c>
      <c r="X53">
        <v>0</v>
      </c>
      <c r="Y53">
        <v>0</v>
      </c>
      <c r="Z53">
        <v>0</v>
      </c>
      <c r="AA53">
        <v>0</v>
      </c>
      <c r="AB53">
        <v>0</v>
      </c>
      <c r="AC53">
        <f>Table1[[#This Row],[2070]]-Table1[[#This Row],[2020]]</f>
        <v>-4.3389482498168954</v>
      </c>
      <c r="AD53" t="b">
        <f>IF(Table1[[#This Row],[Development]]=AC54,TRUE,FALSE)</f>
        <v>1</v>
      </c>
    </row>
    <row r="54" spans="1:30" x14ac:dyDescent="0.3">
      <c r="A54" s="1">
        <v>168</v>
      </c>
      <c r="B54" t="s">
        <v>14</v>
      </c>
      <c r="C54" t="s">
        <v>13</v>
      </c>
      <c r="D54" t="s">
        <v>144</v>
      </c>
      <c r="E54" t="s">
        <v>89</v>
      </c>
      <c r="F54" t="str">
        <f>_xlfn.CONCAT(Table2[[#This Row],[scenario]:[variable]])</f>
        <v>cement added - syn_liq_ccs</v>
      </c>
      <c r="G54">
        <v>0</v>
      </c>
      <c r="H54">
        <v>0</v>
      </c>
      <c r="I54">
        <v>0</v>
      </c>
      <c r="J54">
        <v>0</v>
      </c>
      <c r="K54">
        <v>0</v>
      </c>
      <c r="L54">
        <v>0.30069800617932391</v>
      </c>
      <c r="M54">
        <f>Table2[[#This Row],[2070]]-Table2[[#This Row],[2020]]</f>
        <v>0.30069800617932391</v>
      </c>
      <c r="N54" t="str">
        <f>IF(Table2[[#This Row],[Development]]=M55,"True","False")</f>
        <v>False</v>
      </c>
      <c r="Q54" s="1">
        <v>117</v>
      </c>
      <c r="R54" t="s">
        <v>14</v>
      </c>
      <c r="S54" t="s">
        <v>13</v>
      </c>
      <c r="T54" t="s">
        <v>144</v>
      </c>
      <c r="U54" t="s">
        <v>38</v>
      </c>
      <c r="V54" t="str">
        <f>_xlfn.CONCAT(Table1[[#This Row],[scenario]:[variable]])</f>
        <v>cement added - foil_exp</v>
      </c>
      <c r="W54">
        <v>4.3389482498168954</v>
      </c>
      <c r="X54">
        <v>0</v>
      </c>
      <c r="Y54">
        <v>0</v>
      </c>
      <c r="Z54">
        <v>0</v>
      </c>
      <c r="AA54">
        <v>0</v>
      </c>
      <c r="AB54">
        <v>0</v>
      </c>
      <c r="AC54">
        <f>Table1[[#This Row],[2070]]-Table1[[#This Row],[2020]]</f>
        <v>-4.3389482498168954</v>
      </c>
      <c r="AD54" t="b">
        <f>IF(Table1[[#This Row],[Development]]=AC55,TRUE,FALSE)</f>
        <v>0</v>
      </c>
    </row>
    <row r="55" spans="1:30" x14ac:dyDescent="0.3">
      <c r="A55" s="1">
        <v>82</v>
      </c>
      <c r="B55" t="s">
        <v>14</v>
      </c>
      <c r="C55" t="s">
        <v>7</v>
      </c>
      <c r="D55" t="s">
        <v>144</v>
      </c>
      <c r="E55" t="s">
        <v>89</v>
      </c>
      <c r="F55" t="str">
        <f>_xlfn.CONCAT(Table2[[#This Row],[scenario]:[variable]])</f>
        <v>baseline - syn_liq_ccs</v>
      </c>
      <c r="G55">
        <v>0</v>
      </c>
      <c r="H55">
        <v>0</v>
      </c>
      <c r="I55">
        <v>0</v>
      </c>
      <c r="J55">
        <v>0</v>
      </c>
      <c r="K55">
        <v>0</v>
      </c>
      <c r="L55">
        <v>0.23306908947822361</v>
      </c>
      <c r="M55">
        <f>Table2[[#This Row],[2070]]-Table2[[#This Row],[2020]]</f>
        <v>0.23306908947822361</v>
      </c>
      <c r="N55" t="str">
        <f>IF(Table2[[#This Row],[Development]]=M56,"True","False")</f>
        <v>False</v>
      </c>
      <c r="Q55" s="1">
        <v>32</v>
      </c>
      <c r="R55" t="s">
        <v>14</v>
      </c>
      <c r="S55" t="s">
        <v>7</v>
      </c>
      <c r="T55" t="s">
        <v>144</v>
      </c>
      <c r="U55" t="s">
        <v>39</v>
      </c>
      <c r="V55" t="str">
        <f>_xlfn.CONCAT(Table1[[#This Row],[scenario]:[variable]])</f>
        <v>baseline - foil_i</v>
      </c>
      <c r="W55">
        <v>1.3705582618713379</v>
      </c>
      <c r="X55">
        <v>1.077427742142578</v>
      </c>
      <c r="Y55">
        <v>0.64509578352166119</v>
      </c>
      <c r="Z55">
        <v>0.38624267191215161</v>
      </c>
      <c r="AA55">
        <v>0.23125775337024601</v>
      </c>
      <c r="AB55">
        <v>0.1384625583421224</v>
      </c>
      <c r="AC55">
        <f>Table1[[#This Row],[2070]]-Table1[[#This Row],[2020]]</f>
        <v>-1.2320957035292155</v>
      </c>
      <c r="AD55" t="b">
        <f>IF(Table1[[#This Row],[Development]]=AC56,TRUE,FALSE)</f>
        <v>1</v>
      </c>
    </row>
    <row r="56" spans="1:30" x14ac:dyDescent="0.3">
      <c r="A56" s="1">
        <v>11</v>
      </c>
      <c r="B56" t="s">
        <v>14</v>
      </c>
      <c r="C56" t="s">
        <v>7</v>
      </c>
      <c r="D56" t="s">
        <v>144</v>
      </c>
      <c r="E56" t="s">
        <v>18</v>
      </c>
      <c r="F56" t="str">
        <f>_xlfn.CONCAT(Table2[[#This Row],[scenario]:[variable]])</f>
        <v>baseline - biomass_nc</v>
      </c>
      <c r="G56">
        <v>0</v>
      </c>
      <c r="H56">
        <v>0</v>
      </c>
      <c r="I56">
        <v>0</v>
      </c>
      <c r="J56">
        <v>0</v>
      </c>
      <c r="K56">
        <v>0</v>
      </c>
      <c r="L56">
        <v>0</v>
      </c>
      <c r="M56">
        <f>Table2[[#This Row],[2070]]-Table2[[#This Row],[2020]]</f>
        <v>0</v>
      </c>
      <c r="N56" t="str">
        <f>IF(Table2[[#This Row],[Development]]=M57,"True","False")</f>
        <v>True</v>
      </c>
      <c r="Q56" s="1">
        <v>118</v>
      </c>
      <c r="R56" t="s">
        <v>14</v>
      </c>
      <c r="S56" t="s">
        <v>13</v>
      </c>
      <c r="T56" t="s">
        <v>144</v>
      </c>
      <c r="U56" t="s">
        <v>39</v>
      </c>
      <c r="V56" t="str">
        <f>_xlfn.CONCAT(Table1[[#This Row],[scenario]:[variable]])</f>
        <v>cement added - foil_i</v>
      </c>
      <c r="W56">
        <v>1.3705582618713379</v>
      </c>
      <c r="X56">
        <v>1.077427742142578</v>
      </c>
      <c r="Y56">
        <v>0.64509578352166119</v>
      </c>
      <c r="Z56">
        <v>0.38624267191215161</v>
      </c>
      <c r="AA56">
        <v>0.23125775337024601</v>
      </c>
      <c r="AB56">
        <v>0.1384625583421224</v>
      </c>
      <c r="AC56">
        <f>Table1[[#This Row],[2070]]-Table1[[#This Row],[2020]]</f>
        <v>-1.2320957035292155</v>
      </c>
      <c r="AD56" t="b">
        <f>IF(Table1[[#This Row],[Development]]=AC57,TRUE,FALSE)</f>
        <v>0</v>
      </c>
    </row>
    <row r="57" spans="1:30" x14ac:dyDescent="0.3">
      <c r="A57" s="1">
        <v>15</v>
      </c>
      <c r="B57" t="s">
        <v>14</v>
      </c>
      <c r="C57" t="s">
        <v>7</v>
      </c>
      <c r="D57" t="s">
        <v>144</v>
      </c>
      <c r="E57" t="s">
        <v>22</v>
      </c>
      <c r="F57" t="str">
        <f>_xlfn.CONCAT(Table2[[#This Row],[scenario]:[variable]])</f>
        <v>baseline - coal_adv_ccs</v>
      </c>
      <c r="G57">
        <v>0</v>
      </c>
      <c r="H57">
        <v>0</v>
      </c>
      <c r="I57">
        <v>0</v>
      </c>
      <c r="J57">
        <v>0</v>
      </c>
      <c r="K57">
        <v>0</v>
      </c>
      <c r="L57">
        <v>0</v>
      </c>
      <c r="M57">
        <f>Table2[[#This Row],[2070]]-Table2[[#This Row],[2020]]</f>
        <v>0</v>
      </c>
      <c r="N57" t="str">
        <f>IF(Table2[[#This Row],[Development]]=M58,"True","False")</f>
        <v>True</v>
      </c>
      <c r="Q57" s="1">
        <v>33</v>
      </c>
      <c r="R57" t="s">
        <v>14</v>
      </c>
      <c r="S57" t="s">
        <v>7</v>
      </c>
      <c r="T57" t="s">
        <v>144</v>
      </c>
      <c r="U57" t="s">
        <v>40</v>
      </c>
      <c r="V57" t="str">
        <f>_xlfn.CONCAT(Table1[[#This Row],[scenario]:[variable]])</f>
        <v>baseline - foil_imp</v>
      </c>
      <c r="W57">
        <v>12.724613547755419</v>
      </c>
      <c r="X57">
        <v>5.7839425762988768</v>
      </c>
      <c r="Y57">
        <v>10.26075268945679</v>
      </c>
      <c r="Z57">
        <v>21.84080540966956</v>
      </c>
      <c r="AA57">
        <v>24.61803845973035</v>
      </c>
      <c r="AB57">
        <v>17.03369547843187</v>
      </c>
      <c r="AC57">
        <f>Table1[[#This Row],[2070]]-Table1[[#This Row],[2020]]</f>
        <v>4.3090819306764505</v>
      </c>
      <c r="AD57" t="b">
        <f>IF(Table1[[#This Row],[Development]]=AC58,TRUE,FALSE)</f>
        <v>0</v>
      </c>
    </row>
    <row r="58" spans="1:30" x14ac:dyDescent="0.3">
      <c r="A58" s="1">
        <v>27</v>
      </c>
      <c r="B58" t="s">
        <v>14</v>
      </c>
      <c r="C58" t="s">
        <v>7</v>
      </c>
      <c r="D58" t="s">
        <v>144</v>
      </c>
      <c r="E58" t="s">
        <v>34</v>
      </c>
      <c r="F58" t="str">
        <f>_xlfn.CONCAT(Table2[[#This Row],[scenario]:[variable]])</f>
        <v>baseline - elec_i</v>
      </c>
      <c r="G58">
        <v>0</v>
      </c>
      <c r="H58">
        <v>0</v>
      </c>
      <c r="I58">
        <v>0</v>
      </c>
      <c r="J58">
        <v>0</v>
      </c>
      <c r="K58">
        <v>0</v>
      </c>
      <c r="L58">
        <v>0</v>
      </c>
      <c r="M58">
        <f>Table2[[#This Row],[2070]]-Table2[[#This Row],[2020]]</f>
        <v>0</v>
      </c>
      <c r="N58" t="str">
        <f>IF(Table2[[#This Row],[Development]]=M59,"True","False")</f>
        <v>True</v>
      </c>
      <c r="Q58" s="1">
        <v>119</v>
      </c>
      <c r="R58" t="s">
        <v>14</v>
      </c>
      <c r="S58" t="s">
        <v>13</v>
      </c>
      <c r="T58" t="s">
        <v>144</v>
      </c>
      <c r="U58" t="s">
        <v>40</v>
      </c>
      <c r="V58" t="str">
        <f>_xlfn.CONCAT(Table1[[#This Row],[scenario]:[variable]])</f>
        <v>cement added - foil_imp</v>
      </c>
      <c r="W58">
        <v>12.724613547755419</v>
      </c>
      <c r="X58">
        <v>1.747995431838447</v>
      </c>
      <c r="Y58">
        <v>3.686620025238704</v>
      </c>
      <c r="Z58">
        <v>13.397833600513509</v>
      </c>
      <c r="AA58">
        <v>19.562919400286191</v>
      </c>
      <c r="AB58">
        <v>14.00700898903213</v>
      </c>
      <c r="AC58">
        <f>Table1[[#This Row],[2070]]-Table1[[#This Row],[2020]]</f>
        <v>1.2823954412767105</v>
      </c>
      <c r="AD58" t="b">
        <f>IF(Table1[[#This Row],[Development]]=AC59,TRUE,FALSE)</f>
        <v>0</v>
      </c>
    </row>
    <row r="59" spans="1:30" x14ac:dyDescent="0.3">
      <c r="A59" s="1">
        <v>41</v>
      </c>
      <c r="B59" t="s">
        <v>14</v>
      </c>
      <c r="C59" t="s">
        <v>7</v>
      </c>
      <c r="D59" t="s">
        <v>144</v>
      </c>
      <c r="E59" t="s">
        <v>48</v>
      </c>
      <c r="F59" t="str">
        <f>_xlfn.CONCAT(Table2[[#This Row],[scenario]:[variable]])</f>
        <v>baseline - gas_cc_ccs</v>
      </c>
      <c r="G59">
        <v>0</v>
      </c>
      <c r="H59">
        <v>0</v>
      </c>
      <c r="I59">
        <v>0</v>
      </c>
      <c r="J59">
        <v>0</v>
      </c>
      <c r="K59">
        <v>0</v>
      </c>
      <c r="L59">
        <v>0</v>
      </c>
      <c r="M59">
        <f>Table2[[#This Row],[2070]]-Table2[[#This Row],[2020]]</f>
        <v>0</v>
      </c>
      <c r="N59" t="str">
        <f>IF(Table2[[#This Row],[Development]]=M60,"True","False")</f>
        <v>True</v>
      </c>
      <c r="Q59" s="1">
        <v>34</v>
      </c>
      <c r="R59" t="s">
        <v>14</v>
      </c>
      <c r="S59" t="s">
        <v>7</v>
      </c>
      <c r="T59" t="s">
        <v>144</v>
      </c>
      <c r="U59" t="s">
        <v>41</v>
      </c>
      <c r="V59" t="str">
        <f>_xlfn.CONCAT(Table1[[#This Row],[scenario]:[variable]])</f>
        <v>baseline - foil_ppl</v>
      </c>
      <c r="W59">
        <v>1.880137063562903E-2</v>
      </c>
      <c r="X59">
        <v>6.5556324764323914E-3</v>
      </c>
      <c r="Y59">
        <v>2.2858076679055802E-3</v>
      </c>
      <c r="Z59">
        <v>7.9701183881793398E-4</v>
      </c>
      <c r="AA59">
        <v>2.7790084009910842E-4</v>
      </c>
      <c r="AB59">
        <v>9.6898029823910885E-5</v>
      </c>
      <c r="AC59">
        <f>Table1[[#This Row],[2070]]-Table1[[#This Row],[2020]]</f>
        <v>-1.8704472605805118E-2</v>
      </c>
      <c r="AD59" t="b">
        <f>IF(Table1[[#This Row],[Development]]=AC60,TRUE,FALSE)</f>
        <v>0</v>
      </c>
    </row>
    <row r="60" spans="1:30" x14ac:dyDescent="0.3">
      <c r="A60" s="1">
        <v>45</v>
      </c>
      <c r="B60" t="s">
        <v>14</v>
      </c>
      <c r="C60" t="s">
        <v>7</v>
      </c>
      <c r="D60" t="s">
        <v>144</v>
      </c>
      <c r="E60" t="s">
        <v>52</v>
      </c>
      <c r="F60" t="str">
        <f>_xlfn.CONCAT(Table2[[#This Row],[scenario]:[variable]])</f>
        <v>baseline - gas_fs</v>
      </c>
      <c r="G60">
        <v>0</v>
      </c>
      <c r="H60">
        <v>0</v>
      </c>
      <c r="I60">
        <v>0</v>
      </c>
      <c r="J60">
        <v>0</v>
      </c>
      <c r="K60">
        <v>0</v>
      </c>
      <c r="L60">
        <v>0</v>
      </c>
      <c r="M60">
        <f>Table2[[#This Row],[2070]]-Table2[[#This Row],[2020]]</f>
        <v>0</v>
      </c>
      <c r="N60" t="str">
        <f>IF(Table2[[#This Row],[Development]]=M61,"True","False")</f>
        <v>True</v>
      </c>
      <c r="Q60" s="1">
        <v>120</v>
      </c>
      <c r="R60" t="s">
        <v>14</v>
      </c>
      <c r="S60" t="s">
        <v>13</v>
      </c>
      <c r="T60" t="s">
        <v>144</v>
      </c>
      <c r="U60" t="s">
        <v>41</v>
      </c>
      <c r="V60" t="str">
        <f>_xlfn.CONCAT(Table1[[#This Row],[scenario]:[variable]])</f>
        <v>cement added - foil_ppl</v>
      </c>
      <c r="W60">
        <v>1.88013706356287E-2</v>
      </c>
      <c r="X60">
        <v>6.5556324764323663E-3</v>
      </c>
      <c r="Y60">
        <v>2.2858076679055719E-3</v>
      </c>
      <c r="Z60">
        <v>7.9701183881793105E-4</v>
      </c>
      <c r="AA60">
        <v>2.7790084009910739E-4</v>
      </c>
      <c r="AB60">
        <v>9.6898029823910519E-5</v>
      </c>
      <c r="AC60">
        <f>Table1[[#This Row],[2070]]-Table1[[#This Row],[2020]]</f>
        <v>-1.8704472605804788E-2</v>
      </c>
      <c r="AD60" t="b">
        <f>IF(Table1[[#This Row],[Development]]=AC61,TRUE,FALSE)</f>
        <v>0</v>
      </c>
    </row>
    <row r="61" spans="1:30" x14ac:dyDescent="0.3">
      <c r="A61" s="1">
        <v>54</v>
      </c>
      <c r="B61" t="s">
        <v>14</v>
      </c>
      <c r="C61" t="s">
        <v>7</v>
      </c>
      <c r="D61" t="s">
        <v>144</v>
      </c>
      <c r="E61" t="s">
        <v>61</v>
      </c>
      <c r="F61" t="str">
        <f>_xlfn.CONCAT(Table2[[#This Row],[scenario]:[variable]])</f>
        <v>baseline - igcc_ccs</v>
      </c>
      <c r="G61">
        <v>0</v>
      </c>
      <c r="H61">
        <v>0</v>
      </c>
      <c r="I61">
        <v>0</v>
      </c>
      <c r="J61">
        <v>0</v>
      </c>
      <c r="K61">
        <v>0</v>
      </c>
      <c r="L61">
        <v>0</v>
      </c>
      <c r="M61">
        <f>Table2[[#This Row],[2070]]-Table2[[#This Row],[2020]]</f>
        <v>0</v>
      </c>
      <c r="N61" t="str">
        <f>IF(Table2[[#This Row],[Development]]=M62,"True","False")</f>
        <v>True</v>
      </c>
      <c r="Q61" s="1">
        <v>35</v>
      </c>
      <c r="R61" t="s">
        <v>14</v>
      </c>
      <c r="S61" t="s">
        <v>7</v>
      </c>
      <c r="T61" t="s">
        <v>144</v>
      </c>
      <c r="U61" t="s">
        <v>42</v>
      </c>
      <c r="V61" t="str">
        <f>_xlfn.CONCAT(Table1[[#This Row],[scenario]:[variable]])</f>
        <v>baseline - foil_rc</v>
      </c>
      <c r="W61">
        <v>0.95685988664627075</v>
      </c>
      <c r="X61">
        <v>0.33363640714611781</v>
      </c>
      <c r="Y61">
        <v>0.11633182007818881</v>
      </c>
      <c r="Z61">
        <v>4.0562396887271347E-2</v>
      </c>
      <c r="AA61">
        <v>1.414323303920354E-2</v>
      </c>
      <c r="AB61">
        <v>4.9314403524311724E-3</v>
      </c>
      <c r="AC61">
        <f>Table1[[#This Row],[2070]]-Table1[[#This Row],[2020]]</f>
        <v>-0.95192844629383955</v>
      </c>
      <c r="AD61" t="b">
        <f>IF(Table1[[#This Row],[Development]]=AC62,TRUE,FALSE)</f>
        <v>1</v>
      </c>
    </row>
    <row r="62" spans="1:30" x14ac:dyDescent="0.3">
      <c r="A62" s="1">
        <v>64</v>
      </c>
      <c r="B62" t="s">
        <v>14</v>
      </c>
      <c r="C62" t="s">
        <v>7</v>
      </c>
      <c r="D62" t="s">
        <v>144</v>
      </c>
      <c r="E62" t="s">
        <v>71</v>
      </c>
      <c r="F62" t="str">
        <f>_xlfn.CONCAT(Table2[[#This Row],[scenario]:[variable]])</f>
        <v>baseline - meth_coal_ccs</v>
      </c>
      <c r="G62">
        <v>0</v>
      </c>
      <c r="H62">
        <v>0</v>
      </c>
      <c r="I62">
        <v>0</v>
      </c>
      <c r="J62">
        <v>0</v>
      </c>
      <c r="K62">
        <v>0</v>
      </c>
      <c r="L62">
        <v>0</v>
      </c>
      <c r="M62">
        <f>Table2[[#This Row],[2070]]-Table2[[#This Row],[2020]]</f>
        <v>0</v>
      </c>
      <c r="N62" t="str">
        <f>IF(Table2[[#This Row],[Development]]=M63,"True","False")</f>
        <v>True</v>
      </c>
      <c r="Q62" s="1">
        <v>121</v>
      </c>
      <c r="R62" t="s">
        <v>14</v>
      </c>
      <c r="S62" t="s">
        <v>13</v>
      </c>
      <c r="T62" t="s">
        <v>144</v>
      </c>
      <c r="U62" t="s">
        <v>42</v>
      </c>
      <c r="V62" t="str">
        <f>_xlfn.CONCAT(Table1[[#This Row],[scenario]:[variable]])</f>
        <v>cement added - foil_rc</v>
      </c>
      <c r="W62">
        <v>0.95685988664627075</v>
      </c>
      <c r="X62">
        <v>0.33363640714611781</v>
      </c>
      <c r="Y62">
        <v>0.11633182007818881</v>
      </c>
      <c r="Z62">
        <v>4.0562396887271347E-2</v>
      </c>
      <c r="AA62">
        <v>1.414323303920354E-2</v>
      </c>
      <c r="AB62">
        <v>4.9314403524311724E-3</v>
      </c>
      <c r="AC62">
        <f>Table1[[#This Row],[2070]]-Table1[[#This Row],[2020]]</f>
        <v>-0.95192844629383955</v>
      </c>
      <c r="AD62" t="e">
        <f>IF(Table1[[#This Row],[Development]]=#REF!,TRUE,FALSE)</f>
        <v>#REF!</v>
      </c>
    </row>
    <row r="63" spans="1:30" x14ac:dyDescent="0.3">
      <c r="A63" s="1">
        <v>66</v>
      </c>
      <c r="B63" t="s">
        <v>14</v>
      </c>
      <c r="C63" t="s">
        <v>7</v>
      </c>
      <c r="D63" t="s">
        <v>144</v>
      </c>
      <c r="E63" t="s">
        <v>73</v>
      </c>
      <c r="F63" t="str">
        <f>_xlfn.CONCAT(Table2[[#This Row],[scenario]:[variable]])</f>
        <v>baseline - meth_ng_ccs</v>
      </c>
      <c r="G63">
        <v>0</v>
      </c>
      <c r="H63">
        <v>0</v>
      </c>
      <c r="I63">
        <v>0</v>
      </c>
      <c r="J63">
        <v>0</v>
      </c>
      <c r="K63">
        <v>0</v>
      </c>
      <c r="L63">
        <v>0</v>
      </c>
      <c r="M63">
        <f>Table2[[#This Row],[2070]]-Table2[[#This Row],[2020]]</f>
        <v>0</v>
      </c>
      <c r="N63" t="str">
        <f>IF(Table2[[#This Row],[Development]]=M64,"True","False")</f>
        <v>True</v>
      </c>
      <c r="Q63" s="1">
        <v>37</v>
      </c>
      <c r="R63" t="s">
        <v>14</v>
      </c>
      <c r="S63" t="s">
        <v>7</v>
      </c>
      <c r="T63" t="s">
        <v>144</v>
      </c>
      <c r="U63" t="s">
        <v>44</v>
      </c>
      <c r="V63" t="str">
        <f>_xlfn.CONCAT(Table1[[#This Row],[scenario]:[variable]])</f>
        <v>baseline - foil_trp</v>
      </c>
      <c r="W63">
        <v>24.325188415720682</v>
      </c>
      <c r="X63">
        <v>29.916172368112971</v>
      </c>
      <c r="Y63">
        <v>34.54635552509091</v>
      </c>
      <c r="Z63">
        <v>36.308190391780812</v>
      </c>
      <c r="AA63">
        <v>33.19599690354643</v>
      </c>
      <c r="AB63">
        <v>22.144524760879499</v>
      </c>
      <c r="AC63">
        <f>Table1[[#This Row],[2070]]-Table1[[#This Row],[2020]]</f>
        <v>-2.1806636548411831</v>
      </c>
      <c r="AD63" t="b">
        <f>IF(Table1[[#This Row],[Development]]=AC64,TRUE,FALSE)</f>
        <v>1</v>
      </c>
    </row>
    <row r="64" spans="1:30" x14ac:dyDescent="0.3">
      <c r="A64" s="1">
        <v>69</v>
      </c>
      <c r="B64" t="s">
        <v>14</v>
      </c>
      <c r="C64" t="s">
        <v>7</v>
      </c>
      <c r="D64" t="s">
        <v>144</v>
      </c>
      <c r="E64" t="s">
        <v>76</v>
      </c>
      <c r="F64" t="str">
        <f>_xlfn.CONCAT(Table2[[#This Row],[scenario]:[variable]])</f>
        <v>baseline - oil_exp</v>
      </c>
      <c r="G64">
        <v>0</v>
      </c>
      <c r="H64">
        <v>0</v>
      </c>
      <c r="I64">
        <v>0</v>
      </c>
      <c r="J64">
        <v>0</v>
      </c>
      <c r="K64">
        <v>0</v>
      </c>
      <c r="L64">
        <v>0</v>
      </c>
      <c r="M64">
        <f>Table2[[#This Row],[2070]]-Table2[[#This Row],[2020]]</f>
        <v>0</v>
      </c>
      <c r="N64" t="str">
        <f>IF(Table2[[#This Row],[Development]]=M65,"True","False")</f>
        <v>True</v>
      </c>
      <c r="Q64" s="1">
        <v>123</v>
      </c>
      <c r="R64" t="s">
        <v>14</v>
      </c>
      <c r="S64" t="s">
        <v>13</v>
      </c>
      <c r="T64" t="s">
        <v>144</v>
      </c>
      <c r="U64" t="s">
        <v>44</v>
      </c>
      <c r="V64" t="str">
        <f>_xlfn.CONCAT(Table1[[#This Row],[scenario]:[variable]])</f>
        <v>cement added - foil_trp</v>
      </c>
      <c r="W64">
        <v>24.325188415720682</v>
      </c>
      <c r="X64">
        <v>29.916172368112971</v>
      </c>
      <c r="Y64">
        <v>34.54635552509091</v>
      </c>
      <c r="Z64">
        <v>36.308190391780812</v>
      </c>
      <c r="AA64">
        <v>33.19599690354643</v>
      </c>
      <c r="AB64">
        <v>22.144524760879499</v>
      </c>
      <c r="AC64">
        <f>Table1[[#This Row],[2070]]-Table1[[#This Row],[2020]]</f>
        <v>-2.1806636548411831</v>
      </c>
      <c r="AD64" t="e">
        <f>IF(Table1[[#This Row],[Development]]=#REF!,TRUE,FALSE)</f>
        <v>#REF!</v>
      </c>
    </row>
    <row r="65" spans="1:30" x14ac:dyDescent="0.3">
      <c r="A65" s="1">
        <v>70</v>
      </c>
      <c r="B65" t="s">
        <v>14</v>
      </c>
      <c r="C65" t="s">
        <v>7</v>
      </c>
      <c r="D65" t="s">
        <v>144</v>
      </c>
      <c r="E65" t="s">
        <v>77</v>
      </c>
      <c r="F65" t="str">
        <f>_xlfn.CONCAT(Table2[[#This Row],[scenario]:[variable]])</f>
        <v>baseline - oil_extr</v>
      </c>
      <c r="G65">
        <v>0</v>
      </c>
      <c r="H65">
        <v>0</v>
      </c>
      <c r="I65">
        <v>0</v>
      </c>
      <c r="J65">
        <v>0.3</v>
      </c>
      <c r="K65">
        <v>0</v>
      </c>
      <c r="L65">
        <v>0</v>
      </c>
      <c r="M65">
        <f>Table2[[#This Row],[2070]]-Table2[[#This Row],[2020]]</f>
        <v>0</v>
      </c>
      <c r="N65" t="str">
        <f>IF(Table2[[#This Row],[Development]]=M66,"True","False")</f>
        <v>True</v>
      </c>
      <c r="Q65" s="1">
        <v>39</v>
      </c>
      <c r="R65" t="s">
        <v>14</v>
      </c>
      <c r="S65" t="s">
        <v>7</v>
      </c>
      <c r="T65" t="s">
        <v>144</v>
      </c>
      <c r="U65" t="s">
        <v>46</v>
      </c>
      <c r="V65" t="str">
        <f>_xlfn.CONCAT(Table1[[#This Row],[scenario]:[variable]])</f>
        <v>baseline - gas_bio</v>
      </c>
      <c r="W65">
        <v>1.257789276671476</v>
      </c>
      <c r="X65">
        <v>3.3065954855978288</v>
      </c>
      <c r="Y65">
        <v>5.7652139862318537</v>
      </c>
      <c r="Z65">
        <v>7.966450422997335</v>
      </c>
      <c r="AA65">
        <v>10.9991028604812</v>
      </c>
      <c r="AB65">
        <v>13.72129138980101</v>
      </c>
      <c r="AC65">
        <f>Table1[[#This Row],[2070]]-Table1[[#This Row],[2020]]</f>
        <v>12.463502113129534</v>
      </c>
      <c r="AD65" t="b">
        <f>IF(Table1[[#This Row],[Development]]=AC66,TRUE,FALSE)</f>
        <v>0</v>
      </c>
    </row>
    <row r="66" spans="1:30" x14ac:dyDescent="0.3">
      <c r="A66" s="1">
        <v>73</v>
      </c>
      <c r="B66" t="s">
        <v>14</v>
      </c>
      <c r="C66" t="s">
        <v>7</v>
      </c>
      <c r="D66" t="s">
        <v>144</v>
      </c>
      <c r="E66" t="s">
        <v>80</v>
      </c>
      <c r="F66" t="str">
        <f>_xlfn.CONCAT(Table2[[#This Row],[scenario]:[variable]])</f>
        <v>baseline - shale_extr</v>
      </c>
      <c r="G66">
        <v>0</v>
      </c>
      <c r="H66">
        <v>0</v>
      </c>
      <c r="I66">
        <v>0</v>
      </c>
      <c r="J66">
        <v>0</v>
      </c>
      <c r="K66">
        <v>0</v>
      </c>
      <c r="L66">
        <v>0</v>
      </c>
      <c r="M66">
        <f>Table2[[#This Row],[2070]]-Table2[[#This Row],[2020]]</f>
        <v>0</v>
      </c>
      <c r="N66" t="str">
        <f>IF(Table2[[#This Row],[Development]]=M67,"True","False")</f>
        <v>True</v>
      </c>
      <c r="Q66" s="1">
        <v>125</v>
      </c>
      <c r="R66" t="s">
        <v>14</v>
      </c>
      <c r="S66" t="s">
        <v>13</v>
      </c>
      <c r="T66" t="s">
        <v>144</v>
      </c>
      <c r="U66" t="s">
        <v>46</v>
      </c>
      <c r="V66" t="str">
        <f>_xlfn.CONCAT(Table1[[#This Row],[scenario]:[variable]])</f>
        <v>cement added - gas_bio</v>
      </c>
      <c r="W66">
        <v>1.257789276671476</v>
      </c>
      <c r="X66">
        <v>3.3065954855978288</v>
      </c>
      <c r="Y66">
        <v>5.763423269659361</v>
      </c>
      <c r="Z66">
        <v>7.9658260387465116</v>
      </c>
      <c r="AA66">
        <v>10.9988851511582</v>
      </c>
      <c r="AB66">
        <v>13.721215479255131</v>
      </c>
      <c r="AC66">
        <f>Table1[[#This Row],[2070]]-Table1[[#This Row],[2020]]</f>
        <v>12.463426202583655</v>
      </c>
      <c r="AD66" t="b">
        <f>IF(Table1[[#This Row],[Development]]=AC67,TRUE,FALSE)</f>
        <v>0</v>
      </c>
    </row>
    <row r="67" spans="1:30" x14ac:dyDescent="0.3">
      <c r="A67" s="1">
        <v>78</v>
      </c>
      <c r="B67" t="s">
        <v>14</v>
      </c>
      <c r="C67" t="s">
        <v>7</v>
      </c>
      <c r="D67" t="s">
        <v>144</v>
      </c>
      <c r="E67" t="s">
        <v>85</v>
      </c>
      <c r="F67" t="str">
        <f>_xlfn.CONCAT(Table2[[#This Row],[scenario]:[variable]])</f>
        <v>baseline - solar_th_ppl_base</v>
      </c>
      <c r="G67">
        <v>0</v>
      </c>
      <c r="H67">
        <v>0</v>
      </c>
      <c r="I67">
        <v>0</v>
      </c>
      <c r="J67">
        <v>0</v>
      </c>
      <c r="K67">
        <v>0</v>
      </c>
      <c r="L67">
        <v>0</v>
      </c>
      <c r="M67">
        <f>Table2[[#This Row],[2070]]-Table2[[#This Row],[2020]]</f>
        <v>0</v>
      </c>
      <c r="N67" t="str">
        <f>IF(Table2[[#This Row],[Development]]=M68,"True","False")</f>
        <v>True</v>
      </c>
      <c r="Q67" s="1">
        <v>40</v>
      </c>
      <c r="R67" t="s">
        <v>14</v>
      </c>
      <c r="S67" t="s">
        <v>7</v>
      </c>
      <c r="T67" t="s">
        <v>144</v>
      </c>
      <c r="U67" t="s">
        <v>47</v>
      </c>
      <c r="V67" t="str">
        <f>_xlfn.CONCAT(Table1[[#This Row],[scenario]:[variable]])</f>
        <v>baseline - gas_cc</v>
      </c>
      <c r="W67">
        <v>8.778620495369209E-2</v>
      </c>
      <c r="X67">
        <v>3.0609156498761159E-2</v>
      </c>
      <c r="Y67">
        <v>1.0672752764057689E-2</v>
      </c>
      <c r="Z67">
        <v>3.7213587237306359E-3</v>
      </c>
      <c r="AA67">
        <v>1.2975575333594651E-3</v>
      </c>
      <c r="AB67">
        <v>4.5243032918096252E-4</v>
      </c>
      <c r="AC67">
        <f>Table1[[#This Row],[2070]]-Table1[[#This Row],[2020]]</f>
        <v>-8.7333774624511126E-2</v>
      </c>
      <c r="AD67" t="b">
        <f>IF(Table1[[#This Row],[Development]]=AC68,TRUE,FALSE)</f>
        <v>0</v>
      </c>
    </row>
    <row r="68" spans="1:30" x14ac:dyDescent="0.3">
      <c r="A68" s="1">
        <v>86</v>
      </c>
      <c r="B68" t="s">
        <v>14</v>
      </c>
      <c r="C68" t="s">
        <v>13</v>
      </c>
      <c r="D68" t="s">
        <v>144</v>
      </c>
      <c r="E68" t="s">
        <v>93</v>
      </c>
      <c r="F68" t="str">
        <f>_xlfn.CONCAT(Table2[[#This Row],[scenario]:[variable]])</f>
        <v>cement added - Clinker_burning_CCS</v>
      </c>
      <c r="G68">
        <v>0</v>
      </c>
      <c r="H68">
        <v>0</v>
      </c>
      <c r="I68">
        <v>0</v>
      </c>
      <c r="J68">
        <v>0</v>
      </c>
      <c r="K68">
        <v>0</v>
      </c>
      <c r="L68">
        <v>0</v>
      </c>
      <c r="M68">
        <f>Table2[[#This Row],[2070]]-Table2[[#This Row],[2020]]</f>
        <v>0</v>
      </c>
      <c r="N68" t="str">
        <f>IF(Table2[[#This Row],[Development]]=M69,"True","False")</f>
        <v>True</v>
      </c>
      <c r="Q68" s="1">
        <v>126</v>
      </c>
      <c r="R68" t="s">
        <v>14</v>
      </c>
      <c r="S68" t="s">
        <v>13</v>
      </c>
      <c r="T68" t="s">
        <v>144</v>
      </c>
      <c r="U68" t="s">
        <v>47</v>
      </c>
      <c r="V68" t="str">
        <f>_xlfn.CONCAT(Table1[[#This Row],[scenario]:[variable]])</f>
        <v>cement added - gas_cc</v>
      </c>
      <c r="W68">
        <v>0.50460914696412962</v>
      </c>
      <c r="X68">
        <v>0.17594632731052809</v>
      </c>
      <c r="Y68">
        <v>6.1348689932218127E-2</v>
      </c>
      <c r="Z68">
        <v>2.1390965153577478E-2</v>
      </c>
      <c r="AA68">
        <v>7.4585682384924867E-3</v>
      </c>
      <c r="AB68">
        <v>2.600641895718537E-3</v>
      </c>
      <c r="AC68">
        <f>Table1[[#This Row],[2070]]-Table1[[#This Row],[2020]]</f>
        <v>-0.5020085050684111</v>
      </c>
      <c r="AD68" t="b">
        <f>IF(Table1[[#This Row],[Development]]=AC69,TRUE,FALSE)</f>
        <v>0</v>
      </c>
    </row>
    <row r="69" spans="1:30" x14ac:dyDescent="0.3">
      <c r="A69" s="1">
        <v>87</v>
      </c>
      <c r="B69" t="s">
        <v>14</v>
      </c>
      <c r="C69" t="s">
        <v>13</v>
      </c>
      <c r="D69" t="s">
        <v>144</v>
      </c>
      <c r="E69" t="s">
        <v>94</v>
      </c>
      <c r="F69" t="str">
        <f>_xlfn.CONCAT(Table2[[#This Row],[scenario]:[variable]])</f>
        <v>cement added - Clinker_burning_opt_kiln</v>
      </c>
      <c r="G69">
        <v>0</v>
      </c>
      <c r="H69">
        <v>0</v>
      </c>
      <c r="I69">
        <v>0</v>
      </c>
      <c r="J69">
        <v>0</v>
      </c>
      <c r="K69">
        <v>0</v>
      </c>
      <c r="L69">
        <v>0</v>
      </c>
      <c r="M69">
        <f>Table2[[#This Row],[2070]]-Table2[[#This Row],[2020]]</f>
        <v>0</v>
      </c>
      <c r="N69" t="str">
        <f>IF(Table2[[#This Row],[Development]]=M70,"True","False")</f>
        <v>True</v>
      </c>
      <c r="Q69" s="1">
        <v>41</v>
      </c>
      <c r="R69" t="s">
        <v>14</v>
      </c>
      <c r="S69" t="s">
        <v>7</v>
      </c>
      <c r="T69" t="s">
        <v>144</v>
      </c>
      <c r="U69" t="s">
        <v>48</v>
      </c>
      <c r="V69" t="str">
        <f>_xlfn.CONCAT(Table1[[#This Row],[scenario]:[variable]])</f>
        <v>baseline - gas_cc_ccs</v>
      </c>
      <c r="W69">
        <v>0</v>
      </c>
      <c r="X69">
        <v>6.7508896254323381E-2</v>
      </c>
      <c r="Y69">
        <v>0.2065921244717413</v>
      </c>
      <c r="Z69">
        <v>0.27585706110158548</v>
      </c>
      <c r="AA69">
        <v>9.6185408162944172E-2</v>
      </c>
      <c r="AB69">
        <v>3.3537777523357362E-2</v>
      </c>
      <c r="AC69">
        <f>Table1[[#This Row],[2070]]-Table1[[#This Row],[2020]]</f>
        <v>3.3537777523357362E-2</v>
      </c>
      <c r="AD69" t="b">
        <f>IF(Table1[[#This Row],[Development]]=AC70,TRUE,FALSE)</f>
        <v>0</v>
      </c>
    </row>
    <row r="70" spans="1:30" x14ac:dyDescent="0.3">
      <c r="A70" s="1">
        <v>93</v>
      </c>
      <c r="B70" t="s">
        <v>14</v>
      </c>
      <c r="C70" t="s">
        <v>13</v>
      </c>
      <c r="D70" t="s">
        <v>144</v>
      </c>
      <c r="E70" t="s">
        <v>18</v>
      </c>
      <c r="F70" t="str">
        <f>_xlfn.CONCAT(Table2[[#This Row],[scenario]:[variable]])</f>
        <v>cement added - biomass_nc</v>
      </c>
      <c r="G70">
        <v>0</v>
      </c>
      <c r="H70">
        <v>0</v>
      </c>
      <c r="I70">
        <v>0</v>
      </c>
      <c r="J70">
        <v>0</v>
      </c>
      <c r="K70">
        <v>0</v>
      </c>
      <c r="L70">
        <v>0</v>
      </c>
      <c r="M70">
        <f>Table2[[#This Row],[2070]]-Table2[[#This Row],[2020]]</f>
        <v>0</v>
      </c>
      <c r="N70" t="str">
        <f>IF(Table2[[#This Row],[Development]]=M71,"True","False")</f>
        <v>True</v>
      </c>
      <c r="Q70" s="1">
        <v>127</v>
      </c>
      <c r="R70" t="s">
        <v>14</v>
      </c>
      <c r="S70" t="s">
        <v>13</v>
      </c>
      <c r="T70" t="s">
        <v>144</v>
      </c>
      <c r="U70" t="s">
        <v>48</v>
      </c>
      <c r="V70" t="str">
        <f>_xlfn.CONCAT(Table1[[#This Row],[scenario]:[variable]])</f>
        <v>cement added - gas_cc_ccs</v>
      </c>
      <c r="W70">
        <v>0</v>
      </c>
      <c r="X70">
        <v>0</v>
      </c>
      <c r="Y70">
        <v>0.56907877713981603</v>
      </c>
      <c r="Z70">
        <v>2.0174048661109119</v>
      </c>
      <c r="AA70">
        <v>2.2876098895213279</v>
      </c>
      <c r="AB70">
        <v>0.79764023462922373</v>
      </c>
      <c r="AC70">
        <f>Table1[[#This Row],[2070]]-Table1[[#This Row],[2020]]</f>
        <v>0.79764023462922373</v>
      </c>
      <c r="AD70" t="b">
        <f>IF(Table1[[#This Row],[Development]]=AC71,TRUE,FALSE)</f>
        <v>0</v>
      </c>
    </row>
    <row r="71" spans="1:30" x14ac:dyDescent="0.3">
      <c r="A71" s="1">
        <v>98</v>
      </c>
      <c r="B71" t="s">
        <v>14</v>
      </c>
      <c r="C71" t="s">
        <v>13</v>
      </c>
      <c r="D71" t="s">
        <v>144</v>
      </c>
      <c r="E71" t="s">
        <v>99</v>
      </c>
      <c r="F71" t="str">
        <f>_xlfn.CONCAT(Table2[[#This Row],[scenario]:[variable]])</f>
        <v>cement added - clinker_gas</v>
      </c>
      <c r="G71">
        <v>0</v>
      </c>
      <c r="H71">
        <v>0</v>
      </c>
      <c r="I71">
        <v>0</v>
      </c>
      <c r="J71">
        <v>0</v>
      </c>
      <c r="K71">
        <v>0</v>
      </c>
      <c r="L71">
        <v>0</v>
      </c>
      <c r="M71">
        <f>Table2[[#This Row],[2070]]-Table2[[#This Row],[2020]]</f>
        <v>0</v>
      </c>
      <c r="N71" t="str">
        <f>IF(Table2[[#This Row],[Development]]=M72,"True","False")</f>
        <v>True</v>
      </c>
      <c r="Q71" s="1">
        <v>42</v>
      </c>
      <c r="R71" t="s">
        <v>14</v>
      </c>
      <c r="S71" t="s">
        <v>7</v>
      </c>
      <c r="T71" t="s">
        <v>144</v>
      </c>
      <c r="U71" t="s">
        <v>49</v>
      </c>
      <c r="V71" t="str">
        <f>_xlfn.CONCAT(Table1[[#This Row],[scenario]:[variable]])</f>
        <v>baseline - gas_ct</v>
      </c>
      <c r="W71">
        <v>0</v>
      </c>
      <c r="X71">
        <v>0</v>
      </c>
      <c r="Y71">
        <v>0</v>
      </c>
      <c r="Z71">
        <v>0</v>
      </c>
      <c r="AA71">
        <v>0</v>
      </c>
      <c r="AB71">
        <v>0</v>
      </c>
      <c r="AC71">
        <f>Table1[[#This Row],[2070]]-Table1[[#This Row],[2020]]</f>
        <v>0</v>
      </c>
      <c r="AD71" t="b">
        <f>IF(Table1[[#This Row],[Development]]=AC72,TRUE,FALSE)</f>
        <v>1</v>
      </c>
    </row>
    <row r="72" spans="1:30" x14ac:dyDescent="0.3">
      <c r="A72" s="1">
        <v>99</v>
      </c>
      <c r="B72" t="s">
        <v>14</v>
      </c>
      <c r="C72" t="s">
        <v>13</v>
      </c>
      <c r="D72" t="s">
        <v>144</v>
      </c>
      <c r="E72" t="s">
        <v>100</v>
      </c>
      <c r="F72" t="str">
        <f>_xlfn.CONCAT(Table2[[#This Row],[scenario]:[variable]])</f>
        <v>cement added - clinker_lightoil</v>
      </c>
      <c r="G72">
        <v>0</v>
      </c>
      <c r="H72">
        <v>0</v>
      </c>
      <c r="I72">
        <v>0</v>
      </c>
      <c r="J72">
        <v>0</v>
      </c>
      <c r="K72">
        <v>0</v>
      </c>
      <c r="L72">
        <v>0</v>
      </c>
      <c r="M72">
        <f>Table2[[#This Row],[2070]]-Table2[[#This Row],[2020]]</f>
        <v>0</v>
      </c>
      <c r="N72" t="str">
        <f>IF(Table2[[#This Row],[Development]]=M73,"True","False")</f>
        <v>True</v>
      </c>
      <c r="Q72" s="1">
        <v>128</v>
      </c>
      <c r="R72" t="s">
        <v>14</v>
      </c>
      <c r="S72" t="s">
        <v>13</v>
      </c>
      <c r="T72" t="s">
        <v>144</v>
      </c>
      <c r="U72" t="s">
        <v>49</v>
      </c>
      <c r="V72" t="str">
        <f>_xlfn.CONCAT(Table1[[#This Row],[scenario]:[variable]])</f>
        <v>cement added - gas_ct</v>
      </c>
      <c r="W72">
        <v>0</v>
      </c>
      <c r="X72">
        <v>0</v>
      </c>
      <c r="Y72">
        <v>0</v>
      </c>
      <c r="Z72">
        <v>0</v>
      </c>
      <c r="AA72">
        <v>0</v>
      </c>
      <c r="AB72">
        <v>0</v>
      </c>
      <c r="AC72">
        <f>Table1[[#This Row],[2070]]-Table1[[#This Row],[2020]]</f>
        <v>0</v>
      </c>
      <c r="AD72" t="b">
        <f>IF(Table1[[#This Row],[Development]]=AC73,TRUE,FALSE)</f>
        <v>0</v>
      </c>
    </row>
    <row r="73" spans="1:30" x14ac:dyDescent="0.3">
      <c r="A73" s="1">
        <v>101</v>
      </c>
      <c r="B73" t="s">
        <v>14</v>
      </c>
      <c r="C73" t="s">
        <v>13</v>
      </c>
      <c r="D73" t="s">
        <v>144</v>
      </c>
      <c r="E73" t="s">
        <v>22</v>
      </c>
      <c r="F73" t="str">
        <f>_xlfn.CONCAT(Table2[[#This Row],[scenario]:[variable]])</f>
        <v>cement added - coal_adv_ccs</v>
      </c>
      <c r="G73">
        <v>0</v>
      </c>
      <c r="H73">
        <v>0</v>
      </c>
      <c r="I73">
        <v>0</v>
      </c>
      <c r="J73">
        <v>0</v>
      </c>
      <c r="K73">
        <v>0</v>
      </c>
      <c r="L73">
        <v>0</v>
      </c>
      <c r="M73">
        <f>Table2[[#This Row],[2070]]-Table2[[#This Row],[2020]]</f>
        <v>0</v>
      </c>
      <c r="N73" t="str">
        <f>IF(Table2[[#This Row],[Development]]=M74,"True","False")</f>
        <v>True</v>
      </c>
      <c r="Q73" s="1">
        <v>43</v>
      </c>
      <c r="R73" t="s">
        <v>14</v>
      </c>
      <c r="S73" t="s">
        <v>7</v>
      </c>
      <c r="T73" t="s">
        <v>144</v>
      </c>
      <c r="U73" t="s">
        <v>50</v>
      </c>
      <c r="V73" t="str">
        <f>_xlfn.CONCAT(Table1[[#This Row],[scenario]:[variable]])</f>
        <v>baseline - gas_exp</v>
      </c>
      <c r="W73">
        <v>7.0038702799636034E-4</v>
      </c>
      <c r="X73">
        <v>4.1934758213598138E-4</v>
      </c>
      <c r="Y73">
        <v>2.5107888583597159E-4</v>
      </c>
      <c r="Z73">
        <v>1.5033020243381489E-4</v>
      </c>
      <c r="AA73">
        <v>9.0008244574399059E-5</v>
      </c>
      <c r="AB73">
        <v>5.3891260440041247E-5</v>
      </c>
      <c r="AC73">
        <f>Table1[[#This Row],[2070]]-Table1[[#This Row],[2020]]</f>
        <v>-6.4649576755631915E-4</v>
      </c>
      <c r="AD73" t="b">
        <f>IF(Table1[[#This Row],[Development]]=AC74,TRUE,FALSE)</f>
        <v>1</v>
      </c>
    </row>
    <row r="74" spans="1:30" x14ac:dyDescent="0.3">
      <c r="A74" s="1">
        <v>113</v>
      </c>
      <c r="B74" t="s">
        <v>14</v>
      </c>
      <c r="C74" t="s">
        <v>13</v>
      </c>
      <c r="D74" t="s">
        <v>144</v>
      </c>
      <c r="E74" t="s">
        <v>34</v>
      </c>
      <c r="F74" t="str">
        <f>_xlfn.CONCAT(Table2[[#This Row],[scenario]:[variable]])</f>
        <v>cement added - elec_i</v>
      </c>
      <c r="G74">
        <v>0</v>
      </c>
      <c r="H74">
        <v>0</v>
      </c>
      <c r="I74">
        <v>0</v>
      </c>
      <c r="J74">
        <v>0</v>
      </c>
      <c r="K74">
        <v>0</v>
      </c>
      <c r="L74">
        <v>0</v>
      </c>
      <c r="M74">
        <f>Table2[[#This Row],[2070]]-Table2[[#This Row],[2020]]</f>
        <v>0</v>
      </c>
      <c r="N74" t="str">
        <f>IF(Table2[[#This Row],[Development]]=M75,"True","False")</f>
        <v>True</v>
      </c>
      <c r="Q74" s="1">
        <v>129</v>
      </c>
      <c r="R74" t="s">
        <v>14</v>
      </c>
      <c r="S74" t="s">
        <v>13</v>
      </c>
      <c r="T74" t="s">
        <v>144</v>
      </c>
      <c r="U74" t="s">
        <v>50</v>
      </c>
      <c r="V74" t="str">
        <f>_xlfn.CONCAT(Table1[[#This Row],[scenario]:[variable]])</f>
        <v>cement added - gas_exp</v>
      </c>
      <c r="W74">
        <v>7.0038702799636034E-4</v>
      </c>
      <c r="X74">
        <v>4.1934758213598138E-4</v>
      </c>
      <c r="Y74">
        <v>2.5107888583597159E-4</v>
      </c>
      <c r="Z74">
        <v>1.5033020243381481E-4</v>
      </c>
      <c r="AA74">
        <v>9.0008244574399046E-5</v>
      </c>
      <c r="AB74">
        <v>5.389126044004122E-5</v>
      </c>
      <c r="AC74">
        <f>Table1[[#This Row],[2070]]-Table1[[#This Row],[2020]]</f>
        <v>-6.4649576755631915E-4</v>
      </c>
      <c r="AD74" t="b">
        <f>IF(Table1[[#This Row],[Development]]=AC75,TRUE,FALSE)</f>
        <v>1</v>
      </c>
    </row>
    <row r="75" spans="1:30" x14ac:dyDescent="0.3">
      <c r="A75" s="1">
        <v>127</v>
      </c>
      <c r="B75" t="s">
        <v>14</v>
      </c>
      <c r="C75" t="s">
        <v>13</v>
      </c>
      <c r="D75" t="s">
        <v>144</v>
      </c>
      <c r="E75" t="s">
        <v>48</v>
      </c>
      <c r="F75" t="str">
        <f>_xlfn.CONCAT(Table2[[#This Row],[scenario]:[variable]])</f>
        <v>cement added - gas_cc_ccs</v>
      </c>
      <c r="G75">
        <v>0</v>
      </c>
      <c r="H75">
        <v>0</v>
      </c>
      <c r="I75">
        <v>0</v>
      </c>
      <c r="J75">
        <v>0</v>
      </c>
      <c r="K75">
        <v>0</v>
      </c>
      <c r="L75">
        <v>0</v>
      </c>
      <c r="M75">
        <f>Table2[[#This Row],[2070]]-Table2[[#This Row],[2020]]</f>
        <v>0</v>
      </c>
      <c r="N75" t="str">
        <f>IF(Table2[[#This Row],[Development]]=M76,"True","False")</f>
        <v>True</v>
      </c>
      <c r="Q75" s="1">
        <v>44</v>
      </c>
      <c r="R75" t="s">
        <v>14</v>
      </c>
      <c r="S75" t="s">
        <v>7</v>
      </c>
      <c r="T75" t="s">
        <v>144</v>
      </c>
      <c r="U75" t="s">
        <v>51</v>
      </c>
      <c r="V75" t="str">
        <f>_xlfn.CONCAT(Table1[[#This Row],[scenario]:[variable]])</f>
        <v>baseline - gas_extr</v>
      </c>
      <c r="W75">
        <v>7.0038702799636034E-4</v>
      </c>
      <c r="X75">
        <v>4.1934758213598127E-4</v>
      </c>
      <c r="Y75">
        <v>2.8586036874512308E-2</v>
      </c>
      <c r="Z75">
        <v>1.5033020243381481E-4</v>
      </c>
      <c r="AA75">
        <v>9.0008244574399059E-5</v>
      </c>
      <c r="AB75">
        <v>5.389126044004124E-5</v>
      </c>
      <c r="AC75">
        <f>Table1[[#This Row],[2070]]-Table1[[#This Row],[2020]]</f>
        <v>-6.4649576755631915E-4</v>
      </c>
      <c r="AD75" t="b">
        <f>IF(Table1[[#This Row],[Development]]=AC76,TRUE,FALSE)</f>
        <v>1</v>
      </c>
    </row>
    <row r="76" spans="1:30" x14ac:dyDescent="0.3">
      <c r="A76" s="1">
        <v>131</v>
      </c>
      <c r="B76" t="s">
        <v>14</v>
      </c>
      <c r="C76" t="s">
        <v>13</v>
      </c>
      <c r="D76" t="s">
        <v>144</v>
      </c>
      <c r="E76" t="s">
        <v>52</v>
      </c>
      <c r="F76" t="str">
        <f>_xlfn.CONCAT(Table2[[#This Row],[scenario]:[variable]])</f>
        <v>cement added - gas_fs</v>
      </c>
      <c r="G76">
        <v>0</v>
      </c>
      <c r="H76">
        <v>0</v>
      </c>
      <c r="I76">
        <v>0</v>
      </c>
      <c r="J76">
        <v>0</v>
      </c>
      <c r="K76">
        <v>0</v>
      </c>
      <c r="L76">
        <v>0</v>
      </c>
      <c r="M76">
        <f>Table2[[#This Row],[2070]]-Table2[[#This Row],[2020]]</f>
        <v>0</v>
      </c>
      <c r="N76" t="str">
        <f>IF(Table2[[#This Row],[Development]]=M77,"True","False")</f>
        <v>True</v>
      </c>
      <c r="Q76" s="1">
        <v>130</v>
      </c>
      <c r="R76" t="s">
        <v>14</v>
      </c>
      <c r="S76" t="s">
        <v>13</v>
      </c>
      <c r="T76" t="s">
        <v>144</v>
      </c>
      <c r="U76" t="s">
        <v>51</v>
      </c>
      <c r="V76" t="str">
        <f>_xlfn.CONCAT(Table1[[#This Row],[scenario]:[variable]])</f>
        <v>cement added - gas_extr</v>
      </c>
      <c r="W76">
        <v>7.0038702799636034E-4</v>
      </c>
      <c r="X76">
        <v>4.1934758213598127E-4</v>
      </c>
      <c r="Y76">
        <v>2.8586036874512308E-2</v>
      </c>
      <c r="Z76">
        <v>1.5033020243381481E-4</v>
      </c>
      <c r="AA76">
        <v>9.0008244574399046E-5</v>
      </c>
      <c r="AB76">
        <v>5.389126044004122E-5</v>
      </c>
      <c r="AC76">
        <f>Table1[[#This Row],[2070]]-Table1[[#This Row],[2020]]</f>
        <v>-6.4649576755631915E-4</v>
      </c>
      <c r="AD76" t="b">
        <f>IF(Table1[[#This Row],[Development]]=AC77,TRUE,FALSE)</f>
        <v>0</v>
      </c>
    </row>
    <row r="77" spans="1:30" x14ac:dyDescent="0.3">
      <c r="A77" s="1">
        <v>140</v>
      </c>
      <c r="B77" t="s">
        <v>14</v>
      </c>
      <c r="C77" t="s">
        <v>13</v>
      </c>
      <c r="D77" t="s">
        <v>144</v>
      </c>
      <c r="E77" t="s">
        <v>61</v>
      </c>
      <c r="F77" t="str">
        <f>_xlfn.CONCAT(Table2[[#This Row],[scenario]:[variable]])</f>
        <v>cement added - igcc_ccs</v>
      </c>
      <c r="G77">
        <v>0</v>
      </c>
      <c r="H77">
        <v>0</v>
      </c>
      <c r="I77">
        <v>0</v>
      </c>
      <c r="J77">
        <v>0</v>
      </c>
      <c r="K77">
        <v>0</v>
      </c>
      <c r="L77">
        <v>0</v>
      </c>
      <c r="M77">
        <f>Table2[[#This Row],[2070]]-Table2[[#This Row],[2020]]</f>
        <v>0</v>
      </c>
      <c r="N77" t="str">
        <f>IF(Table2[[#This Row],[Development]]=M78,"True","False")</f>
        <v>True</v>
      </c>
      <c r="Q77" s="1">
        <v>45</v>
      </c>
      <c r="R77" t="s">
        <v>14</v>
      </c>
      <c r="S77" t="s">
        <v>7</v>
      </c>
      <c r="T77" t="s">
        <v>144</v>
      </c>
      <c r="U77" t="s">
        <v>52</v>
      </c>
      <c r="V77" t="str">
        <f>_xlfn.CONCAT(Table1[[#This Row],[scenario]:[variable]])</f>
        <v>baseline - gas_fs</v>
      </c>
      <c r="W77">
        <v>0.48130410071535951</v>
      </c>
      <c r="X77">
        <v>1.4128883073999909</v>
      </c>
      <c r="Y77">
        <v>2.9303408268268401</v>
      </c>
      <c r="Z77">
        <v>5.402111099650293</v>
      </c>
      <c r="AA77">
        <v>7.1343465920697877</v>
      </c>
      <c r="AB77">
        <v>8.4237955825825619</v>
      </c>
      <c r="AC77">
        <f>Table1[[#This Row],[2070]]-Table1[[#This Row],[2020]]</f>
        <v>7.9424914818672026</v>
      </c>
      <c r="AD77" t="b">
        <f>IF(Table1[[#This Row],[Development]]=AC78,TRUE,FALSE)</f>
        <v>0</v>
      </c>
    </row>
    <row r="78" spans="1:30" x14ac:dyDescent="0.3">
      <c r="A78" s="1">
        <v>150</v>
      </c>
      <c r="B78" t="s">
        <v>14</v>
      </c>
      <c r="C78" t="s">
        <v>13</v>
      </c>
      <c r="D78" t="s">
        <v>144</v>
      </c>
      <c r="E78" t="s">
        <v>71</v>
      </c>
      <c r="F78" t="str">
        <f>_xlfn.CONCAT(Table2[[#This Row],[scenario]:[variable]])</f>
        <v>cement added - meth_coal_ccs</v>
      </c>
      <c r="G78">
        <v>0</v>
      </c>
      <c r="H78">
        <v>0</v>
      </c>
      <c r="I78">
        <v>0</v>
      </c>
      <c r="J78">
        <v>0</v>
      </c>
      <c r="K78">
        <v>0</v>
      </c>
      <c r="L78">
        <v>0</v>
      </c>
      <c r="M78">
        <f>Table2[[#This Row],[2070]]-Table2[[#This Row],[2020]]</f>
        <v>0</v>
      </c>
      <c r="N78" t="str">
        <f>IF(Table2[[#This Row],[Development]]=M79,"True","False")</f>
        <v>True</v>
      </c>
      <c r="Q78" s="1">
        <v>131</v>
      </c>
      <c r="R78" t="s">
        <v>14</v>
      </c>
      <c r="S78" t="s">
        <v>13</v>
      </c>
      <c r="T78" t="s">
        <v>144</v>
      </c>
      <c r="U78" t="s">
        <v>52</v>
      </c>
      <c r="V78" t="str">
        <f>_xlfn.CONCAT(Table1[[#This Row],[scenario]:[variable]])</f>
        <v>cement added - gas_fs</v>
      </c>
      <c r="W78">
        <v>0.2087547193636789</v>
      </c>
      <c r="X78">
        <v>0.96893408143451643</v>
      </c>
      <c r="Y78">
        <v>2.207186168485185</v>
      </c>
      <c r="Z78">
        <v>4.2241683539900583</v>
      </c>
      <c r="AA78">
        <v>6.4290687634664208</v>
      </c>
      <c r="AB78">
        <v>8.0015196974836815</v>
      </c>
      <c r="AC78">
        <f>Table1[[#This Row],[2070]]-Table1[[#This Row],[2020]]</f>
        <v>7.7927649781200028</v>
      </c>
      <c r="AD78" t="b">
        <f>IF(Table1[[#This Row],[Development]]=AC79,TRUE,FALSE)</f>
        <v>0</v>
      </c>
    </row>
    <row r="79" spans="1:30" x14ac:dyDescent="0.3">
      <c r="A79" s="1">
        <v>152</v>
      </c>
      <c r="B79" t="s">
        <v>14</v>
      </c>
      <c r="C79" t="s">
        <v>13</v>
      </c>
      <c r="D79" t="s">
        <v>144</v>
      </c>
      <c r="E79" t="s">
        <v>73</v>
      </c>
      <c r="F79" t="str">
        <f>_xlfn.CONCAT(Table2[[#This Row],[scenario]:[variable]])</f>
        <v>cement added - meth_ng_ccs</v>
      </c>
      <c r="G79">
        <v>0</v>
      </c>
      <c r="H79">
        <v>0</v>
      </c>
      <c r="I79">
        <v>0</v>
      </c>
      <c r="J79">
        <v>0</v>
      </c>
      <c r="K79">
        <v>0</v>
      </c>
      <c r="L79">
        <v>0</v>
      </c>
      <c r="M79">
        <f>Table2[[#This Row],[2070]]-Table2[[#This Row],[2020]]</f>
        <v>0</v>
      </c>
      <c r="N79" t="str">
        <f>IF(Table2[[#This Row],[Development]]=M80,"True","False")</f>
        <v>True</v>
      </c>
      <c r="Q79" s="1">
        <v>46</v>
      </c>
      <c r="R79" t="s">
        <v>14</v>
      </c>
      <c r="S79" t="s">
        <v>7</v>
      </c>
      <c r="T79" t="s">
        <v>144</v>
      </c>
      <c r="U79" t="s">
        <v>53</v>
      </c>
      <c r="V79" t="str">
        <f>_xlfn.CONCAT(Table1[[#This Row],[scenario]:[variable]])</f>
        <v>baseline - gas_i</v>
      </c>
      <c r="W79">
        <v>1.3980251550674441</v>
      </c>
      <c r="X79">
        <v>2.9061303176835871</v>
      </c>
      <c r="Y79">
        <v>4.9636295781765041</v>
      </c>
      <c r="Z79">
        <v>3.4409252748932668</v>
      </c>
      <c r="AA79">
        <v>2.0602090510799371</v>
      </c>
      <c r="AB79">
        <v>1.2335232517606329</v>
      </c>
      <c r="AC79">
        <f>Table1[[#This Row],[2070]]-Table1[[#This Row],[2020]]</f>
        <v>-0.16450190330681114</v>
      </c>
      <c r="AD79" t="b">
        <f>IF(Table1[[#This Row],[Development]]=AC80,TRUE,FALSE)</f>
        <v>1</v>
      </c>
    </row>
    <row r="80" spans="1:30" x14ac:dyDescent="0.3">
      <c r="A80" s="1">
        <v>155</v>
      </c>
      <c r="B80" t="s">
        <v>14</v>
      </c>
      <c r="C80" t="s">
        <v>13</v>
      </c>
      <c r="D80" t="s">
        <v>144</v>
      </c>
      <c r="E80" t="s">
        <v>76</v>
      </c>
      <c r="F80" t="str">
        <f>_xlfn.CONCAT(Table2[[#This Row],[scenario]:[variable]])</f>
        <v>cement added - oil_exp</v>
      </c>
      <c r="G80">
        <v>0</v>
      </c>
      <c r="H80">
        <v>0</v>
      </c>
      <c r="I80">
        <v>0</v>
      </c>
      <c r="J80">
        <v>0</v>
      </c>
      <c r="K80">
        <v>0</v>
      </c>
      <c r="L80">
        <v>0</v>
      </c>
      <c r="M80">
        <f>Table2[[#This Row],[2070]]-Table2[[#This Row],[2020]]</f>
        <v>0</v>
      </c>
      <c r="N80" t="str">
        <f>IF(Table2[[#This Row],[Development]]=M81,"True","False")</f>
        <v>True</v>
      </c>
      <c r="Q80" s="1">
        <v>132</v>
      </c>
      <c r="R80" t="s">
        <v>14</v>
      </c>
      <c r="S80" t="s">
        <v>13</v>
      </c>
      <c r="T80" t="s">
        <v>144</v>
      </c>
      <c r="U80" t="s">
        <v>53</v>
      </c>
      <c r="V80" t="str">
        <f>_xlfn.CONCAT(Table1[[#This Row],[scenario]:[variable]])</f>
        <v>cement added - gas_i</v>
      </c>
      <c r="W80">
        <v>1.3980251550674441</v>
      </c>
      <c r="X80">
        <v>2.9061303176835871</v>
      </c>
      <c r="Y80">
        <v>4.9636295781764996</v>
      </c>
      <c r="Z80">
        <v>3.4409252748932651</v>
      </c>
      <c r="AA80">
        <v>2.0602090510799358</v>
      </c>
      <c r="AB80">
        <v>1.2335232517606329</v>
      </c>
      <c r="AC80">
        <f>Table1[[#This Row],[2070]]-Table1[[#This Row],[2020]]</f>
        <v>-0.16450190330681114</v>
      </c>
      <c r="AD80" t="b">
        <f>IF(Table1[[#This Row],[Development]]=AC81,TRUE,FALSE)</f>
        <v>0</v>
      </c>
    </row>
    <row r="81" spans="1:30" x14ac:dyDescent="0.3">
      <c r="A81" s="1">
        <v>156</v>
      </c>
      <c r="B81" t="s">
        <v>14</v>
      </c>
      <c r="C81" t="s">
        <v>13</v>
      </c>
      <c r="D81" t="s">
        <v>144</v>
      </c>
      <c r="E81" t="s">
        <v>77</v>
      </c>
      <c r="F81" t="str">
        <f>_xlfn.CONCAT(Table2[[#This Row],[scenario]:[variable]])</f>
        <v>cement added - oil_extr</v>
      </c>
      <c r="G81">
        <v>0</v>
      </c>
      <c r="H81">
        <v>0</v>
      </c>
      <c r="I81">
        <v>0</v>
      </c>
      <c r="J81">
        <v>0.3</v>
      </c>
      <c r="K81">
        <v>0</v>
      </c>
      <c r="L81">
        <v>0</v>
      </c>
      <c r="M81">
        <f>Table2[[#This Row],[2070]]-Table2[[#This Row],[2020]]</f>
        <v>0</v>
      </c>
      <c r="N81" t="str">
        <f>IF(Table2[[#This Row],[Development]]=M82,"True","False")</f>
        <v>True</v>
      </c>
      <c r="Q81" s="1">
        <v>47</v>
      </c>
      <c r="R81" t="s">
        <v>14</v>
      </c>
      <c r="S81" t="s">
        <v>7</v>
      </c>
      <c r="T81" t="s">
        <v>144</v>
      </c>
      <c r="U81" t="s">
        <v>54</v>
      </c>
      <c r="V81" t="str">
        <f>_xlfn.CONCAT(Table1[[#This Row],[scenario]:[variable]])</f>
        <v>baseline - gas_imp</v>
      </c>
      <c r="W81">
        <v>3.8571097850799561</v>
      </c>
      <c r="X81">
        <v>6.1284510730600283</v>
      </c>
      <c r="Y81">
        <v>10.73727463209949</v>
      </c>
      <c r="Z81">
        <v>11.40461246155817</v>
      </c>
      <c r="AA81">
        <v>11.60013733797356</v>
      </c>
      <c r="AB81">
        <v>14.86376573678247</v>
      </c>
      <c r="AC81">
        <f>Table1[[#This Row],[2070]]-Table1[[#This Row],[2020]]</f>
        <v>11.006655951702514</v>
      </c>
      <c r="AD81" t="b">
        <f>IF(Table1[[#This Row],[Development]]=AC82,TRUE,FALSE)</f>
        <v>0</v>
      </c>
    </row>
    <row r="82" spans="1:30" x14ac:dyDescent="0.3">
      <c r="A82" s="1">
        <v>159</v>
      </c>
      <c r="B82" t="s">
        <v>14</v>
      </c>
      <c r="C82" t="s">
        <v>13</v>
      </c>
      <c r="D82" t="s">
        <v>144</v>
      </c>
      <c r="E82" t="s">
        <v>80</v>
      </c>
      <c r="F82" t="str">
        <f>_xlfn.CONCAT(Table2[[#This Row],[scenario]:[variable]])</f>
        <v>cement added - shale_extr</v>
      </c>
      <c r="G82">
        <v>0</v>
      </c>
      <c r="H82">
        <v>0</v>
      </c>
      <c r="I82">
        <v>0</v>
      </c>
      <c r="J82">
        <v>0</v>
      </c>
      <c r="K82">
        <v>0</v>
      </c>
      <c r="L82">
        <v>0</v>
      </c>
      <c r="M82">
        <f>Table2[[#This Row],[2070]]-Table2[[#This Row],[2020]]</f>
        <v>0</v>
      </c>
      <c r="N82" t="str">
        <f>IF(Table2[[#This Row],[Development]]=M83,"True","False")</f>
        <v>True</v>
      </c>
      <c r="Q82" s="1">
        <v>133</v>
      </c>
      <c r="R82" t="s">
        <v>14</v>
      </c>
      <c r="S82" t="s">
        <v>13</v>
      </c>
      <c r="T82" t="s">
        <v>144</v>
      </c>
      <c r="U82" t="s">
        <v>54</v>
      </c>
      <c r="V82" t="str">
        <f>_xlfn.CONCAT(Table1[[#This Row],[scenario]:[variable]])</f>
        <v>cement added - gas_imp</v>
      </c>
      <c r="W82">
        <v>3.8571097850799561</v>
      </c>
      <c r="X82">
        <v>7.0374989862781563</v>
      </c>
      <c r="Y82">
        <v>12.218017903930781</v>
      </c>
      <c r="Z82">
        <v>15.38079385548402</v>
      </c>
      <c r="AA82">
        <v>17.222527160788761</v>
      </c>
      <c r="AB82">
        <v>17.91982630157332</v>
      </c>
      <c r="AC82">
        <f>Table1[[#This Row],[2070]]-Table1[[#This Row],[2020]]</f>
        <v>14.062716516493364</v>
      </c>
      <c r="AD82" t="b">
        <f>IF(Table1[[#This Row],[Development]]=AC83,TRUE,FALSE)</f>
        <v>0</v>
      </c>
    </row>
    <row r="83" spans="1:30" x14ac:dyDescent="0.3">
      <c r="A83" s="1">
        <v>164</v>
      </c>
      <c r="B83" t="s">
        <v>14</v>
      </c>
      <c r="C83" t="s">
        <v>13</v>
      </c>
      <c r="D83" t="s">
        <v>144</v>
      </c>
      <c r="E83" t="s">
        <v>85</v>
      </c>
      <c r="F83" t="str">
        <f>_xlfn.CONCAT(Table2[[#This Row],[scenario]:[variable]])</f>
        <v>cement added - solar_th_ppl_base</v>
      </c>
      <c r="G83">
        <v>0</v>
      </c>
      <c r="H83">
        <v>0</v>
      </c>
      <c r="I83">
        <v>0</v>
      </c>
      <c r="J83">
        <v>0</v>
      </c>
      <c r="K83">
        <v>0</v>
      </c>
      <c r="L83">
        <v>0</v>
      </c>
      <c r="M83">
        <f>Table2[[#This Row],[2070]]-Table2[[#This Row],[2020]]</f>
        <v>0</v>
      </c>
      <c r="N83" t="str">
        <f>IF(Table2[[#This Row],[Development]]=M84,"True","False")</f>
        <v>False</v>
      </c>
      <c r="Q83" s="1">
        <v>48</v>
      </c>
      <c r="R83" t="s">
        <v>14</v>
      </c>
      <c r="S83" t="s">
        <v>7</v>
      </c>
      <c r="T83" t="s">
        <v>144</v>
      </c>
      <c r="U83" t="s">
        <v>55</v>
      </c>
      <c r="V83" t="str">
        <f>_xlfn.CONCAT(Table1[[#This Row],[scenario]:[variable]])</f>
        <v>baseline - gas_ppl</v>
      </c>
      <c r="W83">
        <v>2.9513957729590749E-2</v>
      </c>
      <c r="X83">
        <v>1.029088057194651E-2</v>
      </c>
      <c r="Y83">
        <v>3.5882081256722971E-3</v>
      </c>
      <c r="Z83">
        <v>1.2511307912987811E-3</v>
      </c>
      <c r="AA83">
        <v>4.3624232544834068E-4</v>
      </c>
      <c r="AB83">
        <v>1.521082910244904E-4</v>
      </c>
      <c r="AC83">
        <f>Table1[[#This Row],[2070]]-Table1[[#This Row],[2020]]</f>
        <v>-2.9361849438566259E-2</v>
      </c>
      <c r="AD83" t="b">
        <f>IF(Table1[[#This Row],[Development]]=AC84,TRUE,FALSE)</f>
        <v>0</v>
      </c>
    </row>
    <row r="84" spans="1:30" x14ac:dyDescent="0.3">
      <c r="A84" s="1">
        <v>49</v>
      </c>
      <c r="B84" t="s">
        <v>14</v>
      </c>
      <c r="C84" t="s">
        <v>7</v>
      </c>
      <c r="D84" t="s">
        <v>144</v>
      </c>
      <c r="E84" t="s">
        <v>56</v>
      </c>
      <c r="F84" t="str">
        <f>_xlfn.CONCAT(Table2[[#This Row],[scenario]:[variable]])</f>
        <v>baseline - gas_rc</v>
      </c>
      <c r="G84">
        <v>1.3135146441346329E-4</v>
      </c>
      <c r="H84">
        <v>4.5799422958243068E-5</v>
      </c>
      <c r="I84">
        <v>1.596927109015956E-5</v>
      </c>
      <c r="J84">
        <v>5.5681404410600163E-6</v>
      </c>
      <c r="K84">
        <v>1.941490491101574E-6</v>
      </c>
      <c r="L84">
        <v>6.7695586469802537E-7</v>
      </c>
      <c r="M84">
        <f>Table2[[#This Row],[2070]]-Table2[[#This Row],[2020]]</f>
        <v>-1.3067450854876528E-4</v>
      </c>
      <c r="N84" t="str">
        <f>IF(Table2[[#This Row],[Development]]=M85,"True","False")</f>
        <v>True</v>
      </c>
      <c r="Q84" s="1">
        <v>134</v>
      </c>
      <c r="R84" t="s">
        <v>14</v>
      </c>
      <c r="S84" t="s">
        <v>13</v>
      </c>
      <c r="T84" t="s">
        <v>144</v>
      </c>
      <c r="U84" t="s">
        <v>55</v>
      </c>
      <c r="V84" t="str">
        <f>_xlfn.CONCAT(Table1[[#This Row],[scenario]:[variable]])</f>
        <v>cement added - gas_ppl</v>
      </c>
      <c r="W84">
        <v>8.343296048113491E-2</v>
      </c>
      <c r="X84">
        <v>2.9091274031827308E-2</v>
      </c>
      <c r="Y84">
        <v>1.0143499881994819E-2</v>
      </c>
      <c r="Z84">
        <v>3.5368196574499088E-3</v>
      </c>
      <c r="AA84">
        <v>1.233212740656537E-3</v>
      </c>
      <c r="AB84">
        <v>4.2999468760421131E-4</v>
      </c>
      <c r="AC84">
        <f>Table1[[#This Row],[2070]]-Table1[[#This Row],[2020]]</f>
        <v>-8.3002965793530697E-2</v>
      </c>
      <c r="AD84" t="b">
        <f>IF(Table1[[#This Row],[Development]]=AC85,TRUE,FALSE)</f>
        <v>0</v>
      </c>
    </row>
    <row r="85" spans="1:30" x14ac:dyDescent="0.3">
      <c r="A85" s="1">
        <v>135</v>
      </c>
      <c r="B85" t="s">
        <v>14</v>
      </c>
      <c r="C85" t="s">
        <v>13</v>
      </c>
      <c r="D85" t="s">
        <v>144</v>
      </c>
      <c r="E85" t="s">
        <v>56</v>
      </c>
      <c r="F85" t="str">
        <f>_xlfn.CONCAT(Table2[[#This Row],[scenario]:[variable]])</f>
        <v>cement added - gas_rc</v>
      </c>
      <c r="G85">
        <v>1.3135146441346329E-4</v>
      </c>
      <c r="H85">
        <v>4.5799422958243068E-5</v>
      </c>
      <c r="I85">
        <v>1.596927109015956E-5</v>
      </c>
      <c r="J85">
        <v>5.5681404410600163E-6</v>
      </c>
      <c r="K85">
        <v>1.941490491101574E-6</v>
      </c>
      <c r="L85">
        <v>6.7695586469802537E-7</v>
      </c>
      <c r="M85">
        <f>Table2[[#This Row],[2070]]-Table2[[#This Row],[2020]]</f>
        <v>-1.3067450854876528E-4</v>
      </c>
      <c r="N85" t="str">
        <f>IF(Table2[[#This Row],[Development]]=M86,"True","False")</f>
        <v>False</v>
      </c>
      <c r="Q85" s="1">
        <v>49</v>
      </c>
      <c r="R85" t="s">
        <v>14</v>
      </c>
      <c r="S85" t="s">
        <v>7</v>
      </c>
      <c r="T85" t="s">
        <v>144</v>
      </c>
      <c r="U85" t="s">
        <v>56</v>
      </c>
      <c r="V85" t="str">
        <f>_xlfn.CONCAT(Table1[[#This Row],[scenario]:[variable]])</f>
        <v>baseline - gas_rc</v>
      </c>
      <c r="W85">
        <v>1.3135146441346329E-4</v>
      </c>
      <c r="X85">
        <v>4.5799422958243061E-5</v>
      </c>
      <c r="Y85">
        <v>1.5969271090159549E-5</v>
      </c>
      <c r="Z85">
        <v>5.5681404410600137E-6</v>
      </c>
      <c r="AA85">
        <v>1.9414904911015718E-6</v>
      </c>
      <c r="AB85">
        <v>6.7695586469802484E-7</v>
      </c>
      <c r="AC85">
        <f>Table1[[#This Row],[2070]]-Table1[[#This Row],[2020]]</f>
        <v>-1.3067450854876528E-4</v>
      </c>
      <c r="AD85" t="b">
        <f>IF(Table1[[#This Row],[Development]]=AC86,TRUE,FALSE)</f>
        <v>1</v>
      </c>
    </row>
    <row r="86" spans="1:30" x14ac:dyDescent="0.3">
      <c r="A86" s="1">
        <v>43</v>
      </c>
      <c r="B86" t="s">
        <v>14</v>
      </c>
      <c r="C86" t="s">
        <v>7</v>
      </c>
      <c r="D86" t="s">
        <v>144</v>
      </c>
      <c r="E86" t="s">
        <v>50</v>
      </c>
      <c r="F86" t="str">
        <f>_xlfn.CONCAT(Table2[[#This Row],[scenario]:[variable]])</f>
        <v>baseline - gas_exp</v>
      </c>
      <c r="G86">
        <v>7.0038702799636024E-4</v>
      </c>
      <c r="H86">
        <v>4.1934758213598127E-4</v>
      </c>
      <c r="I86">
        <v>2.5107888583597159E-4</v>
      </c>
      <c r="J86">
        <v>1.5033020243381481E-4</v>
      </c>
      <c r="K86">
        <v>9.0008244574399046E-5</v>
      </c>
      <c r="L86">
        <v>5.389126044004124E-5</v>
      </c>
      <c r="M86">
        <f>Table2[[#This Row],[2070]]-Table2[[#This Row],[2020]]</f>
        <v>-6.4649576755631904E-4</v>
      </c>
      <c r="N86" t="str">
        <f>IF(Table2[[#This Row],[Development]]=M87,"True","False")</f>
        <v>True</v>
      </c>
      <c r="Q86" s="1">
        <v>135</v>
      </c>
      <c r="R86" t="s">
        <v>14</v>
      </c>
      <c r="S86" t="s">
        <v>13</v>
      </c>
      <c r="T86" t="s">
        <v>144</v>
      </c>
      <c r="U86" t="s">
        <v>56</v>
      </c>
      <c r="V86" t="str">
        <f>_xlfn.CONCAT(Table1[[#This Row],[scenario]:[variable]])</f>
        <v>cement added - gas_rc</v>
      </c>
      <c r="W86">
        <v>1.313514644134634E-4</v>
      </c>
      <c r="X86">
        <v>4.5799422958243061E-5</v>
      </c>
      <c r="Y86">
        <v>1.5969271090159549E-5</v>
      </c>
      <c r="Z86">
        <v>5.5681404410600163E-6</v>
      </c>
      <c r="AA86">
        <v>1.9414904911015731E-6</v>
      </c>
      <c r="AB86">
        <v>6.7695586469802537E-7</v>
      </c>
      <c r="AC86">
        <f>Table1[[#This Row],[2070]]-Table1[[#This Row],[2020]]</f>
        <v>-1.3067450854876538E-4</v>
      </c>
      <c r="AD86" t="b">
        <f>IF(Table1[[#This Row],[Development]]=AC87,TRUE,FALSE)</f>
        <v>0</v>
      </c>
    </row>
    <row r="87" spans="1:30" x14ac:dyDescent="0.3">
      <c r="A87" s="1">
        <v>129</v>
      </c>
      <c r="B87" t="s">
        <v>14</v>
      </c>
      <c r="C87" t="s">
        <v>13</v>
      </c>
      <c r="D87" t="s">
        <v>144</v>
      </c>
      <c r="E87" t="s">
        <v>50</v>
      </c>
      <c r="F87" t="str">
        <f>_xlfn.CONCAT(Table2[[#This Row],[scenario]:[variable]])</f>
        <v>cement added - gas_exp</v>
      </c>
      <c r="G87">
        <v>7.0038702799636024E-4</v>
      </c>
      <c r="H87">
        <v>4.1934758213598127E-4</v>
      </c>
      <c r="I87">
        <v>2.5107888583597159E-4</v>
      </c>
      <c r="J87">
        <v>1.5033020243381481E-4</v>
      </c>
      <c r="K87">
        <v>9.0008244574399046E-5</v>
      </c>
      <c r="L87">
        <v>5.389126044004124E-5</v>
      </c>
      <c r="M87">
        <f>Table2[[#This Row],[2070]]-Table2[[#This Row],[2020]]</f>
        <v>-6.4649576755631904E-4</v>
      </c>
      <c r="N87" t="str">
        <f>IF(Table2[[#This Row],[Development]]=M88,"True","False")</f>
        <v>False</v>
      </c>
      <c r="Q87" s="1">
        <v>51</v>
      </c>
      <c r="R87" t="s">
        <v>14</v>
      </c>
      <c r="S87" t="s">
        <v>7</v>
      </c>
      <c r="T87" t="s">
        <v>144</v>
      </c>
      <c r="U87" t="s">
        <v>58</v>
      </c>
      <c r="V87" t="str">
        <f>_xlfn.CONCAT(Table1[[#This Row],[scenario]:[variable]])</f>
        <v>baseline - gas_trp</v>
      </c>
      <c r="W87">
        <v>0.66147253037428011</v>
      </c>
      <c r="X87">
        <v>1.7063636964687769</v>
      </c>
      <c r="Y87">
        <v>3.4083813145644788</v>
      </c>
      <c r="Z87">
        <v>6.1807886870335338</v>
      </c>
      <c r="AA87">
        <v>10.696748191330849</v>
      </c>
      <c r="AB87">
        <v>18.05277041482206</v>
      </c>
      <c r="AC87">
        <f>Table1[[#This Row],[2070]]-Table1[[#This Row],[2020]]</f>
        <v>17.391297884447781</v>
      </c>
      <c r="AD87" t="b">
        <f>IF(Table1[[#This Row],[Development]]=AC88,TRUE,FALSE)</f>
        <v>1</v>
      </c>
    </row>
    <row r="88" spans="1:30" x14ac:dyDescent="0.3">
      <c r="A88" s="1">
        <v>48</v>
      </c>
      <c r="B88" t="s">
        <v>14</v>
      </c>
      <c r="C88" t="s">
        <v>7</v>
      </c>
      <c r="D88" t="s">
        <v>144</v>
      </c>
      <c r="E88" t="s">
        <v>55</v>
      </c>
      <c r="F88" t="str">
        <f>_xlfn.CONCAT(Table2[[#This Row],[scenario]:[variable]])</f>
        <v>baseline - gas_ppl</v>
      </c>
      <c r="G88">
        <v>2.9513957729590749E-2</v>
      </c>
      <c r="H88">
        <v>1.029088057194651E-2</v>
      </c>
      <c r="I88">
        <v>3.5882081256722971E-3</v>
      </c>
      <c r="J88">
        <v>4.8393389169710784E-3</v>
      </c>
      <c r="K88">
        <v>5.275581242419421E-3</v>
      </c>
      <c r="L88">
        <v>1.8394814077716129E-3</v>
      </c>
      <c r="M88">
        <f>Table2[[#This Row],[2070]]-Table2[[#This Row],[2020]]</f>
        <v>-2.7674476321819137E-2</v>
      </c>
      <c r="N88" t="str">
        <f>IF(Table2[[#This Row],[Development]]=M89,"True","False")</f>
        <v>True</v>
      </c>
      <c r="Q88" s="1">
        <v>137</v>
      </c>
      <c r="R88" t="s">
        <v>14</v>
      </c>
      <c r="S88" t="s">
        <v>13</v>
      </c>
      <c r="T88" t="s">
        <v>144</v>
      </c>
      <c r="U88" t="s">
        <v>58</v>
      </c>
      <c r="V88" t="str">
        <f>_xlfn.CONCAT(Table1[[#This Row],[scenario]:[variable]])</f>
        <v>cement added - gas_trp</v>
      </c>
      <c r="W88">
        <v>0.66147253037428011</v>
      </c>
      <c r="X88">
        <v>1.7063636964687769</v>
      </c>
      <c r="Y88">
        <v>3.4083813145644788</v>
      </c>
      <c r="Z88">
        <v>6.1807886870335338</v>
      </c>
      <c r="AA88">
        <v>10.696748191330849</v>
      </c>
      <c r="AB88">
        <v>18.05277041482206</v>
      </c>
      <c r="AC88">
        <f>Table1[[#This Row],[2070]]-Table1[[#This Row],[2020]]</f>
        <v>17.391297884447781</v>
      </c>
      <c r="AD88" t="b">
        <f>IF(Table1[[#This Row],[Development]]=AC89,TRUE,FALSE)</f>
        <v>0</v>
      </c>
    </row>
    <row r="89" spans="1:30" x14ac:dyDescent="0.3">
      <c r="A89" s="1">
        <v>134</v>
      </c>
      <c r="B89" t="s">
        <v>14</v>
      </c>
      <c r="C89" t="s">
        <v>13</v>
      </c>
      <c r="D89" t="s">
        <v>144</v>
      </c>
      <c r="E89" t="s">
        <v>55</v>
      </c>
      <c r="F89" t="str">
        <f>_xlfn.CONCAT(Table2[[#This Row],[scenario]:[variable]])</f>
        <v>cement added - gas_ppl</v>
      </c>
      <c r="G89">
        <v>2.9513957729590749E-2</v>
      </c>
      <c r="H89">
        <v>1.029088057194651E-2</v>
      </c>
      <c r="I89">
        <v>3.5882081256722971E-3</v>
      </c>
      <c r="J89">
        <v>4.8393389169710784E-3</v>
      </c>
      <c r="K89">
        <v>5.275581242419421E-3</v>
      </c>
      <c r="L89">
        <v>1.8394814077716129E-3</v>
      </c>
      <c r="M89">
        <f>Table2[[#This Row],[2070]]-Table2[[#This Row],[2020]]</f>
        <v>-2.7674476321819137E-2</v>
      </c>
      <c r="N89" t="str">
        <f>IF(Table2[[#This Row],[Development]]=M90,"True","False")</f>
        <v>False</v>
      </c>
      <c r="Q89" s="1">
        <v>52</v>
      </c>
      <c r="R89" t="s">
        <v>14</v>
      </c>
      <c r="S89" t="s">
        <v>7</v>
      </c>
      <c r="T89" t="s">
        <v>144</v>
      </c>
      <c r="U89" t="s">
        <v>59</v>
      </c>
      <c r="V89" t="str">
        <f>_xlfn.CONCAT(Table1[[#This Row],[scenario]:[variable]])</f>
        <v>baseline - hydro_ppl</v>
      </c>
      <c r="W89">
        <v>0.10058218985795971</v>
      </c>
      <c r="X89">
        <v>0.45438767890725562</v>
      </c>
      <c r="Y89">
        <v>0.46552534014027902</v>
      </c>
      <c r="Z89">
        <v>0.1623186467396496</v>
      </c>
      <c r="AA89">
        <v>5.6597011607255943E-2</v>
      </c>
      <c r="AB89">
        <v>5.1932550473971432E-2</v>
      </c>
      <c r="AC89">
        <f>Table1[[#This Row],[2070]]-Table1[[#This Row],[2020]]</f>
        <v>-4.8649639383988273E-2</v>
      </c>
      <c r="AD89" t="b">
        <f>IF(Table1[[#This Row],[Development]]=AC90,TRUE,FALSE)</f>
        <v>0</v>
      </c>
    </row>
    <row r="90" spans="1:30" x14ac:dyDescent="0.3">
      <c r="A90" s="1">
        <v>44</v>
      </c>
      <c r="B90" t="s">
        <v>14</v>
      </c>
      <c r="C90" t="s">
        <v>7</v>
      </c>
      <c r="D90" t="s">
        <v>144</v>
      </c>
      <c r="E90" t="s">
        <v>51</v>
      </c>
      <c r="F90" t="str">
        <f>_xlfn.CONCAT(Table2[[#This Row],[scenario]:[variable]])</f>
        <v>baseline - gas_extr</v>
      </c>
      <c r="G90">
        <v>2.9035345016672699E-2</v>
      </c>
      <c r="H90">
        <v>4.1934758213598138E-4</v>
      </c>
      <c r="I90">
        <v>2.5107888583597159E-4</v>
      </c>
      <c r="J90">
        <v>1.5033020243381481E-4</v>
      </c>
      <c r="K90">
        <v>9.0008244574399059E-5</v>
      </c>
      <c r="L90">
        <v>5.3891260440041247E-5</v>
      </c>
      <c r="M90">
        <f>Table2[[#This Row],[2070]]-Table2[[#This Row],[2020]]</f>
        <v>-2.8981453756232657E-2</v>
      </c>
      <c r="N90" t="str">
        <f>IF(Table2[[#This Row],[Development]]=M91,"True","False")</f>
        <v>True</v>
      </c>
      <c r="Q90" s="1">
        <v>138</v>
      </c>
      <c r="R90" t="s">
        <v>14</v>
      </c>
      <c r="S90" t="s">
        <v>13</v>
      </c>
      <c r="T90" t="s">
        <v>144</v>
      </c>
      <c r="U90" t="s">
        <v>59</v>
      </c>
      <c r="V90" t="str">
        <f>_xlfn.CONCAT(Table1[[#This Row],[scenario]:[variable]])</f>
        <v>cement added - hydro_ppl</v>
      </c>
      <c r="W90">
        <v>0.10058218985795971</v>
      </c>
      <c r="X90">
        <v>1.592149372728253</v>
      </c>
      <c r="Y90">
        <v>2</v>
      </c>
      <c r="Z90">
        <v>1.9351257829755639</v>
      </c>
      <c r="AA90">
        <v>1.777627960989155</v>
      </c>
      <c r="AB90">
        <v>1.7897806211537339</v>
      </c>
      <c r="AC90">
        <f>Table1[[#This Row],[2070]]-Table1[[#This Row],[2020]]</f>
        <v>1.6891984312957742</v>
      </c>
      <c r="AD90" t="b">
        <f>IF(Table1[[#This Row],[Development]]=AC91,TRUE,FALSE)</f>
        <v>0</v>
      </c>
    </row>
    <row r="91" spans="1:30" x14ac:dyDescent="0.3">
      <c r="A91" s="1">
        <v>130</v>
      </c>
      <c r="B91" t="s">
        <v>14</v>
      </c>
      <c r="C91" t="s">
        <v>13</v>
      </c>
      <c r="D91" t="s">
        <v>144</v>
      </c>
      <c r="E91" t="s">
        <v>51</v>
      </c>
      <c r="F91" t="str">
        <f>_xlfn.CONCAT(Table2[[#This Row],[scenario]:[variable]])</f>
        <v>cement added - gas_extr</v>
      </c>
      <c r="G91">
        <v>2.9035345016672699E-2</v>
      </c>
      <c r="H91">
        <v>4.1934758213598138E-4</v>
      </c>
      <c r="I91">
        <v>2.5107888583597159E-4</v>
      </c>
      <c r="J91">
        <v>1.5033020243381481E-4</v>
      </c>
      <c r="K91">
        <v>9.0008244574399059E-5</v>
      </c>
      <c r="L91">
        <v>5.3891260440041247E-5</v>
      </c>
      <c r="M91">
        <f>Table2[[#This Row],[2070]]-Table2[[#This Row],[2020]]</f>
        <v>-2.8981453756232657E-2</v>
      </c>
      <c r="N91" t="str">
        <f>IF(Table2[[#This Row],[Development]]=M92,"True","False")</f>
        <v>False</v>
      </c>
      <c r="Q91" s="1">
        <v>53</v>
      </c>
      <c r="R91" t="s">
        <v>14</v>
      </c>
      <c r="S91" t="s">
        <v>7</v>
      </c>
      <c r="T91" t="s">
        <v>144</v>
      </c>
      <c r="U91" t="s">
        <v>60</v>
      </c>
      <c r="V91" t="str">
        <f>_xlfn.CONCAT(Table1[[#This Row],[scenario]:[variable]])</f>
        <v>baseline - igcc</v>
      </c>
      <c r="W91">
        <v>0</v>
      </c>
      <c r="X91">
        <v>0</v>
      </c>
      <c r="Y91">
        <v>0</v>
      </c>
      <c r="Z91">
        <v>0</v>
      </c>
      <c r="AA91">
        <v>0</v>
      </c>
      <c r="AB91">
        <v>0</v>
      </c>
      <c r="AC91">
        <f>Table1[[#This Row],[2070]]-Table1[[#This Row],[2020]]</f>
        <v>0</v>
      </c>
      <c r="AD91" t="b">
        <f>IF(Table1[[#This Row],[Development]]=AC92,TRUE,FALSE)</f>
        <v>1</v>
      </c>
    </row>
    <row r="92" spans="1:30" x14ac:dyDescent="0.3">
      <c r="A92" s="1">
        <v>9</v>
      </c>
      <c r="B92" t="s">
        <v>14</v>
      </c>
      <c r="C92" t="s">
        <v>7</v>
      </c>
      <c r="D92" t="s">
        <v>144</v>
      </c>
      <c r="E92" t="s">
        <v>16</v>
      </c>
      <c r="F92" t="str">
        <f>_xlfn.CONCAT(Table2[[#This Row],[scenario]:[variable]])</f>
        <v>baseline - bio_istig</v>
      </c>
      <c r="G92">
        <v>3.8926940411329269E-2</v>
      </c>
      <c r="H92">
        <v>1.357298463576212E-2</v>
      </c>
      <c r="I92">
        <v>4.7326070319417563E-3</v>
      </c>
      <c r="J92">
        <v>5.8545552076064971E-3</v>
      </c>
      <c r="K92">
        <v>2.0413571434691278E-3</v>
      </c>
      <c r="L92">
        <v>7.1177721268702167E-4</v>
      </c>
      <c r="M92">
        <f>Table2[[#This Row],[2070]]-Table2[[#This Row],[2020]]</f>
        <v>-3.8215163198642245E-2</v>
      </c>
      <c r="N92" t="str">
        <f>IF(Table2[[#This Row],[Development]]=M93,"True","False")</f>
        <v>False</v>
      </c>
      <c r="Q92" s="1">
        <v>139</v>
      </c>
      <c r="R92" t="s">
        <v>14</v>
      </c>
      <c r="S92" t="s">
        <v>13</v>
      </c>
      <c r="T92" t="s">
        <v>144</v>
      </c>
      <c r="U92" t="s">
        <v>60</v>
      </c>
      <c r="V92" t="str">
        <f>_xlfn.CONCAT(Table1[[#This Row],[scenario]:[variable]])</f>
        <v>cement added - igcc</v>
      </c>
      <c r="W92">
        <v>0</v>
      </c>
      <c r="X92">
        <v>0</v>
      </c>
      <c r="Y92">
        <v>0</v>
      </c>
      <c r="Z92">
        <v>0</v>
      </c>
      <c r="AA92">
        <v>0</v>
      </c>
      <c r="AB92">
        <v>0</v>
      </c>
      <c r="AC92">
        <f>Table1[[#This Row],[2070]]-Table1[[#This Row],[2020]]</f>
        <v>0</v>
      </c>
      <c r="AD92" t="b">
        <f>IF(Table1[[#This Row],[Development]]=AC93,TRUE,FALSE)</f>
        <v>1</v>
      </c>
    </row>
    <row r="93" spans="1:30" x14ac:dyDescent="0.3">
      <c r="A93" s="1">
        <v>91</v>
      </c>
      <c r="B93" t="s">
        <v>14</v>
      </c>
      <c r="C93" t="s">
        <v>13</v>
      </c>
      <c r="D93" t="s">
        <v>144</v>
      </c>
      <c r="E93" t="s">
        <v>16</v>
      </c>
      <c r="F93" t="str">
        <f>_xlfn.CONCAT(Table2[[#This Row],[scenario]:[variable]])</f>
        <v>cement added - bio_istig</v>
      </c>
      <c r="G93">
        <v>3.8926940411329269E-2</v>
      </c>
      <c r="H93">
        <v>1.357298463576212E-2</v>
      </c>
      <c r="I93">
        <v>4.7326070319417563E-3</v>
      </c>
      <c r="J93">
        <v>1.650158010182331E-3</v>
      </c>
      <c r="K93">
        <v>5.7537451138250776E-4</v>
      </c>
      <c r="L93">
        <v>2.006206837805067E-4</v>
      </c>
      <c r="M93">
        <f>Table2[[#This Row],[2070]]-Table2[[#This Row],[2020]]</f>
        <v>-3.8726319727548759E-2</v>
      </c>
      <c r="N93" t="str">
        <f>IF(Table2[[#This Row],[Development]]=M94,"True","False")</f>
        <v>False</v>
      </c>
      <c r="Q93" s="1">
        <v>54</v>
      </c>
      <c r="R93" t="s">
        <v>14</v>
      </c>
      <c r="S93" t="s">
        <v>7</v>
      </c>
      <c r="T93" t="s">
        <v>144</v>
      </c>
      <c r="U93" t="s">
        <v>61</v>
      </c>
      <c r="V93" t="str">
        <f>_xlfn.CONCAT(Table1[[#This Row],[scenario]:[variable]])</f>
        <v>baseline - igcc_ccs</v>
      </c>
      <c r="W93">
        <v>0</v>
      </c>
      <c r="X93">
        <v>0</v>
      </c>
      <c r="Y93">
        <v>0</v>
      </c>
      <c r="Z93">
        <v>0</v>
      </c>
      <c r="AA93">
        <v>0</v>
      </c>
      <c r="AB93">
        <v>0</v>
      </c>
      <c r="AC93">
        <f>Table1[[#This Row],[2070]]-Table1[[#This Row],[2020]]</f>
        <v>0</v>
      </c>
      <c r="AD93" t="b">
        <f>IF(Table1[[#This Row],[Development]]=AC94,TRUE,FALSE)</f>
        <v>1</v>
      </c>
    </row>
    <row r="94" spans="1:30" x14ac:dyDescent="0.3">
      <c r="A94" s="1">
        <v>52</v>
      </c>
      <c r="B94" t="s">
        <v>14</v>
      </c>
      <c r="C94" t="s">
        <v>7</v>
      </c>
      <c r="D94" t="s">
        <v>144</v>
      </c>
      <c r="E94" t="s">
        <v>59</v>
      </c>
      <c r="F94" t="str">
        <f>_xlfn.CONCAT(Table2[[#This Row],[scenario]:[variable]])</f>
        <v>baseline - hydro_ppl</v>
      </c>
      <c r="G94">
        <v>0.10058218985795971</v>
      </c>
      <c r="H94">
        <v>0.10167798439345981</v>
      </c>
      <c r="I94">
        <v>0.102060064316442</v>
      </c>
      <c r="J94">
        <v>3.5586143433168363E-2</v>
      </c>
      <c r="K94">
        <v>1.240812077601266E-2</v>
      </c>
      <c r="L94">
        <v>8.149394485098431E-3</v>
      </c>
      <c r="M94">
        <f>Table2[[#This Row],[2070]]-Table2[[#This Row],[2020]]</f>
        <v>-9.2432795372861282E-2</v>
      </c>
      <c r="N94" t="str">
        <f>IF(Table2[[#This Row],[Development]]=M95,"True","False")</f>
        <v>True</v>
      </c>
      <c r="Q94" s="1">
        <v>140</v>
      </c>
      <c r="R94" t="s">
        <v>14</v>
      </c>
      <c r="S94" t="s">
        <v>13</v>
      </c>
      <c r="T94" t="s">
        <v>144</v>
      </c>
      <c r="U94" t="s">
        <v>61</v>
      </c>
      <c r="V94" t="str">
        <f>_xlfn.CONCAT(Table1[[#This Row],[scenario]:[variable]])</f>
        <v>cement added - igcc_ccs</v>
      </c>
      <c r="W94">
        <v>0</v>
      </c>
      <c r="X94">
        <v>0</v>
      </c>
      <c r="Y94">
        <v>0</v>
      </c>
      <c r="Z94">
        <v>0</v>
      </c>
      <c r="AA94">
        <v>0</v>
      </c>
      <c r="AB94">
        <v>0</v>
      </c>
      <c r="AC94">
        <f>Table1[[#This Row],[2070]]-Table1[[#This Row],[2020]]</f>
        <v>0</v>
      </c>
      <c r="AD94" t="b">
        <f>IF(Table1[[#This Row],[Development]]=AC95,TRUE,FALSE)</f>
        <v>0</v>
      </c>
    </row>
    <row r="95" spans="1:30" x14ac:dyDescent="0.3">
      <c r="A95" s="1">
        <v>138</v>
      </c>
      <c r="B95" t="s">
        <v>14</v>
      </c>
      <c r="C95" t="s">
        <v>13</v>
      </c>
      <c r="D95" t="s">
        <v>144</v>
      </c>
      <c r="E95" t="s">
        <v>59</v>
      </c>
      <c r="F95" t="str">
        <f>_xlfn.CONCAT(Table2[[#This Row],[scenario]:[variable]])</f>
        <v>cement added - hydro_ppl</v>
      </c>
      <c r="G95">
        <v>0.10058218985795971</v>
      </c>
      <c r="H95">
        <v>0.10167798439345969</v>
      </c>
      <c r="I95">
        <v>0.102060064316442</v>
      </c>
      <c r="J95">
        <v>3.5586143433168363E-2</v>
      </c>
      <c r="K95">
        <v>1.240812077601266E-2</v>
      </c>
      <c r="L95">
        <v>8.1493944850984292E-3</v>
      </c>
      <c r="M95">
        <f>Table2[[#This Row],[2070]]-Table2[[#This Row],[2020]]</f>
        <v>-9.2432795372861282E-2</v>
      </c>
      <c r="N95" t="str">
        <f>IF(Table2[[#This Row],[Development]]=M96,"True","False")</f>
        <v>False</v>
      </c>
      <c r="Q95" s="1">
        <v>55</v>
      </c>
      <c r="R95" t="s">
        <v>14</v>
      </c>
      <c r="S95" t="s">
        <v>7</v>
      </c>
      <c r="T95" t="s">
        <v>144</v>
      </c>
      <c r="U95" t="s">
        <v>62</v>
      </c>
      <c r="V95" t="str">
        <f>_xlfn.CONCAT(Table1[[#This Row],[scenario]:[variable]])</f>
        <v>baseline - loil_exp</v>
      </c>
      <c r="W95">
        <v>0.29632437229156489</v>
      </c>
      <c r="X95">
        <v>0.17742034629612791</v>
      </c>
      <c r="Y95">
        <v>0.1062281142668399</v>
      </c>
      <c r="Z95">
        <v>0.6905549376532204</v>
      </c>
      <c r="AA95">
        <v>1.6201900001506191</v>
      </c>
      <c r="AB95">
        <v>3.1327471365593702</v>
      </c>
      <c r="AC95">
        <f>Table1[[#This Row],[2070]]-Table1[[#This Row],[2020]]</f>
        <v>2.8364227642678053</v>
      </c>
      <c r="AD95" t="b">
        <f>IF(Table1[[#This Row],[Development]]=AC96,TRUE,FALSE)</f>
        <v>0</v>
      </c>
    </row>
    <row r="96" spans="1:30" x14ac:dyDescent="0.3">
      <c r="A96" s="1">
        <v>120</v>
      </c>
      <c r="B96" t="s">
        <v>14</v>
      </c>
      <c r="C96" t="s">
        <v>13</v>
      </c>
      <c r="D96" t="s">
        <v>144</v>
      </c>
      <c r="E96" t="s">
        <v>41</v>
      </c>
      <c r="F96" t="str">
        <f>_xlfn.CONCAT(Table2[[#This Row],[scenario]:[variable]])</f>
        <v>cement added - foil_ppl</v>
      </c>
      <c r="G96">
        <v>0.1148972585797306</v>
      </c>
      <c r="H96">
        <v>4.0062196230043187E-2</v>
      </c>
      <c r="I96">
        <v>1.3968823857191901E-2</v>
      </c>
      <c r="J96">
        <v>4.8706276319151033E-3</v>
      </c>
      <c r="K96">
        <v>1.6982828168859089E-3</v>
      </c>
      <c r="L96">
        <v>5.9215459363619923E-4</v>
      </c>
      <c r="M96">
        <f>Table2[[#This Row],[2070]]-Table2[[#This Row],[2020]]</f>
        <v>-0.11430510398609441</v>
      </c>
      <c r="N96" t="str">
        <f>IF(Table2[[#This Row],[Development]]=M97,"True","False")</f>
        <v>False</v>
      </c>
      <c r="Q96" s="1">
        <v>141</v>
      </c>
      <c r="R96" t="s">
        <v>14</v>
      </c>
      <c r="S96" t="s">
        <v>13</v>
      </c>
      <c r="T96" t="s">
        <v>144</v>
      </c>
      <c r="U96" t="s">
        <v>62</v>
      </c>
      <c r="V96" t="str">
        <f>_xlfn.CONCAT(Table1[[#This Row],[scenario]:[variable]])</f>
        <v>cement added - loil_exp</v>
      </c>
      <c r="W96">
        <v>0.29632437229156489</v>
      </c>
      <c r="X96">
        <v>0.17742034629612799</v>
      </c>
      <c r="Y96">
        <v>0.1062281142668399</v>
      </c>
      <c r="Z96">
        <v>0.4388218562005049</v>
      </c>
      <c r="AA96">
        <v>1.4694681066386439</v>
      </c>
      <c r="AB96">
        <v>3.042504372069553</v>
      </c>
      <c r="AC96">
        <f>Table1[[#This Row],[2070]]-Table1[[#This Row],[2020]]</f>
        <v>2.7461799997779881</v>
      </c>
      <c r="AD96" t="b">
        <f>IF(Table1[[#This Row],[Development]]=AC97,TRUE,FALSE)</f>
        <v>0</v>
      </c>
    </row>
    <row r="97" spans="1:30" x14ac:dyDescent="0.3">
      <c r="A97" s="1">
        <v>34</v>
      </c>
      <c r="B97" t="s">
        <v>14</v>
      </c>
      <c r="C97" t="s">
        <v>7</v>
      </c>
      <c r="D97" t="s">
        <v>144</v>
      </c>
      <c r="E97" t="s">
        <v>41</v>
      </c>
      <c r="F97" t="str">
        <f>_xlfn.CONCAT(Table2[[#This Row],[scenario]:[variable]])</f>
        <v>baseline - foil_ppl</v>
      </c>
      <c r="G97">
        <v>0.11489725857973079</v>
      </c>
      <c r="H97">
        <v>4.006219623004325E-2</v>
      </c>
      <c r="I97">
        <v>1.3968823857191909E-2</v>
      </c>
      <c r="J97">
        <v>4.8706276319151094E-3</v>
      </c>
      <c r="K97">
        <v>1.69828281688591E-3</v>
      </c>
      <c r="L97">
        <v>5.9215459363620064E-4</v>
      </c>
      <c r="M97">
        <f>Table2[[#This Row],[2070]]-Table2[[#This Row],[2020]]</f>
        <v>-0.11430510398609459</v>
      </c>
      <c r="N97" t="str">
        <f>IF(Table2[[#This Row],[Development]]=M98,"True","False")</f>
        <v>False</v>
      </c>
      <c r="Q97" s="1">
        <v>56</v>
      </c>
      <c r="R97" t="s">
        <v>14</v>
      </c>
      <c r="S97" t="s">
        <v>7</v>
      </c>
      <c r="T97" t="s">
        <v>144</v>
      </c>
      <c r="U97" t="s">
        <v>63</v>
      </c>
      <c r="V97" t="str">
        <f>_xlfn.CONCAT(Table1[[#This Row],[scenario]:[variable]])</f>
        <v>baseline - loil_fs</v>
      </c>
      <c r="W97">
        <v>3.8324670791625981</v>
      </c>
      <c r="X97">
        <v>4.4354034259797546</v>
      </c>
      <c r="Y97">
        <v>4.0390007877095053</v>
      </c>
      <c r="Z97">
        <v>2.4182989502485568</v>
      </c>
      <c r="AA97">
        <v>1.4479249002795409</v>
      </c>
      <c r="AB97">
        <v>0.86692611624135163</v>
      </c>
      <c r="AC97">
        <f>Table1[[#This Row],[2070]]-Table1[[#This Row],[2020]]</f>
        <v>-2.9655409629212466</v>
      </c>
      <c r="AD97" t="b">
        <f>IF(Table1[[#This Row],[Development]]=AC98,TRUE,FALSE)</f>
        <v>0</v>
      </c>
    </row>
    <row r="98" spans="1:30" x14ac:dyDescent="0.3">
      <c r="A98" s="1">
        <v>146</v>
      </c>
      <c r="B98" t="s">
        <v>14</v>
      </c>
      <c r="C98" t="s">
        <v>13</v>
      </c>
      <c r="D98" t="s">
        <v>144</v>
      </c>
      <c r="E98" t="s">
        <v>67</v>
      </c>
      <c r="F98" t="str">
        <f>_xlfn.CONCAT(Table2[[#This Row],[scenario]:[variable]])</f>
        <v>cement added - loil_rc</v>
      </c>
      <c r="G98">
        <v>0.14376035332679751</v>
      </c>
      <c r="H98">
        <v>0.241320794154642</v>
      </c>
      <c r="I98">
        <v>8.4143356676385145E-2</v>
      </c>
      <c r="J98">
        <v>2.933897386493901E-2</v>
      </c>
      <c r="K98">
        <v>1.022986747198726E-2</v>
      </c>
      <c r="L98">
        <v>3.5669341735050679E-3</v>
      </c>
      <c r="M98">
        <f>Table2[[#This Row],[2070]]-Table2[[#This Row],[2020]]</f>
        <v>-0.14019341915329245</v>
      </c>
      <c r="N98" t="str">
        <f>IF(Table2[[#This Row],[Development]]=M99,"True","False")</f>
        <v>False</v>
      </c>
      <c r="Q98" s="1">
        <v>142</v>
      </c>
      <c r="R98" t="s">
        <v>14</v>
      </c>
      <c r="S98" t="s">
        <v>13</v>
      </c>
      <c r="T98" t="s">
        <v>144</v>
      </c>
      <c r="U98" t="s">
        <v>63</v>
      </c>
      <c r="V98" t="str">
        <f>_xlfn.CONCAT(Table1[[#This Row],[scenario]:[variable]])</f>
        <v>cement added - loil_fs</v>
      </c>
      <c r="W98">
        <v>4.6841263771057129</v>
      </c>
      <c r="X98">
        <v>4.8793576519452291</v>
      </c>
      <c r="Y98">
        <v>4.7621554460511613</v>
      </c>
      <c r="Z98">
        <v>3.5962416959087919</v>
      </c>
      <c r="AA98">
        <v>2.1532027288829081</v>
      </c>
      <c r="AB98">
        <v>1.289202001340231</v>
      </c>
      <c r="AC98">
        <f>Table1[[#This Row],[2070]]-Table1[[#This Row],[2020]]</f>
        <v>-3.3949243757654819</v>
      </c>
      <c r="AD98" t="b">
        <f>IF(Table1[[#This Row],[Development]]=AC99,TRUE,FALSE)</f>
        <v>0</v>
      </c>
    </row>
    <row r="99" spans="1:30" x14ac:dyDescent="0.3">
      <c r="A99" s="1">
        <v>60</v>
      </c>
      <c r="B99" t="s">
        <v>14</v>
      </c>
      <c r="C99" t="s">
        <v>7</v>
      </c>
      <c r="D99" t="s">
        <v>144</v>
      </c>
      <c r="E99" t="s">
        <v>67</v>
      </c>
      <c r="F99" t="str">
        <f>_xlfn.CONCAT(Table2[[#This Row],[scenario]:[variable]])</f>
        <v>baseline - loil_rc</v>
      </c>
      <c r="G99">
        <v>0.14376035332679751</v>
      </c>
      <c r="H99">
        <v>0.15806188725959811</v>
      </c>
      <c r="I99">
        <v>5.5112771376445047E-2</v>
      </c>
      <c r="J99">
        <v>1.921663483495992E-2</v>
      </c>
      <c r="K99">
        <v>6.7004261472872213E-3</v>
      </c>
      <c r="L99">
        <v>2.3362940983596989E-3</v>
      </c>
      <c r="M99">
        <f>Table2[[#This Row],[2070]]-Table2[[#This Row],[2020]]</f>
        <v>-0.14142405922843782</v>
      </c>
      <c r="N99" t="str">
        <f>IF(Table2[[#This Row],[Development]]=M100,"True","False")</f>
        <v>False</v>
      </c>
      <c r="Q99" s="1">
        <v>57</v>
      </c>
      <c r="R99" t="s">
        <v>14</v>
      </c>
      <c r="S99" t="s">
        <v>7</v>
      </c>
      <c r="T99" t="s">
        <v>144</v>
      </c>
      <c r="U99" t="s">
        <v>64</v>
      </c>
      <c r="V99" t="str">
        <f>_xlfn.CONCAT(Table1[[#This Row],[scenario]:[variable]])</f>
        <v>baseline - loil_i</v>
      </c>
      <c r="W99">
        <v>0.64599803180767534</v>
      </c>
      <c r="X99">
        <v>1.6811573687226999</v>
      </c>
      <c r="Y99">
        <v>1.0065710094328251</v>
      </c>
      <c r="Z99">
        <v>0.60267124058731558</v>
      </c>
      <c r="AA99">
        <v>0.3608415311262681</v>
      </c>
      <c r="AB99">
        <v>0.21604915220221979</v>
      </c>
      <c r="AC99">
        <f>Table1[[#This Row],[2070]]-Table1[[#This Row],[2020]]</f>
        <v>-0.42994887960545558</v>
      </c>
      <c r="AD99" t="b">
        <f>IF(Table1[[#This Row],[Development]]=AC100,TRUE,FALSE)</f>
        <v>1</v>
      </c>
    </row>
    <row r="100" spans="1:30" x14ac:dyDescent="0.3">
      <c r="A100" s="1">
        <v>75</v>
      </c>
      <c r="B100" t="s">
        <v>14</v>
      </c>
      <c r="C100" t="s">
        <v>7</v>
      </c>
      <c r="D100" t="s">
        <v>144</v>
      </c>
      <c r="E100" t="s">
        <v>82</v>
      </c>
      <c r="F100" t="str">
        <f>_xlfn.CONCAT(Table2[[#This Row],[scenario]:[variable]])</f>
        <v>baseline - solar_pv_ppl</v>
      </c>
      <c r="G100">
        <v>0.22428081929683691</v>
      </c>
      <c r="H100">
        <v>0.30225324382427732</v>
      </c>
      <c r="I100">
        <v>0.32910535473116009</v>
      </c>
      <c r="J100">
        <v>0.1147519398162878</v>
      </c>
      <c r="K100">
        <v>4.0124112884611637E-2</v>
      </c>
      <c r="L100">
        <v>1.410299903284956E-2</v>
      </c>
      <c r="M100">
        <f>Table2[[#This Row],[2070]]-Table2[[#This Row],[2020]]</f>
        <v>-0.21017782026398735</v>
      </c>
      <c r="N100" t="str">
        <f>IF(Table2[[#This Row],[Development]]=M101,"True","False")</f>
        <v>True</v>
      </c>
      <c r="Q100" s="1">
        <v>143</v>
      </c>
      <c r="R100" t="s">
        <v>14</v>
      </c>
      <c r="S100" t="s">
        <v>13</v>
      </c>
      <c r="T100" t="s">
        <v>144</v>
      </c>
      <c r="U100" t="s">
        <v>64</v>
      </c>
      <c r="V100" t="str">
        <f>_xlfn.CONCAT(Table1[[#This Row],[scenario]:[variable]])</f>
        <v>cement added - loil_i</v>
      </c>
      <c r="W100">
        <v>0.64599803180767534</v>
      </c>
      <c r="X100">
        <v>1.6811573687226999</v>
      </c>
      <c r="Y100">
        <v>1.0065710094328251</v>
      </c>
      <c r="Z100">
        <v>0.60267124058731558</v>
      </c>
      <c r="AA100">
        <v>0.36084153112626799</v>
      </c>
      <c r="AB100">
        <v>0.21604915220221979</v>
      </c>
      <c r="AC100">
        <f>Table1[[#This Row],[2070]]-Table1[[#This Row],[2020]]</f>
        <v>-0.42994887960545558</v>
      </c>
      <c r="AD100" t="b">
        <f>IF(Table1[[#This Row],[Development]]=AC101,TRUE,FALSE)</f>
        <v>0</v>
      </c>
    </row>
    <row r="101" spans="1:30" x14ac:dyDescent="0.3">
      <c r="A101" s="1">
        <v>161</v>
      </c>
      <c r="B101" t="s">
        <v>14</v>
      </c>
      <c r="C101" t="s">
        <v>13</v>
      </c>
      <c r="D101" t="s">
        <v>144</v>
      </c>
      <c r="E101" t="s">
        <v>82</v>
      </c>
      <c r="F101" t="str">
        <f>_xlfn.CONCAT(Table2[[#This Row],[scenario]:[variable]])</f>
        <v>cement added - solar_pv_ppl</v>
      </c>
      <c r="G101">
        <v>0.22428081929683691</v>
      </c>
      <c r="H101">
        <v>0.30225324382427732</v>
      </c>
      <c r="I101">
        <v>0.32910535473116009</v>
      </c>
      <c r="J101">
        <v>0.1147519398162879</v>
      </c>
      <c r="K101">
        <v>4.0124112884611547E-2</v>
      </c>
      <c r="L101">
        <v>1.410299903284945E-2</v>
      </c>
      <c r="M101">
        <f>Table2[[#This Row],[2070]]-Table2[[#This Row],[2020]]</f>
        <v>-0.21017782026398746</v>
      </c>
      <c r="N101" t="str">
        <f>IF(Table2[[#This Row],[Development]]=M102,"True","False")</f>
        <v>False</v>
      </c>
      <c r="Q101" s="1">
        <v>58</v>
      </c>
      <c r="R101" t="s">
        <v>14</v>
      </c>
      <c r="S101" t="s">
        <v>7</v>
      </c>
      <c r="T101" t="s">
        <v>144</v>
      </c>
      <c r="U101" t="s">
        <v>65</v>
      </c>
      <c r="V101" t="str">
        <f>_xlfn.CONCAT(Table1[[#This Row],[scenario]:[variable]])</f>
        <v>baseline - loil_imp</v>
      </c>
      <c r="W101">
        <v>3.429186344146729</v>
      </c>
      <c r="X101">
        <v>2.053180519669946</v>
      </c>
      <c r="Y101">
        <v>1.2293150104098789</v>
      </c>
      <c r="Z101">
        <v>0.73603630092008243</v>
      </c>
      <c r="AA101">
        <v>0.44069211852500523</v>
      </c>
      <c r="AB101">
        <v>0.26385864812276988</v>
      </c>
      <c r="AC101">
        <f>Table1[[#This Row],[2070]]-Table1[[#This Row],[2020]]</f>
        <v>-3.1653276960239589</v>
      </c>
      <c r="AD101" t="b">
        <f>IF(Table1[[#This Row],[Development]]=AC102,TRUE,FALSE)</f>
        <v>1</v>
      </c>
    </row>
    <row r="102" spans="1:30" x14ac:dyDescent="0.3">
      <c r="A102" s="1">
        <v>55</v>
      </c>
      <c r="B102" t="s">
        <v>14</v>
      </c>
      <c r="C102" t="s">
        <v>7</v>
      </c>
      <c r="D102" t="s">
        <v>144</v>
      </c>
      <c r="E102" t="s">
        <v>62</v>
      </c>
      <c r="F102" t="str">
        <f>_xlfn.CONCAT(Table2[[#This Row],[scenario]:[variable]])</f>
        <v>baseline - loil_exp</v>
      </c>
      <c r="G102">
        <v>0.2424471974372864</v>
      </c>
      <c r="H102">
        <v>0.14516209178205869</v>
      </c>
      <c r="I102">
        <v>8.6913905845389314E-2</v>
      </c>
      <c r="J102">
        <v>5.2038565554997321E-2</v>
      </c>
      <c r="K102">
        <v>3.1157411218396089E-2</v>
      </c>
      <c r="L102">
        <v>1.8655092881187399E-2</v>
      </c>
      <c r="M102">
        <f>Table2[[#This Row],[2070]]-Table2[[#This Row],[2020]]</f>
        <v>-0.22379210455609899</v>
      </c>
      <c r="N102" t="str">
        <f>IF(Table2[[#This Row],[Development]]=M103,"True","False")</f>
        <v>True</v>
      </c>
      <c r="Q102" s="1">
        <v>144</v>
      </c>
      <c r="R102" t="s">
        <v>14</v>
      </c>
      <c r="S102" t="s">
        <v>13</v>
      </c>
      <c r="T102" t="s">
        <v>144</v>
      </c>
      <c r="U102" t="s">
        <v>65</v>
      </c>
      <c r="V102" t="str">
        <f>_xlfn.CONCAT(Table1[[#This Row],[scenario]:[variable]])</f>
        <v>cement added - loil_imp</v>
      </c>
      <c r="W102">
        <v>3.429186344146729</v>
      </c>
      <c r="X102">
        <v>2.053180519669946</v>
      </c>
      <c r="Y102">
        <v>1.2293150104098789</v>
      </c>
      <c r="Z102">
        <v>0.73603630092008265</v>
      </c>
      <c r="AA102">
        <v>0.44069211852500539</v>
      </c>
      <c r="AB102">
        <v>0.2638586481227701</v>
      </c>
      <c r="AC102">
        <f>Table1[[#This Row],[2070]]-Table1[[#This Row],[2020]]</f>
        <v>-3.1653276960239589</v>
      </c>
      <c r="AD102" t="b">
        <f>IF(Table1[[#This Row],[Development]]=AC103,TRUE,FALSE)</f>
        <v>0</v>
      </c>
    </row>
    <row r="103" spans="1:30" x14ac:dyDescent="0.3">
      <c r="A103" s="1">
        <v>141</v>
      </c>
      <c r="B103" t="s">
        <v>14</v>
      </c>
      <c r="C103" t="s">
        <v>13</v>
      </c>
      <c r="D103" t="s">
        <v>144</v>
      </c>
      <c r="E103" t="s">
        <v>62</v>
      </c>
      <c r="F103" t="str">
        <f>_xlfn.CONCAT(Table2[[#This Row],[scenario]:[variable]])</f>
        <v>cement added - loil_exp</v>
      </c>
      <c r="G103">
        <v>0.2424471974372864</v>
      </c>
      <c r="H103">
        <v>0.14516209178205869</v>
      </c>
      <c r="I103">
        <v>8.6913905845389314E-2</v>
      </c>
      <c r="J103">
        <v>5.2038565554997321E-2</v>
      </c>
      <c r="K103">
        <v>3.1157411218396089E-2</v>
      </c>
      <c r="L103">
        <v>1.8655092881187399E-2</v>
      </c>
      <c r="M103">
        <f>Table2[[#This Row],[2070]]-Table2[[#This Row],[2020]]</f>
        <v>-0.22379210455609899</v>
      </c>
      <c r="N103" t="str">
        <f>IF(Table2[[#This Row],[Development]]=M104,"True","False")</f>
        <v>False</v>
      </c>
      <c r="Q103" s="1">
        <v>59</v>
      </c>
      <c r="R103" t="s">
        <v>14</v>
      </c>
      <c r="S103" t="s">
        <v>7</v>
      </c>
      <c r="T103" t="s">
        <v>144</v>
      </c>
      <c r="U103" t="s">
        <v>66</v>
      </c>
      <c r="V103" t="str">
        <f>_xlfn.CONCAT(Table1[[#This Row],[scenario]:[variable]])</f>
        <v>baseline - loil_ppl</v>
      </c>
      <c r="W103">
        <v>2.0920705903747672E-2</v>
      </c>
      <c r="X103">
        <v>7.2945989795340452E-3</v>
      </c>
      <c r="Y103">
        <v>2.543469351227152E-3</v>
      </c>
      <c r="Z103">
        <v>8.8685291114455535E-4</v>
      </c>
      <c r="AA103">
        <v>3.0922648453621222E-4</v>
      </c>
      <c r="AB103">
        <v>1.07820606480524E-4</v>
      </c>
      <c r="AC103">
        <f>Table1[[#This Row],[2070]]-Table1[[#This Row],[2020]]</f>
        <v>-2.0812885297267148E-2</v>
      </c>
      <c r="AD103" t="b">
        <f>IF(Table1[[#This Row],[Development]]=AC104,TRUE,FALSE)</f>
        <v>0</v>
      </c>
    </row>
    <row r="104" spans="1:30" x14ac:dyDescent="0.3">
      <c r="A104" s="1">
        <v>57</v>
      </c>
      <c r="B104" t="s">
        <v>14</v>
      </c>
      <c r="C104" t="s">
        <v>7</v>
      </c>
      <c r="D104" t="s">
        <v>144</v>
      </c>
      <c r="E104" t="s">
        <v>64</v>
      </c>
      <c r="F104" t="str">
        <f>_xlfn.CONCAT(Table2[[#This Row],[scenario]:[variable]])</f>
        <v>baseline - loil_i</v>
      </c>
      <c r="G104">
        <v>0.51169152040684351</v>
      </c>
      <c r="H104">
        <v>0.50171804856088198</v>
      </c>
      <c r="I104">
        <v>0.30039712640006527</v>
      </c>
      <c r="J104">
        <v>0.17985885460619749</v>
      </c>
      <c r="K104">
        <v>0.10768813925726781</v>
      </c>
      <c r="L104">
        <v>6.4476866385499043E-2</v>
      </c>
      <c r="M104">
        <f>Table2[[#This Row],[2070]]-Table2[[#This Row],[2020]]</f>
        <v>-0.44721465402134447</v>
      </c>
      <c r="N104" t="str">
        <f>IF(Table2[[#This Row],[Development]]=M105,"True","False")</f>
        <v>False</v>
      </c>
      <c r="Q104" s="1">
        <v>145</v>
      </c>
      <c r="R104" t="s">
        <v>14</v>
      </c>
      <c r="S104" t="s">
        <v>13</v>
      </c>
      <c r="T104" t="s">
        <v>144</v>
      </c>
      <c r="U104" t="s">
        <v>66</v>
      </c>
      <c r="V104" t="str">
        <f>_xlfn.CONCAT(Table1[[#This Row],[scenario]:[variable]])</f>
        <v>cement added - loil_ppl</v>
      </c>
      <c r="W104">
        <v>2.0920705903747679E-2</v>
      </c>
      <c r="X104">
        <v>7.2945989795340452E-3</v>
      </c>
      <c r="Y104">
        <v>2.543469351227152E-3</v>
      </c>
      <c r="Z104">
        <v>8.8685291114455535E-4</v>
      </c>
      <c r="AA104">
        <v>3.0922648453621222E-4</v>
      </c>
      <c r="AB104">
        <v>1.07820606480524E-4</v>
      </c>
      <c r="AC104">
        <f>Table1[[#This Row],[2070]]-Table1[[#This Row],[2020]]</f>
        <v>-2.0812885297267155E-2</v>
      </c>
      <c r="AD104" t="b">
        <f>IF(Table1[[#This Row],[Development]]=AC105,TRUE,FALSE)</f>
        <v>0</v>
      </c>
    </row>
    <row r="105" spans="1:30" x14ac:dyDescent="0.3">
      <c r="A105" s="1">
        <v>143</v>
      </c>
      <c r="B105" t="s">
        <v>14</v>
      </c>
      <c r="C105" t="s">
        <v>13</v>
      </c>
      <c r="D105" t="s">
        <v>144</v>
      </c>
      <c r="E105" t="s">
        <v>64</v>
      </c>
      <c r="F105" t="str">
        <f>_xlfn.CONCAT(Table2[[#This Row],[scenario]:[variable]])</f>
        <v>cement added - loil_i</v>
      </c>
      <c r="G105">
        <v>0.57621794566512519</v>
      </c>
      <c r="H105">
        <v>0.54035240261702033</v>
      </c>
      <c r="I105">
        <v>0.32352894111567321</v>
      </c>
      <c r="J105">
        <v>0.1937087264394293</v>
      </c>
      <c r="K105">
        <v>0.1159805690625056</v>
      </c>
      <c r="L105">
        <v>6.9441850386997267E-2</v>
      </c>
      <c r="M105">
        <f>Table2[[#This Row],[2070]]-Table2[[#This Row],[2020]]</f>
        <v>-0.50677609527812795</v>
      </c>
      <c r="N105" t="str">
        <f>IF(Table2[[#This Row],[Development]]=M106,"True","False")</f>
        <v>False</v>
      </c>
      <c r="Q105" s="1">
        <v>60</v>
      </c>
      <c r="R105" t="s">
        <v>14</v>
      </c>
      <c r="S105" t="s">
        <v>7</v>
      </c>
      <c r="T105" t="s">
        <v>144</v>
      </c>
      <c r="U105" t="s">
        <v>67</v>
      </c>
      <c r="V105" t="str">
        <f>_xlfn.CONCAT(Table1[[#This Row],[scenario]:[variable]])</f>
        <v>baseline - loil_rc</v>
      </c>
      <c r="W105">
        <v>0.14376035332679751</v>
      </c>
      <c r="X105">
        <v>5.0126134916281893E-2</v>
      </c>
      <c r="Y105">
        <v>1.747790224147238E-2</v>
      </c>
      <c r="Z105">
        <v>6.0941675888766863E-3</v>
      </c>
      <c r="AA105">
        <v>2.12490481341578E-3</v>
      </c>
      <c r="AB105">
        <v>7.4090848343568772E-4</v>
      </c>
      <c r="AC105">
        <f>Table1[[#This Row],[2070]]-Table1[[#This Row],[2020]]</f>
        <v>-0.14301944484336182</v>
      </c>
      <c r="AD105" t="b">
        <f>IF(Table1[[#This Row],[Development]]=AC106,TRUE,FALSE)</f>
        <v>1</v>
      </c>
    </row>
    <row r="106" spans="1:30" x14ac:dyDescent="0.3">
      <c r="A106" s="1">
        <v>39</v>
      </c>
      <c r="B106" t="s">
        <v>14</v>
      </c>
      <c r="C106" t="s">
        <v>7</v>
      </c>
      <c r="D106" t="s">
        <v>144</v>
      </c>
      <c r="E106" t="s">
        <v>46</v>
      </c>
      <c r="F106" t="str">
        <f>_xlfn.CONCAT(Table2[[#This Row],[scenario]:[variable]])</f>
        <v>baseline - gas_bio</v>
      </c>
      <c r="G106">
        <v>1.257789276671476</v>
      </c>
      <c r="H106">
        <v>2.0108741724863788</v>
      </c>
      <c r="I106">
        <v>1.83287927612123</v>
      </c>
      <c r="J106">
        <v>1.097412519171586</v>
      </c>
      <c r="K106">
        <v>0.65706140765752763</v>
      </c>
      <c r="L106">
        <v>0.39340693302714969</v>
      </c>
      <c r="M106">
        <f>Table2[[#This Row],[2070]]-Table2[[#This Row],[2020]]</f>
        <v>-0.86438234364432631</v>
      </c>
      <c r="N106" t="str">
        <f>IF(Table2[[#This Row],[Development]]=M107,"True","False")</f>
        <v>True</v>
      </c>
      <c r="Q106" s="1">
        <v>146</v>
      </c>
      <c r="R106" t="s">
        <v>14</v>
      </c>
      <c r="S106" t="s">
        <v>13</v>
      </c>
      <c r="T106" t="s">
        <v>144</v>
      </c>
      <c r="U106" t="s">
        <v>67</v>
      </c>
      <c r="V106" t="str">
        <f>_xlfn.CONCAT(Table1[[#This Row],[scenario]:[variable]])</f>
        <v>cement added - loil_rc</v>
      </c>
      <c r="W106">
        <v>0.14376035332679751</v>
      </c>
      <c r="X106">
        <v>5.0126134916281893E-2</v>
      </c>
      <c r="Y106">
        <v>1.747790224147237E-2</v>
      </c>
      <c r="Z106">
        <v>6.0941675888766854E-3</v>
      </c>
      <c r="AA106">
        <v>2.1249048134157778E-3</v>
      </c>
      <c r="AB106">
        <v>7.409084834356874E-4</v>
      </c>
      <c r="AC106">
        <f>Table1[[#This Row],[2070]]-Table1[[#This Row],[2020]]</f>
        <v>-0.14301944484336182</v>
      </c>
      <c r="AD106" t="e">
        <f>IF(Table1[[#This Row],[Development]]=#REF!,TRUE,FALSE)</f>
        <v>#REF!</v>
      </c>
    </row>
    <row r="107" spans="1:30" x14ac:dyDescent="0.3">
      <c r="A107" s="1">
        <v>125</v>
      </c>
      <c r="B107" t="s">
        <v>14</v>
      </c>
      <c r="C107" t="s">
        <v>13</v>
      </c>
      <c r="D107" t="s">
        <v>144</v>
      </c>
      <c r="E107" t="s">
        <v>46</v>
      </c>
      <c r="F107" t="str">
        <f>_xlfn.CONCAT(Table2[[#This Row],[scenario]:[variable]])</f>
        <v>cement added - gas_bio</v>
      </c>
      <c r="G107">
        <v>1.257789276671476</v>
      </c>
      <c r="H107">
        <v>2.0108741724863788</v>
      </c>
      <c r="I107">
        <v>1.83287927612123</v>
      </c>
      <c r="J107">
        <v>1.097412519171586</v>
      </c>
      <c r="K107">
        <v>0.65706140765752763</v>
      </c>
      <c r="L107">
        <v>0.39340693302714969</v>
      </c>
      <c r="M107">
        <f>Table2[[#This Row],[2070]]-Table2[[#This Row],[2020]]</f>
        <v>-0.86438234364432631</v>
      </c>
      <c r="N107" t="str">
        <f>IF(Table2[[#This Row],[Development]]=M108,"True","False")</f>
        <v>False</v>
      </c>
      <c r="Q107" s="1">
        <v>62</v>
      </c>
      <c r="R107" t="s">
        <v>14</v>
      </c>
      <c r="S107" t="s">
        <v>7</v>
      </c>
      <c r="T107" t="s">
        <v>144</v>
      </c>
      <c r="U107" t="s">
        <v>69</v>
      </c>
      <c r="V107" t="str">
        <f>_xlfn.CONCAT(Table1[[#This Row],[scenario]:[variable]])</f>
        <v>baseline - loil_trp</v>
      </c>
      <c r="W107">
        <v>0.62889463833573811</v>
      </c>
      <c r="X107">
        <v>1.6532977427989151</v>
      </c>
      <c r="Y107">
        <v>3.3219424671534692</v>
      </c>
      <c r="Z107">
        <v>6.0399889119418164</v>
      </c>
      <c r="AA107">
        <v>10.467400192605069</v>
      </c>
      <c r="AB107">
        <v>17.679186689384611</v>
      </c>
      <c r="AC107">
        <f>Table1[[#This Row],[2070]]-Table1[[#This Row],[2020]]</f>
        <v>17.050292051048874</v>
      </c>
      <c r="AD107" t="b">
        <f>IF(Table1[[#This Row],[Development]]=AC108,TRUE,FALSE)</f>
        <v>1</v>
      </c>
    </row>
    <row r="108" spans="1:30" x14ac:dyDescent="0.3">
      <c r="A108" s="1">
        <v>46</v>
      </c>
      <c r="B108" t="s">
        <v>14</v>
      </c>
      <c r="C108" t="s">
        <v>7</v>
      </c>
      <c r="D108" t="s">
        <v>144</v>
      </c>
      <c r="E108" t="s">
        <v>53</v>
      </c>
      <c r="F108" t="str">
        <f>_xlfn.CONCAT(Table2[[#This Row],[scenario]:[variable]])</f>
        <v>baseline - gas_i</v>
      </c>
      <c r="G108">
        <v>1.0294549465179439</v>
      </c>
      <c r="H108">
        <v>0.61637269892792645</v>
      </c>
      <c r="I108">
        <v>0.36904510029188942</v>
      </c>
      <c r="J108">
        <v>0.22096093205675249</v>
      </c>
      <c r="K108">
        <v>0.1322974711133478</v>
      </c>
      <c r="L108">
        <v>7.9211382302151315E-2</v>
      </c>
      <c r="M108">
        <f>Table2[[#This Row],[2070]]-Table2[[#This Row],[2020]]</f>
        <v>-0.95024356421579259</v>
      </c>
      <c r="N108" t="str">
        <f>IF(Table2[[#This Row],[Development]]=M109,"True","False")</f>
        <v>True</v>
      </c>
      <c r="Q108" s="1">
        <v>148</v>
      </c>
      <c r="R108" t="s">
        <v>14</v>
      </c>
      <c r="S108" t="s">
        <v>13</v>
      </c>
      <c r="T108" t="s">
        <v>144</v>
      </c>
      <c r="U108" t="s">
        <v>69</v>
      </c>
      <c r="V108" t="str">
        <f>_xlfn.CONCAT(Table1[[#This Row],[scenario]:[variable]])</f>
        <v>cement added - loil_trp</v>
      </c>
      <c r="W108">
        <v>0.62889463833573811</v>
      </c>
      <c r="X108">
        <v>1.6532977427989151</v>
      </c>
      <c r="Y108">
        <v>3.3219424671534679</v>
      </c>
      <c r="Z108">
        <v>6.0399889119418173</v>
      </c>
      <c r="AA108">
        <v>10.467400192605069</v>
      </c>
      <c r="AB108">
        <v>17.679186689384618</v>
      </c>
      <c r="AC108">
        <f>Table1[[#This Row],[2070]]-Table1[[#This Row],[2020]]</f>
        <v>17.050292051048881</v>
      </c>
      <c r="AD108" t="b">
        <f>IF(Table1[[#This Row],[Development]]=AC109,TRUE,FALSE)</f>
        <v>0</v>
      </c>
    </row>
    <row r="109" spans="1:30" x14ac:dyDescent="0.3">
      <c r="A109" s="1">
        <v>132</v>
      </c>
      <c r="B109" t="s">
        <v>14</v>
      </c>
      <c r="C109" t="s">
        <v>13</v>
      </c>
      <c r="D109" t="s">
        <v>144</v>
      </c>
      <c r="E109" t="s">
        <v>53</v>
      </c>
      <c r="F109" t="str">
        <f>_xlfn.CONCAT(Table2[[#This Row],[scenario]:[variable]])</f>
        <v>cement added - gas_i</v>
      </c>
      <c r="G109">
        <v>1.0294549465179439</v>
      </c>
      <c r="H109">
        <v>0.61637269892792645</v>
      </c>
      <c r="I109">
        <v>0.36904510029188942</v>
      </c>
      <c r="J109">
        <v>0.22096093205675249</v>
      </c>
      <c r="K109">
        <v>0.1322974711133478</v>
      </c>
      <c r="L109">
        <v>7.9211382302151315E-2</v>
      </c>
      <c r="M109">
        <f>Table2[[#This Row],[2070]]-Table2[[#This Row],[2020]]</f>
        <v>-0.95024356421579259</v>
      </c>
      <c r="N109" t="str">
        <f>IF(Table2[[#This Row],[Development]]=M110,"True","False")</f>
        <v>False</v>
      </c>
      <c r="Q109" s="1">
        <v>63</v>
      </c>
      <c r="R109" t="s">
        <v>14</v>
      </c>
      <c r="S109" t="s">
        <v>7</v>
      </c>
      <c r="T109" t="s">
        <v>144</v>
      </c>
      <c r="U109" t="s">
        <v>70</v>
      </c>
      <c r="V109" t="str">
        <f>_xlfn.CONCAT(Table1[[#This Row],[scenario]:[variable]])</f>
        <v>baseline - meth_coal</v>
      </c>
      <c r="W109">
        <v>1.824024643668432</v>
      </c>
      <c r="X109">
        <v>1.0921109236802951</v>
      </c>
      <c r="Y109">
        <v>0.65388714662488767</v>
      </c>
      <c r="Z109">
        <v>0.39150638570702873</v>
      </c>
      <c r="AA109">
        <v>0.23440933323210059</v>
      </c>
      <c r="AB109">
        <v>0.1403495256075756</v>
      </c>
      <c r="AC109">
        <f>Table1[[#This Row],[2070]]-Table1[[#This Row],[2020]]</f>
        <v>-1.6836751180608565</v>
      </c>
      <c r="AD109" t="b">
        <f>IF(Table1[[#This Row],[Development]]=AC110,TRUE,FALSE)</f>
        <v>1</v>
      </c>
    </row>
    <row r="110" spans="1:30" x14ac:dyDescent="0.3">
      <c r="A110" s="1">
        <v>35</v>
      </c>
      <c r="B110" t="s">
        <v>14</v>
      </c>
      <c r="C110" t="s">
        <v>7</v>
      </c>
      <c r="D110" t="s">
        <v>144</v>
      </c>
      <c r="E110" t="s">
        <v>42</v>
      </c>
      <c r="F110" t="str">
        <f>_xlfn.CONCAT(Table2[[#This Row],[scenario]:[variable]])</f>
        <v>baseline - foil_rc</v>
      </c>
      <c r="G110">
        <v>0.95685988664627075</v>
      </c>
      <c r="H110">
        <v>0.33363640714611781</v>
      </c>
      <c r="I110">
        <v>0.11633182007818881</v>
      </c>
      <c r="J110">
        <v>4.0562396887271361E-2</v>
      </c>
      <c r="K110">
        <v>1.414323303920354E-2</v>
      </c>
      <c r="L110">
        <v>4.9314403524311733E-3</v>
      </c>
      <c r="M110">
        <f>Table2[[#This Row],[2070]]-Table2[[#This Row],[2020]]</f>
        <v>-0.95192844629383955</v>
      </c>
      <c r="N110" t="str">
        <f>IF(Table2[[#This Row],[Development]]=M111,"True","False")</f>
        <v>True</v>
      </c>
      <c r="Q110" s="1">
        <v>149</v>
      </c>
      <c r="R110" t="s">
        <v>14</v>
      </c>
      <c r="S110" t="s">
        <v>13</v>
      </c>
      <c r="T110" t="s">
        <v>144</v>
      </c>
      <c r="U110" t="s">
        <v>70</v>
      </c>
      <c r="V110" t="str">
        <f>_xlfn.CONCAT(Table1[[#This Row],[scenario]:[variable]])</f>
        <v>cement added - meth_coal</v>
      </c>
      <c r="W110">
        <v>1.8240246436684331</v>
      </c>
      <c r="X110">
        <v>1.0921109236802959</v>
      </c>
      <c r="Y110">
        <v>0.65388714662488778</v>
      </c>
      <c r="Z110">
        <v>0.39150638570702878</v>
      </c>
      <c r="AA110">
        <v>0.23440933323210059</v>
      </c>
      <c r="AB110">
        <v>0.1403495256075756</v>
      </c>
      <c r="AC110">
        <f>Table1[[#This Row],[2070]]-Table1[[#This Row],[2020]]</f>
        <v>-1.6836751180608576</v>
      </c>
      <c r="AD110" t="b">
        <f>IF(Table1[[#This Row],[Development]]=AC111,TRUE,FALSE)</f>
        <v>0</v>
      </c>
    </row>
    <row r="111" spans="1:30" x14ac:dyDescent="0.3">
      <c r="A111" s="1">
        <v>121</v>
      </c>
      <c r="B111" t="s">
        <v>14</v>
      </c>
      <c r="C111" t="s">
        <v>13</v>
      </c>
      <c r="D111" t="s">
        <v>144</v>
      </c>
      <c r="E111" t="s">
        <v>42</v>
      </c>
      <c r="F111" t="str">
        <f>_xlfn.CONCAT(Table2[[#This Row],[scenario]:[variable]])</f>
        <v>cement added - foil_rc</v>
      </c>
      <c r="G111">
        <v>0.95685988664627075</v>
      </c>
      <c r="H111">
        <v>0.33363640714611781</v>
      </c>
      <c r="I111">
        <v>0.11633182007818881</v>
      </c>
      <c r="J111">
        <v>4.0562396887271361E-2</v>
      </c>
      <c r="K111">
        <v>1.414323303920354E-2</v>
      </c>
      <c r="L111">
        <v>4.9314403524311733E-3</v>
      </c>
      <c r="M111">
        <f>Table2[[#This Row],[2070]]-Table2[[#This Row],[2020]]</f>
        <v>-0.95192844629383955</v>
      </c>
      <c r="N111" t="str">
        <f>IF(Table2[[#This Row],[Development]]=M112,"True","False")</f>
        <v>False</v>
      </c>
      <c r="Q111" s="1">
        <v>64</v>
      </c>
      <c r="R111" t="s">
        <v>14</v>
      </c>
      <c r="S111" t="s">
        <v>7</v>
      </c>
      <c r="T111" t="s">
        <v>144</v>
      </c>
      <c r="U111" t="s">
        <v>71</v>
      </c>
      <c r="V111" t="str">
        <f>_xlfn.CONCAT(Table1[[#This Row],[scenario]:[variable]])</f>
        <v>baseline - meth_coal_ccs</v>
      </c>
      <c r="W111">
        <v>0</v>
      </c>
      <c r="X111">
        <v>0</v>
      </c>
      <c r="Y111">
        <v>0</v>
      </c>
      <c r="Z111">
        <v>0</v>
      </c>
      <c r="AA111">
        <v>0</v>
      </c>
      <c r="AB111">
        <v>0</v>
      </c>
      <c r="AC111">
        <f>Table1[[#This Row],[2070]]-Table1[[#This Row],[2020]]</f>
        <v>0</v>
      </c>
      <c r="AD111" t="b">
        <f>IF(Table1[[#This Row],[Development]]=AC112,TRUE,FALSE)</f>
        <v>1</v>
      </c>
    </row>
    <row r="112" spans="1:30" x14ac:dyDescent="0.3">
      <c r="A112" s="1">
        <v>22</v>
      </c>
      <c r="B112" t="s">
        <v>14</v>
      </c>
      <c r="C112" t="s">
        <v>7</v>
      </c>
      <c r="D112" t="s">
        <v>144</v>
      </c>
      <c r="E112" t="s">
        <v>29</v>
      </c>
      <c r="F112" t="str">
        <f>_xlfn.CONCAT(Table2[[#This Row],[scenario]:[variable]])</f>
        <v>baseline - coal_imp</v>
      </c>
      <c r="G112">
        <v>1.700000047683716</v>
      </c>
      <c r="H112">
        <v>1.3890238170060409</v>
      </c>
      <c r="I112">
        <v>1.1349335941718699</v>
      </c>
      <c r="J112">
        <v>0.92732338165104178</v>
      </c>
      <c r="K112">
        <v>0.75769072179433516</v>
      </c>
      <c r="L112">
        <v>0.61908848763317037</v>
      </c>
      <c r="M112">
        <f>Table2[[#This Row],[2070]]-Table2[[#This Row],[2020]]</f>
        <v>-1.0809115600505457</v>
      </c>
      <c r="N112" t="str">
        <f>IF(Table2[[#This Row],[Development]]=M113,"True","False")</f>
        <v>True</v>
      </c>
      <c r="Q112" s="1">
        <v>150</v>
      </c>
      <c r="R112" t="s">
        <v>14</v>
      </c>
      <c r="S112" t="s">
        <v>13</v>
      </c>
      <c r="T112" t="s">
        <v>144</v>
      </c>
      <c r="U112" t="s">
        <v>71</v>
      </c>
      <c r="V112" t="str">
        <f>_xlfn.CONCAT(Table1[[#This Row],[scenario]:[variable]])</f>
        <v>cement added - meth_coal_ccs</v>
      </c>
      <c r="W112">
        <v>0</v>
      </c>
      <c r="X112">
        <v>0</v>
      </c>
      <c r="Y112">
        <v>0</v>
      </c>
      <c r="Z112">
        <v>0</v>
      </c>
      <c r="AA112">
        <v>0</v>
      </c>
      <c r="AB112">
        <v>0</v>
      </c>
      <c r="AC112">
        <f>Table1[[#This Row],[2070]]-Table1[[#This Row],[2020]]</f>
        <v>0</v>
      </c>
      <c r="AD112" t="b">
        <f>IF(Table1[[#This Row],[Development]]=AC113,TRUE,FALSE)</f>
        <v>0</v>
      </c>
    </row>
    <row r="113" spans="1:30" x14ac:dyDescent="0.3">
      <c r="A113" s="1">
        <v>108</v>
      </c>
      <c r="B113" t="s">
        <v>14</v>
      </c>
      <c r="C113" t="s">
        <v>13</v>
      </c>
      <c r="D113" t="s">
        <v>144</v>
      </c>
      <c r="E113" t="s">
        <v>29</v>
      </c>
      <c r="F113" t="str">
        <f>_xlfn.CONCAT(Table2[[#This Row],[scenario]:[variable]])</f>
        <v>cement added - coal_imp</v>
      </c>
      <c r="G113">
        <v>1.700000047683716</v>
      </c>
      <c r="H113">
        <v>1.3890238170060409</v>
      </c>
      <c r="I113">
        <v>1.1349335941718699</v>
      </c>
      <c r="J113">
        <v>0.92732338165104178</v>
      </c>
      <c r="K113">
        <v>0.75769072179433516</v>
      </c>
      <c r="L113">
        <v>0.61908848763317037</v>
      </c>
      <c r="M113">
        <f>Table2[[#This Row],[2070]]-Table2[[#This Row],[2020]]</f>
        <v>-1.0809115600505457</v>
      </c>
      <c r="N113" t="str">
        <f>IF(Table2[[#This Row],[Development]]=M114,"True","False")</f>
        <v>False</v>
      </c>
      <c r="Q113" s="1">
        <v>65</v>
      </c>
      <c r="R113" t="s">
        <v>14</v>
      </c>
      <c r="S113" t="s">
        <v>7</v>
      </c>
      <c r="T113" t="s">
        <v>144</v>
      </c>
      <c r="U113" t="s">
        <v>72</v>
      </c>
      <c r="V113" t="str">
        <f>_xlfn.CONCAT(Table1[[#This Row],[scenario]:[variable]])</f>
        <v>baseline - meth_ng</v>
      </c>
      <c r="W113">
        <v>1.250122641974484</v>
      </c>
      <c r="X113">
        <v>0.74849459845816713</v>
      </c>
      <c r="Y113">
        <v>0.44815136140257827</v>
      </c>
      <c r="Z113">
        <v>0.26832477233729718</v>
      </c>
      <c r="AA113">
        <v>0.16065595165108909</v>
      </c>
      <c r="AB113">
        <v>9.6190652007606056E-2</v>
      </c>
      <c r="AC113">
        <f>Table1[[#This Row],[2070]]-Table1[[#This Row],[2020]]</f>
        <v>-1.1539319899668778</v>
      </c>
      <c r="AD113" t="b">
        <f>IF(Table1[[#This Row],[Development]]=AC114,TRUE,FALSE)</f>
        <v>1</v>
      </c>
    </row>
    <row r="114" spans="1:30" x14ac:dyDescent="0.3">
      <c r="A114" s="1">
        <v>65</v>
      </c>
      <c r="B114" t="s">
        <v>14</v>
      </c>
      <c r="C114" t="s">
        <v>7</v>
      </c>
      <c r="D114" t="s">
        <v>144</v>
      </c>
      <c r="E114" t="s">
        <v>72</v>
      </c>
      <c r="F114" t="str">
        <f>_xlfn.CONCAT(Table2[[#This Row],[scenario]:[variable]])</f>
        <v>baseline - meth_ng</v>
      </c>
      <c r="G114">
        <v>1.250122641974484</v>
      </c>
      <c r="H114">
        <v>0.74849459845816702</v>
      </c>
      <c r="I114">
        <v>0.44815136140257827</v>
      </c>
      <c r="J114">
        <v>0.26832477233729712</v>
      </c>
      <c r="K114">
        <v>0.16065595165108901</v>
      </c>
      <c r="L114">
        <v>9.6190652007606028E-2</v>
      </c>
      <c r="M114">
        <f>Table2[[#This Row],[2070]]-Table2[[#This Row],[2020]]</f>
        <v>-1.1539319899668778</v>
      </c>
      <c r="N114" t="str">
        <f>IF(Table2[[#This Row],[Development]]=M115,"True","False")</f>
        <v>True</v>
      </c>
      <c r="Q114" s="1">
        <v>151</v>
      </c>
      <c r="R114" t="s">
        <v>14</v>
      </c>
      <c r="S114" t="s">
        <v>13</v>
      </c>
      <c r="T114" t="s">
        <v>144</v>
      </c>
      <c r="U114" t="s">
        <v>72</v>
      </c>
      <c r="V114" t="str">
        <f>_xlfn.CONCAT(Table1[[#This Row],[scenario]:[variable]])</f>
        <v>cement added - meth_ng</v>
      </c>
      <c r="W114">
        <v>1.250122641974484</v>
      </c>
      <c r="X114">
        <v>0.74849459845816713</v>
      </c>
      <c r="Y114">
        <v>0.44815136140257827</v>
      </c>
      <c r="Z114">
        <v>0.26832477233729718</v>
      </c>
      <c r="AA114">
        <v>0.16065595165108909</v>
      </c>
      <c r="AB114">
        <v>9.6190652007606056E-2</v>
      </c>
      <c r="AC114">
        <f>Table1[[#This Row],[2070]]-Table1[[#This Row],[2020]]</f>
        <v>-1.1539319899668778</v>
      </c>
      <c r="AD114" t="b">
        <f>IF(Table1[[#This Row],[Development]]=AC115,TRUE,FALSE)</f>
        <v>0</v>
      </c>
    </row>
    <row r="115" spans="1:30" x14ac:dyDescent="0.3">
      <c r="A115" s="1">
        <v>151</v>
      </c>
      <c r="B115" t="s">
        <v>14</v>
      </c>
      <c r="C115" t="s">
        <v>13</v>
      </c>
      <c r="D115" t="s">
        <v>144</v>
      </c>
      <c r="E115" t="s">
        <v>72</v>
      </c>
      <c r="F115" t="str">
        <f>_xlfn.CONCAT(Table2[[#This Row],[scenario]:[variable]])</f>
        <v>cement added - meth_ng</v>
      </c>
      <c r="G115">
        <v>1.250122641974484</v>
      </c>
      <c r="H115">
        <v>0.74849459845816702</v>
      </c>
      <c r="I115">
        <v>0.44815136140257827</v>
      </c>
      <c r="J115">
        <v>0.26832477233729718</v>
      </c>
      <c r="K115">
        <v>0.16065595165108909</v>
      </c>
      <c r="L115">
        <v>9.6190652007606015E-2</v>
      </c>
      <c r="M115">
        <f>Table2[[#This Row],[2070]]-Table2[[#This Row],[2020]]</f>
        <v>-1.1539319899668778</v>
      </c>
      <c r="N115" t="str">
        <f>IF(Table2[[#This Row],[Development]]=M116,"True","False")</f>
        <v>False</v>
      </c>
      <c r="Q115" s="1">
        <v>66</v>
      </c>
      <c r="R115" t="s">
        <v>14</v>
      </c>
      <c r="S115" t="s">
        <v>7</v>
      </c>
      <c r="T115" t="s">
        <v>144</v>
      </c>
      <c r="U115" t="s">
        <v>73</v>
      </c>
      <c r="V115" t="str">
        <f>_xlfn.CONCAT(Table1[[#This Row],[scenario]:[variable]])</f>
        <v>baseline - meth_ng_ccs</v>
      </c>
      <c r="W115">
        <v>0</v>
      </c>
      <c r="X115">
        <v>0</v>
      </c>
      <c r="Y115">
        <v>0</v>
      </c>
      <c r="Z115">
        <v>0</v>
      </c>
      <c r="AA115">
        <v>0</v>
      </c>
      <c r="AB115">
        <v>0</v>
      </c>
      <c r="AC115">
        <f>Table1[[#This Row],[2070]]-Table1[[#This Row],[2020]]</f>
        <v>0</v>
      </c>
      <c r="AD115" t="b">
        <f>IF(Table1[[#This Row],[Development]]=AC116,TRUE,FALSE)</f>
        <v>1</v>
      </c>
    </row>
    <row r="116" spans="1:30" x14ac:dyDescent="0.3">
      <c r="A116" s="1">
        <v>67</v>
      </c>
      <c r="B116" t="s">
        <v>14</v>
      </c>
      <c r="C116" t="s">
        <v>7</v>
      </c>
      <c r="D116" t="s">
        <v>144</v>
      </c>
      <c r="E116" t="s">
        <v>74</v>
      </c>
      <c r="F116" t="str">
        <f>_xlfn.CONCAT(Table2[[#This Row],[scenario]:[variable]])</f>
        <v>baseline - nuc_ppl</v>
      </c>
      <c r="G116">
        <v>1.536609530448914</v>
      </c>
      <c r="H116">
        <v>0.53578260524885046</v>
      </c>
      <c r="I116">
        <v>0.18681583993780221</v>
      </c>
      <c r="J116">
        <v>0.25195449451479568</v>
      </c>
      <c r="K116">
        <v>0.27466693860686808</v>
      </c>
      <c r="L116">
        <v>0.28258627805263098</v>
      </c>
      <c r="M116">
        <f>Table2[[#This Row],[2070]]-Table2[[#This Row],[2020]]</f>
        <v>-1.2540232523962831</v>
      </c>
      <c r="N116" t="str">
        <f>IF(Table2[[#This Row],[Development]]=M117,"True","False")</f>
        <v>True</v>
      </c>
      <c r="Q116" s="1">
        <v>152</v>
      </c>
      <c r="R116" t="s">
        <v>14</v>
      </c>
      <c r="S116" t="s">
        <v>13</v>
      </c>
      <c r="T116" t="s">
        <v>144</v>
      </c>
      <c r="U116" t="s">
        <v>73</v>
      </c>
      <c r="V116" t="str">
        <f>_xlfn.CONCAT(Table1[[#This Row],[scenario]:[variable]])</f>
        <v>cement added - meth_ng_ccs</v>
      </c>
      <c r="W116">
        <v>0</v>
      </c>
      <c r="X116">
        <v>0</v>
      </c>
      <c r="Y116">
        <v>0</v>
      </c>
      <c r="Z116">
        <v>0</v>
      </c>
      <c r="AA116">
        <v>0</v>
      </c>
      <c r="AB116">
        <v>0</v>
      </c>
      <c r="AC116">
        <f>Table1[[#This Row],[2070]]-Table1[[#This Row],[2020]]</f>
        <v>0</v>
      </c>
      <c r="AD116" t="b">
        <f>IF(Table1[[#This Row],[Development]]=AC117,TRUE,FALSE)</f>
        <v>0</v>
      </c>
    </row>
    <row r="117" spans="1:30" x14ac:dyDescent="0.3">
      <c r="A117" s="1">
        <v>153</v>
      </c>
      <c r="B117" t="s">
        <v>14</v>
      </c>
      <c r="C117" t="s">
        <v>13</v>
      </c>
      <c r="D117" t="s">
        <v>144</v>
      </c>
      <c r="E117" t="s">
        <v>74</v>
      </c>
      <c r="F117" t="str">
        <f>_xlfn.CONCAT(Table2[[#This Row],[scenario]:[variable]])</f>
        <v>cement added - nuc_ppl</v>
      </c>
      <c r="G117">
        <v>1.536609530448914</v>
      </c>
      <c r="H117">
        <v>0.53578260524885057</v>
      </c>
      <c r="I117">
        <v>0.18681583993780221</v>
      </c>
      <c r="J117">
        <v>0.25195449451479568</v>
      </c>
      <c r="K117">
        <v>0.27466693860686808</v>
      </c>
      <c r="L117">
        <v>0.28258627805263098</v>
      </c>
      <c r="M117">
        <f>Table2[[#This Row],[2070]]-Table2[[#This Row],[2020]]</f>
        <v>-1.2540232523962831</v>
      </c>
      <c r="N117" t="str">
        <f>IF(Table2[[#This Row],[Development]]=M118,"True","False")</f>
        <v>False</v>
      </c>
      <c r="Q117" s="1">
        <v>88</v>
      </c>
      <c r="R117" t="s">
        <v>14</v>
      </c>
      <c r="S117" t="s">
        <v>13</v>
      </c>
      <c r="T117" t="s">
        <v>144</v>
      </c>
      <c r="U117" t="s">
        <v>95</v>
      </c>
      <c r="V117" t="str">
        <f>_xlfn.CONCAT(Table1[[#This Row],[scenario]:[variable]])</f>
        <v>cement added - Mining_clinker</v>
      </c>
      <c r="W117">
        <v>13.25422956939928</v>
      </c>
      <c r="X117">
        <v>15.804574499426799</v>
      </c>
      <c r="Y117">
        <v>18.170785008815159</v>
      </c>
      <c r="Z117">
        <v>19.999086052822971</v>
      </c>
      <c r="AA117">
        <v>21.249232159635369</v>
      </c>
      <c r="AB117">
        <v>22.013012799556201</v>
      </c>
      <c r="AC117">
        <f>Table1[[#This Row],[2070]]-Table1[[#This Row],[2020]]</f>
        <v>8.7587832301569204</v>
      </c>
      <c r="AD117" t="b">
        <f>IF(Table1[[#This Row],[Development]]=AC118,TRUE,FALSE)</f>
        <v>0</v>
      </c>
    </row>
    <row r="118" spans="1:30" x14ac:dyDescent="0.3">
      <c r="A118" s="1">
        <v>118</v>
      </c>
      <c r="B118" t="s">
        <v>14</v>
      </c>
      <c r="C118" t="s">
        <v>13</v>
      </c>
      <c r="D118" t="s">
        <v>144</v>
      </c>
      <c r="E118" t="s">
        <v>39</v>
      </c>
      <c r="F118" t="str">
        <f>_xlfn.CONCAT(Table2[[#This Row],[scenario]:[variable]])</f>
        <v>cement added - foil_i</v>
      </c>
      <c r="G118">
        <v>1.3705582618713379</v>
      </c>
      <c r="H118">
        <v>0.82060385232495403</v>
      </c>
      <c r="I118">
        <v>0.49132583501493637</v>
      </c>
      <c r="J118">
        <v>0.29417492431845332</v>
      </c>
      <c r="K118">
        <v>0.17613339240574821</v>
      </c>
      <c r="L118">
        <v>0.10545756743961621</v>
      </c>
      <c r="M118">
        <f>Table2[[#This Row],[2070]]-Table2[[#This Row],[2020]]</f>
        <v>-1.2651006944317218</v>
      </c>
      <c r="N118" t="str">
        <f>IF(Table2[[#This Row],[Development]]=M119,"True","False")</f>
        <v>False</v>
      </c>
      <c r="Q118" s="1">
        <v>67</v>
      </c>
      <c r="R118" t="s">
        <v>14</v>
      </c>
      <c r="S118" t="s">
        <v>7</v>
      </c>
      <c r="T118" t="s">
        <v>144</v>
      </c>
      <c r="U118" t="s">
        <v>74</v>
      </c>
      <c r="V118" t="str">
        <f>_xlfn.CONCAT(Table1[[#This Row],[scenario]:[variable]])</f>
        <v>baseline - nuc_ppl</v>
      </c>
      <c r="W118">
        <v>1.536609530448914</v>
      </c>
      <c r="X118">
        <v>6.6762997444503247</v>
      </c>
      <c r="Y118">
        <v>7.5017913617347789</v>
      </c>
      <c r="Z118">
        <v>2.6157128666573821</v>
      </c>
      <c r="AA118">
        <v>1.2959920597253549</v>
      </c>
      <c r="AB118">
        <v>0.45188448228524092</v>
      </c>
      <c r="AC118">
        <f>Table1[[#This Row],[2070]]-Table1[[#This Row],[2020]]</f>
        <v>-1.0847250481636732</v>
      </c>
      <c r="AD118" t="e">
        <f>IF(Table1[[#This Row],[Development]]=#REF!,TRUE,FALSE)</f>
        <v>#REF!</v>
      </c>
    </row>
    <row r="119" spans="1:30" x14ac:dyDescent="0.3">
      <c r="A119" s="1">
        <v>32</v>
      </c>
      <c r="B119" t="s">
        <v>14</v>
      </c>
      <c r="C119" t="s">
        <v>7</v>
      </c>
      <c r="D119" t="s">
        <v>144</v>
      </c>
      <c r="E119" t="s">
        <v>39</v>
      </c>
      <c r="F119" t="str">
        <f>_xlfn.CONCAT(Table2[[#This Row],[scenario]:[variable]])</f>
        <v>baseline - foil_i</v>
      </c>
      <c r="G119">
        <v>1.435084687129619</v>
      </c>
      <c r="H119">
        <v>0.85923820638109305</v>
      </c>
      <c r="I119">
        <v>0.51445764973054464</v>
      </c>
      <c r="J119">
        <v>0.3080247961516851</v>
      </c>
      <c r="K119">
        <v>0.18442582221098611</v>
      </c>
      <c r="L119">
        <v>0.1104225514411145</v>
      </c>
      <c r="M119">
        <f>Table2[[#This Row],[2070]]-Table2[[#This Row],[2020]]</f>
        <v>-1.3246621356885044</v>
      </c>
      <c r="N119" t="str">
        <f>IF(Table2[[#This Row],[Development]]=M120,"True","False")</f>
        <v>False</v>
      </c>
      <c r="Q119" s="1">
        <v>153</v>
      </c>
      <c r="R119" t="s">
        <v>14</v>
      </c>
      <c r="S119" t="s">
        <v>13</v>
      </c>
      <c r="T119" t="s">
        <v>144</v>
      </c>
      <c r="U119" t="s">
        <v>74</v>
      </c>
      <c r="V119" t="str">
        <f>_xlfn.CONCAT(Table1[[#This Row],[scenario]:[variable]])</f>
        <v>cement added - nuc_ppl</v>
      </c>
      <c r="W119">
        <v>1.536609530448914</v>
      </c>
      <c r="X119">
        <v>6.6762997444503247</v>
      </c>
      <c r="Y119">
        <v>8.2041144528228269</v>
      </c>
      <c r="Z119">
        <v>7.3207426923491488</v>
      </c>
      <c r="AA119">
        <v>9.2015432088466191</v>
      </c>
      <c r="AB119">
        <v>3.2083796794527388</v>
      </c>
      <c r="AC119">
        <f>Table1[[#This Row],[2070]]-Table1[[#This Row],[2020]]</f>
        <v>1.6717701490038248</v>
      </c>
      <c r="AD119" t="b">
        <f>IF(Table1[[#This Row],[Development]]=AC120,TRUE,FALSE)</f>
        <v>0</v>
      </c>
    </row>
    <row r="120" spans="1:30" x14ac:dyDescent="0.3">
      <c r="A120" s="1">
        <v>28</v>
      </c>
      <c r="B120" t="s">
        <v>14</v>
      </c>
      <c r="C120" t="s">
        <v>7</v>
      </c>
      <c r="D120" t="s">
        <v>144</v>
      </c>
      <c r="E120" t="s">
        <v>35</v>
      </c>
      <c r="F120" t="str">
        <f>_xlfn.CONCAT(Table2[[#This Row],[scenario]:[variable]])</f>
        <v>baseline - elec_imp</v>
      </c>
      <c r="G120">
        <v>1.4911707639694209</v>
      </c>
      <c r="H120">
        <v>0.89281901209867987</v>
      </c>
      <c r="I120">
        <v>0.53456371840536498</v>
      </c>
      <c r="J120">
        <v>0.32006304207575109</v>
      </c>
      <c r="K120">
        <v>0.19163356467283199</v>
      </c>
      <c r="L120">
        <v>0.114738093067693</v>
      </c>
      <c r="M120">
        <f>Table2[[#This Row],[2070]]-Table2[[#This Row],[2020]]</f>
        <v>-1.3764326709017278</v>
      </c>
      <c r="N120" t="str">
        <f>IF(Table2[[#This Row],[Development]]=M121,"True","False")</f>
        <v>True</v>
      </c>
      <c r="Q120" s="1">
        <v>69</v>
      </c>
      <c r="R120" t="s">
        <v>14</v>
      </c>
      <c r="S120" t="s">
        <v>7</v>
      </c>
      <c r="T120" t="s">
        <v>144</v>
      </c>
      <c r="U120" t="s">
        <v>76</v>
      </c>
      <c r="V120" t="str">
        <f>_xlfn.CONCAT(Table1[[#This Row],[scenario]:[variable]])</f>
        <v>baseline - oil_exp</v>
      </c>
      <c r="W120">
        <v>0</v>
      </c>
      <c r="X120">
        <v>0</v>
      </c>
      <c r="Y120">
        <v>0</v>
      </c>
      <c r="Z120">
        <v>0</v>
      </c>
      <c r="AA120">
        <v>0</v>
      </c>
      <c r="AB120">
        <v>0</v>
      </c>
      <c r="AC120">
        <f>Table1[[#This Row],[2070]]-Table1[[#This Row],[2020]]</f>
        <v>0</v>
      </c>
      <c r="AD120" t="b">
        <f>IF(Table1[[#This Row],[Development]]=AC121,TRUE,FALSE)</f>
        <v>1</v>
      </c>
    </row>
    <row r="121" spans="1:30" x14ac:dyDescent="0.3">
      <c r="A121" s="1">
        <v>114</v>
      </c>
      <c r="B121" t="s">
        <v>14</v>
      </c>
      <c r="C121" t="s">
        <v>13</v>
      </c>
      <c r="D121" t="s">
        <v>144</v>
      </c>
      <c r="E121" t="s">
        <v>35</v>
      </c>
      <c r="F121" t="str">
        <f>_xlfn.CONCAT(Table2[[#This Row],[scenario]:[variable]])</f>
        <v>cement added - elec_imp</v>
      </c>
      <c r="G121">
        <v>1.4911707639694209</v>
      </c>
      <c r="H121">
        <v>0.89281901209867987</v>
      </c>
      <c r="I121">
        <v>0.53456371840536498</v>
      </c>
      <c r="J121">
        <v>0.32006304207575109</v>
      </c>
      <c r="K121">
        <v>0.19163356467283199</v>
      </c>
      <c r="L121">
        <v>0.114738093067693</v>
      </c>
      <c r="M121">
        <f>Table2[[#This Row],[2070]]-Table2[[#This Row],[2020]]</f>
        <v>-1.3764326709017278</v>
      </c>
      <c r="N121" t="str">
        <f>IF(Table2[[#This Row],[Development]]=M122,"True","False")</f>
        <v>False</v>
      </c>
      <c r="Q121" s="1">
        <v>155</v>
      </c>
      <c r="R121" t="s">
        <v>14</v>
      </c>
      <c r="S121" t="s">
        <v>13</v>
      </c>
      <c r="T121" t="s">
        <v>144</v>
      </c>
      <c r="U121" t="s">
        <v>76</v>
      </c>
      <c r="V121" t="str">
        <f>_xlfn.CONCAT(Table1[[#This Row],[scenario]:[variable]])</f>
        <v>cement added - oil_exp</v>
      </c>
      <c r="W121">
        <v>0</v>
      </c>
      <c r="X121">
        <v>0</v>
      </c>
      <c r="Y121">
        <v>0</v>
      </c>
      <c r="Z121">
        <v>0</v>
      </c>
      <c r="AA121">
        <v>0</v>
      </c>
      <c r="AB121">
        <v>0</v>
      </c>
      <c r="AC121">
        <f>Table1[[#This Row],[2070]]-Table1[[#This Row],[2020]]</f>
        <v>0</v>
      </c>
      <c r="AD121" t="b">
        <f>IF(Table1[[#This Row],[Development]]=AC122,TRUE,FALSE)</f>
        <v>0</v>
      </c>
    </row>
    <row r="122" spans="1:30" x14ac:dyDescent="0.3">
      <c r="A122" s="1">
        <v>10</v>
      </c>
      <c r="B122" t="s">
        <v>14</v>
      </c>
      <c r="C122" t="s">
        <v>7</v>
      </c>
      <c r="D122" t="s">
        <v>144</v>
      </c>
      <c r="E122" t="s">
        <v>17</v>
      </c>
      <c r="F122" t="str">
        <f>_xlfn.CONCAT(Table2[[#This Row],[scenario]:[variable]])</f>
        <v>baseline - biomass_i</v>
      </c>
      <c r="G122">
        <v>1.607978820800781</v>
      </c>
      <c r="H122">
        <v>0.96275630997577244</v>
      </c>
      <c r="I122">
        <v>0.57643776174649197</v>
      </c>
      <c r="J122">
        <v>0.34513457842272383</v>
      </c>
      <c r="K122">
        <v>0.20664481948949309</v>
      </c>
      <c r="L122">
        <v>0.1237258857602594</v>
      </c>
      <c r="M122">
        <f>Table2[[#This Row],[2070]]-Table2[[#This Row],[2020]]</f>
        <v>-1.4842529350405216</v>
      </c>
      <c r="N122" t="str">
        <f>IF(Table2[[#This Row],[Development]]=M123,"True","False")</f>
        <v>True</v>
      </c>
      <c r="Q122" s="1">
        <v>70</v>
      </c>
      <c r="R122" t="s">
        <v>14</v>
      </c>
      <c r="S122" t="s">
        <v>7</v>
      </c>
      <c r="T122" t="s">
        <v>144</v>
      </c>
      <c r="U122" t="s">
        <v>77</v>
      </c>
      <c r="V122" t="str">
        <f>_xlfn.CONCAT(Table1[[#This Row],[scenario]:[variable]])</f>
        <v>baseline - oil_extr</v>
      </c>
      <c r="W122">
        <v>0</v>
      </c>
      <c r="X122">
        <v>0</v>
      </c>
      <c r="Y122">
        <v>0.13813034798726179</v>
      </c>
      <c r="Z122">
        <v>8.270374112120274E-2</v>
      </c>
      <c r="AA122">
        <v>4.951778443411442E-2</v>
      </c>
      <c r="AB122">
        <v>2.9648126457427981E-2</v>
      </c>
      <c r="AC122">
        <f>Table1[[#This Row],[2070]]-Table1[[#This Row],[2020]]</f>
        <v>2.9648126457427981E-2</v>
      </c>
      <c r="AD122" t="b">
        <f>IF(Table1[[#This Row],[Development]]=AC123,TRUE,FALSE)</f>
        <v>0</v>
      </c>
    </row>
    <row r="123" spans="1:30" x14ac:dyDescent="0.3">
      <c r="A123" s="1">
        <v>92</v>
      </c>
      <c r="B123" t="s">
        <v>14</v>
      </c>
      <c r="C123" t="s">
        <v>13</v>
      </c>
      <c r="D123" t="s">
        <v>144</v>
      </c>
      <c r="E123" t="s">
        <v>17</v>
      </c>
      <c r="F123" t="str">
        <f>_xlfn.CONCAT(Table2[[#This Row],[scenario]:[variable]])</f>
        <v>cement added - biomass_i</v>
      </c>
      <c r="G123">
        <v>1.607978820800781</v>
      </c>
      <c r="H123">
        <v>0.96275630997577244</v>
      </c>
      <c r="I123">
        <v>0.57643776174649197</v>
      </c>
      <c r="J123">
        <v>0.34513457842272383</v>
      </c>
      <c r="K123">
        <v>0.20664481948949309</v>
      </c>
      <c r="L123">
        <v>0.1237258857602594</v>
      </c>
      <c r="M123">
        <f>Table2[[#This Row],[2070]]-Table2[[#This Row],[2020]]</f>
        <v>-1.4842529350405216</v>
      </c>
      <c r="N123" t="str">
        <f>IF(Table2[[#This Row],[Development]]=M124,"True","False")</f>
        <v>False</v>
      </c>
      <c r="Q123" s="1">
        <v>156</v>
      </c>
      <c r="R123" t="s">
        <v>14</v>
      </c>
      <c r="S123" t="s">
        <v>13</v>
      </c>
      <c r="T123" t="s">
        <v>144</v>
      </c>
      <c r="U123" t="s">
        <v>77</v>
      </c>
      <c r="V123" t="str">
        <f>_xlfn.CONCAT(Table1[[#This Row],[scenario]:[variable]])</f>
        <v>cement added - oil_extr</v>
      </c>
      <c r="W123">
        <v>0</v>
      </c>
      <c r="X123">
        <v>0</v>
      </c>
      <c r="Y123">
        <v>0</v>
      </c>
      <c r="Z123">
        <v>0.3</v>
      </c>
      <c r="AA123">
        <v>0</v>
      </c>
      <c r="AB123">
        <v>0</v>
      </c>
      <c r="AC123">
        <f>Table1[[#This Row],[2070]]-Table1[[#This Row],[2020]]</f>
        <v>0</v>
      </c>
      <c r="AD123" t="b">
        <f>IF(Table1[[#This Row],[Development]]=AC124,TRUE,FALSE)</f>
        <v>0</v>
      </c>
    </row>
    <row r="124" spans="1:30" x14ac:dyDescent="0.3">
      <c r="A124" s="1">
        <v>97</v>
      </c>
      <c r="B124" t="s">
        <v>14</v>
      </c>
      <c r="C124" t="s">
        <v>13</v>
      </c>
      <c r="D124" t="s">
        <v>144</v>
      </c>
      <c r="E124" t="s">
        <v>98</v>
      </c>
      <c r="F124" t="str">
        <f>_xlfn.CONCAT(Table2[[#This Row],[scenario]:[variable]])</f>
        <v>cement added - clinker_fueloil</v>
      </c>
      <c r="G124">
        <v>1.5760844954317621</v>
      </c>
      <c r="H124">
        <v>0</v>
      </c>
      <c r="I124">
        <v>0</v>
      </c>
      <c r="J124">
        <v>0</v>
      </c>
      <c r="K124">
        <v>0</v>
      </c>
      <c r="L124">
        <v>0</v>
      </c>
      <c r="M124">
        <f>Table2[[#This Row],[2070]]-Table2[[#This Row],[2020]]</f>
        <v>-1.5760844954317621</v>
      </c>
      <c r="N124" t="str">
        <f>IF(Table2[[#This Row],[Development]]=M125,"True","False")</f>
        <v>False</v>
      </c>
      <c r="Q124" s="1">
        <v>71</v>
      </c>
      <c r="R124" t="s">
        <v>14</v>
      </c>
      <c r="S124" t="s">
        <v>7</v>
      </c>
      <c r="T124" t="s">
        <v>144</v>
      </c>
      <c r="U124" t="s">
        <v>78</v>
      </c>
      <c r="V124" t="str">
        <f>_xlfn.CONCAT(Table1[[#This Row],[scenario]:[variable]])</f>
        <v>baseline - oil_imp</v>
      </c>
      <c r="W124">
        <v>24.06944298268423</v>
      </c>
      <c r="X124">
        <v>31.213901825199368</v>
      </c>
      <c r="Y124">
        <v>29.982493700872361</v>
      </c>
      <c r="Z124">
        <v>17.951626368404771</v>
      </c>
      <c r="AA124">
        <v>10.748301741873769</v>
      </c>
      <c r="AB124">
        <v>6.4354052364689771</v>
      </c>
      <c r="AC124">
        <f>Table1[[#This Row],[2070]]-Table1[[#This Row],[2020]]</f>
        <v>-17.634037746215252</v>
      </c>
      <c r="AD124" t="b">
        <f>IF(Table1[[#This Row],[Development]]=AC125,TRUE,FALSE)</f>
        <v>0</v>
      </c>
    </row>
    <row r="125" spans="1:30" x14ac:dyDescent="0.3">
      <c r="A125" s="1">
        <v>63</v>
      </c>
      <c r="B125" t="s">
        <v>14</v>
      </c>
      <c r="C125" t="s">
        <v>7</v>
      </c>
      <c r="D125" t="s">
        <v>144</v>
      </c>
      <c r="E125" t="s">
        <v>70</v>
      </c>
      <c r="F125" t="str">
        <f>_xlfn.CONCAT(Table2[[#This Row],[scenario]:[variable]])</f>
        <v>baseline - meth_coal</v>
      </c>
      <c r="G125">
        <v>1.8240246436684331</v>
      </c>
      <c r="H125">
        <v>1.0921109236802959</v>
      </c>
      <c r="I125">
        <v>0.65388714662488767</v>
      </c>
      <c r="J125">
        <v>0.39150638570702878</v>
      </c>
      <c r="K125">
        <v>0.23440933323210081</v>
      </c>
      <c r="L125">
        <v>0.14034952560757569</v>
      </c>
      <c r="M125">
        <f>Table2[[#This Row],[2070]]-Table2[[#This Row],[2020]]</f>
        <v>-1.6836751180608573</v>
      </c>
      <c r="N125" t="str">
        <f>IF(Table2[[#This Row],[Development]]=M126,"True","False")</f>
        <v>True</v>
      </c>
      <c r="Q125" s="1">
        <v>157</v>
      </c>
      <c r="R125" t="s">
        <v>14</v>
      </c>
      <c r="S125" t="s">
        <v>13</v>
      </c>
      <c r="T125" t="s">
        <v>144</v>
      </c>
      <c r="U125" t="s">
        <v>78</v>
      </c>
      <c r="V125" t="str">
        <f>_xlfn.CONCAT(Table1[[#This Row],[scenario]:[variable]])</f>
        <v>cement added - oil_imp</v>
      </c>
      <c r="W125">
        <v>24.06944298268423</v>
      </c>
      <c r="X125">
        <v>35.934308135975101</v>
      </c>
      <c r="Y125">
        <v>37.809668579248452</v>
      </c>
      <c r="Z125">
        <v>27.609151553692818</v>
      </c>
      <c r="AA125">
        <v>16.710239846944422</v>
      </c>
      <c r="AB125">
        <v>10.005037781432019</v>
      </c>
      <c r="AC125">
        <f>Table1[[#This Row],[2070]]-Table1[[#This Row],[2020]]</f>
        <v>-14.06440520125221</v>
      </c>
      <c r="AD125" t="b">
        <f>IF(Table1[[#This Row],[Development]]=AC126,TRUE,FALSE)</f>
        <v>0</v>
      </c>
    </row>
    <row r="126" spans="1:30" x14ac:dyDescent="0.3">
      <c r="A126" s="1">
        <v>149</v>
      </c>
      <c r="B126" t="s">
        <v>14</v>
      </c>
      <c r="C126" t="s">
        <v>13</v>
      </c>
      <c r="D126" t="s">
        <v>144</v>
      </c>
      <c r="E126" t="s">
        <v>70</v>
      </c>
      <c r="F126" t="str">
        <f>_xlfn.CONCAT(Table2[[#This Row],[scenario]:[variable]])</f>
        <v>cement added - meth_coal</v>
      </c>
      <c r="G126">
        <v>1.8240246436684331</v>
      </c>
      <c r="H126">
        <v>1.0921109236802959</v>
      </c>
      <c r="I126">
        <v>0.65388714662488756</v>
      </c>
      <c r="J126">
        <v>0.39150638570702878</v>
      </c>
      <c r="K126">
        <v>0.23440933323210081</v>
      </c>
      <c r="L126">
        <v>0.14034952560757569</v>
      </c>
      <c r="M126">
        <f>Table2[[#This Row],[2070]]-Table2[[#This Row],[2020]]</f>
        <v>-1.6836751180608573</v>
      </c>
      <c r="N126" t="str">
        <f>IF(Table2[[#This Row],[Development]]=M127,"True","False")</f>
        <v>False</v>
      </c>
      <c r="Q126" s="1">
        <v>72</v>
      </c>
      <c r="R126" t="s">
        <v>14</v>
      </c>
      <c r="S126" t="s">
        <v>7</v>
      </c>
      <c r="T126" t="s">
        <v>144</v>
      </c>
      <c r="U126" t="s">
        <v>79</v>
      </c>
      <c r="V126" t="str">
        <f>_xlfn.CONCAT(Table1[[#This Row],[scenario]:[variable]])</f>
        <v>baseline - ref_hil</v>
      </c>
      <c r="W126">
        <v>22.625276565551761</v>
      </c>
      <c r="X126">
        <v>29.653205673458139</v>
      </c>
      <c r="Y126">
        <v>28.614591823079099</v>
      </c>
      <c r="Z126">
        <v>17.132612991339691</v>
      </c>
      <c r="AA126">
        <v>10.25792818314039</v>
      </c>
      <c r="AB126">
        <v>6.1418004751321851</v>
      </c>
      <c r="AC126">
        <f>Table1[[#This Row],[2070]]-Table1[[#This Row],[2020]]</f>
        <v>-16.483476090419575</v>
      </c>
      <c r="AD126" t="b">
        <f>IF(Table1[[#This Row],[Development]]=AC127,TRUE,FALSE)</f>
        <v>0</v>
      </c>
    </row>
    <row r="127" spans="1:30" x14ac:dyDescent="0.3">
      <c r="A127" s="1">
        <v>59</v>
      </c>
      <c r="B127" t="s">
        <v>14</v>
      </c>
      <c r="C127" t="s">
        <v>7</v>
      </c>
      <c r="D127" t="s">
        <v>144</v>
      </c>
      <c r="E127" t="s">
        <v>66</v>
      </c>
      <c r="F127" t="str">
        <f>_xlfn.CONCAT(Table2[[#This Row],[scenario]:[variable]])</f>
        <v>baseline - loil_ppl</v>
      </c>
      <c r="G127">
        <v>1.8237149641777859</v>
      </c>
      <c r="H127">
        <v>0.63589007836820344</v>
      </c>
      <c r="I127">
        <v>0.22172115692948891</v>
      </c>
      <c r="J127">
        <v>7.7309385855341861E-2</v>
      </c>
      <c r="K127">
        <v>2.6956115618821351E-2</v>
      </c>
      <c r="L127">
        <v>9.3990161895078084E-3</v>
      </c>
      <c r="M127">
        <f>Table2[[#This Row],[2070]]-Table2[[#This Row],[2020]]</f>
        <v>-1.814315947988278</v>
      </c>
      <c r="N127" t="str">
        <f>IF(Table2[[#This Row],[Development]]=M128,"True","False")</f>
        <v>False</v>
      </c>
      <c r="Q127" s="1">
        <v>158</v>
      </c>
      <c r="R127" t="s">
        <v>14</v>
      </c>
      <c r="S127" t="s">
        <v>13</v>
      </c>
      <c r="T127" t="s">
        <v>144</v>
      </c>
      <c r="U127" t="s">
        <v>79</v>
      </c>
      <c r="V127" t="str">
        <f>_xlfn.CONCAT(Table1[[#This Row],[scenario]:[variable]])</f>
        <v>cement added - ref_hil</v>
      </c>
      <c r="W127">
        <v>22.625276565551761</v>
      </c>
      <c r="X127">
        <v>34.137591508320938</v>
      </c>
      <c r="Y127">
        <v>35.919183865715922</v>
      </c>
      <c r="Z127">
        <v>26.513693027804639</v>
      </c>
      <c r="AA127">
        <v>15.874727286872711</v>
      </c>
      <c r="AB127">
        <v>9.5047855524428027</v>
      </c>
      <c r="AC127">
        <f>Table1[[#This Row],[2070]]-Table1[[#This Row],[2020]]</f>
        <v>-13.120491013108959</v>
      </c>
      <c r="AD127" t="b">
        <f>IF(Table1[[#This Row],[Development]]=AC128,TRUE,FALSE)</f>
        <v>0</v>
      </c>
    </row>
    <row r="128" spans="1:30" x14ac:dyDescent="0.3">
      <c r="A128" s="1">
        <v>145</v>
      </c>
      <c r="B128" t="s">
        <v>14</v>
      </c>
      <c r="C128" t="s">
        <v>13</v>
      </c>
      <c r="D128" t="s">
        <v>144</v>
      </c>
      <c r="E128" t="s">
        <v>66</v>
      </c>
      <c r="F128" t="str">
        <f>_xlfn.CONCAT(Table2[[#This Row],[scenario]:[variable]])</f>
        <v>cement added - loil_ppl</v>
      </c>
      <c r="G128">
        <v>2.115280947961379</v>
      </c>
      <c r="H128">
        <v>0.73755284909687391</v>
      </c>
      <c r="I128">
        <v>0.25716877265650478</v>
      </c>
      <c r="J128">
        <v>8.96692050076624E-2</v>
      </c>
      <c r="K128">
        <v>3.1265718009417152E-2</v>
      </c>
      <c r="L128">
        <v>1.090168160363258E-2</v>
      </c>
      <c r="M128">
        <f>Table2[[#This Row],[2070]]-Table2[[#This Row],[2020]]</f>
        <v>-2.1043792663577463</v>
      </c>
      <c r="N128" t="str">
        <f>IF(Table2[[#This Row],[Development]]=M129,"True","False")</f>
        <v>False</v>
      </c>
      <c r="Q128" s="1">
        <v>89</v>
      </c>
      <c r="R128" t="s">
        <v>14</v>
      </c>
      <c r="S128" t="s">
        <v>13</v>
      </c>
      <c r="T128" t="s">
        <v>144</v>
      </c>
      <c r="U128" t="s">
        <v>96</v>
      </c>
      <c r="V128" t="str">
        <f>_xlfn.CONCAT(Table1[[#This Row],[scenario]:[variable]])</f>
        <v>cement added - Resource_mine</v>
      </c>
      <c r="W128">
        <v>14.72692174377698</v>
      </c>
      <c r="X128">
        <v>17.560638332696449</v>
      </c>
      <c r="Y128">
        <v>20.189761120905729</v>
      </c>
      <c r="Z128">
        <v>22.221206725358851</v>
      </c>
      <c r="AA128">
        <v>23.61025795515042</v>
      </c>
      <c r="AB128">
        <v>24.458903110617999</v>
      </c>
      <c r="AC128">
        <f>Table1[[#This Row],[2070]]-Table1[[#This Row],[2020]]</f>
        <v>9.7319813668410191</v>
      </c>
      <c r="AD128" t="b">
        <f>IF(Table1[[#This Row],[Development]]=AC129,TRUE,FALSE)</f>
        <v>0</v>
      </c>
    </row>
    <row r="129" spans="1:30" x14ac:dyDescent="0.3">
      <c r="A129" s="1">
        <v>24</v>
      </c>
      <c r="B129" t="s">
        <v>14</v>
      </c>
      <c r="C129" t="s">
        <v>7</v>
      </c>
      <c r="D129" t="s">
        <v>144</v>
      </c>
      <c r="E129" t="s">
        <v>31</v>
      </c>
      <c r="F129" t="str">
        <f>_xlfn.CONCAT(Table2[[#This Row],[scenario]:[variable]])</f>
        <v>baseline - coal_rc</v>
      </c>
      <c r="G129">
        <v>2.3669407367706299</v>
      </c>
      <c r="H129">
        <v>0.82530119024194315</v>
      </c>
      <c r="I129">
        <v>0.28776472686175769</v>
      </c>
      <c r="J129">
        <v>0.1003373544166901</v>
      </c>
      <c r="K129">
        <v>3.4985471642523289E-2</v>
      </c>
      <c r="L129">
        <v>1.2198679476506141E-2</v>
      </c>
      <c r="M129">
        <f>Table2[[#This Row],[2070]]-Table2[[#This Row],[2020]]</f>
        <v>-2.3547420572941236</v>
      </c>
      <c r="N129" t="str">
        <f>IF(Table2[[#This Row],[Development]]=M130,"True","False")</f>
        <v>True</v>
      </c>
      <c r="Q129" s="1">
        <v>73</v>
      </c>
      <c r="R129" t="s">
        <v>14</v>
      </c>
      <c r="S129" t="s">
        <v>7</v>
      </c>
      <c r="T129" t="s">
        <v>144</v>
      </c>
      <c r="U129" t="s">
        <v>80</v>
      </c>
      <c r="V129" t="str">
        <f>_xlfn.CONCAT(Table1[[#This Row],[scenario]:[variable]])</f>
        <v>baseline - shale_extr</v>
      </c>
      <c r="W129">
        <v>0</v>
      </c>
      <c r="X129">
        <v>0</v>
      </c>
      <c r="Y129">
        <v>0</v>
      </c>
      <c r="Z129">
        <v>0</v>
      </c>
      <c r="AA129">
        <v>0</v>
      </c>
      <c r="AB129">
        <v>0</v>
      </c>
      <c r="AC129">
        <f>Table1[[#This Row],[2070]]-Table1[[#This Row],[2020]]</f>
        <v>0</v>
      </c>
      <c r="AD129" t="b">
        <f>IF(Table1[[#This Row],[Development]]=AC130,TRUE,FALSE)</f>
        <v>1</v>
      </c>
    </row>
    <row r="130" spans="1:30" x14ac:dyDescent="0.3">
      <c r="A130" s="1">
        <v>110</v>
      </c>
      <c r="B130" t="s">
        <v>14</v>
      </c>
      <c r="C130" t="s">
        <v>13</v>
      </c>
      <c r="D130" t="s">
        <v>144</v>
      </c>
      <c r="E130" t="s">
        <v>31</v>
      </c>
      <c r="F130" t="str">
        <f>_xlfn.CONCAT(Table2[[#This Row],[scenario]:[variable]])</f>
        <v>cement added - coal_rc</v>
      </c>
      <c r="G130">
        <v>2.3669407367706299</v>
      </c>
      <c r="H130">
        <v>0.82530119024194304</v>
      </c>
      <c r="I130">
        <v>0.28776472686175769</v>
      </c>
      <c r="J130">
        <v>0.1003373544166901</v>
      </c>
      <c r="K130">
        <v>3.4985471642523289E-2</v>
      </c>
      <c r="L130">
        <v>1.2198679476506141E-2</v>
      </c>
      <c r="M130">
        <f>Table2[[#This Row],[2070]]-Table2[[#This Row],[2020]]</f>
        <v>-2.3547420572941236</v>
      </c>
      <c r="N130" t="str">
        <f>IF(Table2[[#This Row],[Development]]=M131,"True","False")</f>
        <v>False</v>
      </c>
      <c r="Q130" s="1">
        <v>159</v>
      </c>
      <c r="R130" t="s">
        <v>14</v>
      </c>
      <c r="S130" t="s">
        <v>13</v>
      </c>
      <c r="T130" t="s">
        <v>144</v>
      </c>
      <c r="U130" t="s">
        <v>80</v>
      </c>
      <c r="V130" t="str">
        <f>_xlfn.CONCAT(Table1[[#This Row],[scenario]:[variable]])</f>
        <v>cement added - shale_extr</v>
      </c>
      <c r="W130">
        <v>0</v>
      </c>
      <c r="X130">
        <v>0</v>
      </c>
      <c r="Y130">
        <v>0</v>
      </c>
      <c r="Z130">
        <v>0</v>
      </c>
      <c r="AA130">
        <v>0</v>
      </c>
      <c r="AB130">
        <v>0</v>
      </c>
      <c r="AC130">
        <f>Table1[[#This Row],[2070]]-Table1[[#This Row],[2020]]</f>
        <v>0</v>
      </c>
      <c r="AD130" t="b">
        <f>IF(Table1[[#This Row],[Development]]=AC131,TRUE,FALSE)</f>
        <v>0</v>
      </c>
    </row>
    <row r="131" spans="1:30" x14ac:dyDescent="0.3">
      <c r="A131" s="1">
        <v>100</v>
      </c>
      <c r="B131" t="s">
        <v>14</v>
      </c>
      <c r="C131" t="s">
        <v>13</v>
      </c>
      <c r="D131" t="s">
        <v>144</v>
      </c>
      <c r="E131" t="s">
        <v>21</v>
      </c>
      <c r="F131" t="str">
        <f>_xlfn.CONCAT(Table2[[#This Row],[scenario]:[variable]])</f>
        <v>cement added - coal_adv</v>
      </c>
      <c r="G131">
        <v>3.0385860406805092</v>
      </c>
      <c r="H131">
        <v>4.0980754639128207</v>
      </c>
      <c r="I131">
        <v>4.4674965771914632</v>
      </c>
      <c r="J131">
        <v>1.5577197118962831</v>
      </c>
      <c r="K131">
        <v>0.54314327026426301</v>
      </c>
      <c r="L131">
        <v>0.18938234509098761</v>
      </c>
      <c r="M131">
        <f>Table2[[#This Row],[2070]]-Table2[[#This Row],[2020]]</f>
        <v>-2.8492036955895217</v>
      </c>
      <c r="N131" t="str">
        <f>IF(Table2[[#This Row],[Development]]=M132,"True","False")</f>
        <v>True</v>
      </c>
      <c r="Q131" s="1">
        <v>74</v>
      </c>
      <c r="R131" t="s">
        <v>14</v>
      </c>
      <c r="S131" t="s">
        <v>7</v>
      </c>
      <c r="T131" t="s">
        <v>144</v>
      </c>
      <c r="U131" t="s">
        <v>81</v>
      </c>
      <c r="V131" t="str">
        <f>_xlfn.CONCAT(Table1[[#This Row],[scenario]:[variable]])</f>
        <v>baseline - solar_i</v>
      </c>
      <c r="W131">
        <v>3.2977048307657242E-2</v>
      </c>
      <c r="X131">
        <v>0.6826107755122196</v>
      </c>
      <c r="Y131">
        <v>1.7407956706377929</v>
      </c>
      <c r="Z131">
        <v>3.4644673726757049</v>
      </c>
      <c r="AA131">
        <v>6.2721469663762957</v>
      </c>
      <c r="AB131">
        <v>10.84556120271985</v>
      </c>
      <c r="AC131">
        <f>Table1[[#This Row],[2070]]-Table1[[#This Row],[2020]]</f>
        <v>10.812584154412193</v>
      </c>
      <c r="AD131" t="b">
        <f>IF(Table1[[#This Row],[Development]]=AC132,TRUE,FALSE)</f>
        <v>1</v>
      </c>
    </row>
    <row r="132" spans="1:30" x14ac:dyDescent="0.3">
      <c r="A132" s="1">
        <v>14</v>
      </c>
      <c r="B132" t="s">
        <v>14</v>
      </c>
      <c r="C132" t="s">
        <v>7</v>
      </c>
      <c r="D132" t="s">
        <v>144</v>
      </c>
      <c r="E132" t="s">
        <v>21</v>
      </c>
      <c r="F132" t="str">
        <f>_xlfn.CONCAT(Table2[[#This Row],[scenario]:[variable]])</f>
        <v>baseline - coal_adv</v>
      </c>
      <c r="G132">
        <v>3.0385860406805092</v>
      </c>
      <c r="H132">
        <v>4.0980754639128216</v>
      </c>
      <c r="I132">
        <v>4.467496577191465</v>
      </c>
      <c r="J132">
        <v>1.557719711896284</v>
      </c>
      <c r="K132">
        <v>0.5431432702642458</v>
      </c>
      <c r="L132">
        <v>0.1893823450909872</v>
      </c>
      <c r="M132">
        <f>Table2[[#This Row],[2070]]-Table2[[#This Row],[2020]]</f>
        <v>-2.8492036955895221</v>
      </c>
      <c r="N132" t="str">
        <f>IF(Table2[[#This Row],[Development]]=M133,"True","False")</f>
        <v>True</v>
      </c>
      <c r="Q132" s="1">
        <v>160</v>
      </c>
      <c r="R132" t="s">
        <v>14</v>
      </c>
      <c r="S132" t="s">
        <v>13</v>
      </c>
      <c r="T132" t="s">
        <v>144</v>
      </c>
      <c r="U132" t="s">
        <v>81</v>
      </c>
      <c r="V132" t="str">
        <f>_xlfn.CONCAT(Table1[[#This Row],[scenario]:[variable]])</f>
        <v>cement added - solar_i</v>
      </c>
      <c r="W132">
        <v>3.2977048307657242E-2</v>
      </c>
      <c r="X132">
        <v>0.6826107755122196</v>
      </c>
      <c r="Y132">
        <v>1.7407956706377929</v>
      </c>
      <c r="Z132">
        <v>3.464467372675704</v>
      </c>
      <c r="AA132">
        <v>6.2721469663762957</v>
      </c>
      <c r="AB132">
        <v>10.84556120271985</v>
      </c>
      <c r="AC132">
        <f>Table1[[#This Row],[2070]]-Table1[[#This Row],[2020]]</f>
        <v>10.812584154412193</v>
      </c>
      <c r="AD132" t="b">
        <f>IF(Table1[[#This Row],[Development]]=AC133,TRUE,FALSE)</f>
        <v>0</v>
      </c>
    </row>
    <row r="133" spans="1:30" x14ac:dyDescent="0.3">
      <c r="A133" s="1">
        <v>77</v>
      </c>
      <c r="B133" t="s">
        <v>14</v>
      </c>
      <c r="C133" t="s">
        <v>7</v>
      </c>
      <c r="D133" t="s">
        <v>144</v>
      </c>
      <c r="E133" t="s">
        <v>84</v>
      </c>
      <c r="F133" t="str">
        <f>_xlfn.CONCAT(Table2[[#This Row],[scenario]:[variable]])</f>
        <v>baseline - solar_th_ppl</v>
      </c>
      <c r="G133">
        <v>3.0385860406805092</v>
      </c>
      <c r="H133">
        <v>4.0980754639128216</v>
      </c>
      <c r="I133">
        <v>4.4674965771914632</v>
      </c>
      <c r="J133">
        <v>1.5577197118962831</v>
      </c>
      <c r="K133">
        <v>0.54314327026427778</v>
      </c>
      <c r="L133">
        <v>0.1893823450909867</v>
      </c>
      <c r="M133">
        <f>Table2[[#This Row],[2070]]-Table2[[#This Row],[2020]]</f>
        <v>-2.8492036955895226</v>
      </c>
      <c r="N133" t="str">
        <f>IF(Table2[[#This Row],[Development]]=M134,"True","False")</f>
        <v>True</v>
      </c>
      <c r="Q133" s="1">
        <v>75</v>
      </c>
      <c r="R133" t="s">
        <v>14</v>
      </c>
      <c r="S133" t="s">
        <v>7</v>
      </c>
      <c r="T133" t="s">
        <v>144</v>
      </c>
      <c r="U133" t="s">
        <v>82</v>
      </c>
      <c r="V133" t="str">
        <f>_xlfn.CONCAT(Table1[[#This Row],[scenario]:[variable]])</f>
        <v>baseline - solar_pv_ppl</v>
      </c>
      <c r="W133">
        <v>0.22428081929683691</v>
      </c>
      <c r="X133">
        <v>0.30236582999776151</v>
      </c>
      <c r="Y133">
        <v>0.32925719727534147</v>
      </c>
      <c r="Z133">
        <v>0.1148048840368573</v>
      </c>
      <c r="AA133">
        <v>4.0029987219062438E-2</v>
      </c>
      <c r="AB133">
        <v>1.3957593269671879E-2</v>
      </c>
      <c r="AC133">
        <f>Table1[[#This Row],[2070]]-Table1[[#This Row],[2020]]</f>
        <v>-0.21032322602716502</v>
      </c>
      <c r="AD133" t="b">
        <f>IF(Table1[[#This Row],[Development]]=AC134,TRUE,FALSE)</f>
        <v>0</v>
      </c>
    </row>
    <row r="134" spans="1:30" x14ac:dyDescent="0.3">
      <c r="A134" s="1">
        <v>163</v>
      </c>
      <c r="B134" t="s">
        <v>14</v>
      </c>
      <c r="C134" t="s">
        <v>13</v>
      </c>
      <c r="D134" t="s">
        <v>144</v>
      </c>
      <c r="E134" t="s">
        <v>84</v>
      </c>
      <c r="F134" t="str">
        <f>_xlfn.CONCAT(Table2[[#This Row],[scenario]:[variable]])</f>
        <v>cement added - solar_th_ppl</v>
      </c>
      <c r="G134">
        <v>3.0385860406805092</v>
      </c>
      <c r="H134">
        <v>4.0980754639128216</v>
      </c>
      <c r="I134">
        <v>4.4674965771914641</v>
      </c>
      <c r="J134">
        <v>1.5577197118962831</v>
      </c>
      <c r="K134">
        <v>0.54314327026427778</v>
      </c>
      <c r="L134">
        <v>0.1893823450909867</v>
      </c>
      <c r="M134">
        <f>Table2[[#This Row],[2070]]-Table2[[#This Row],[2020]]</f>
        <v>-2.8492036955895226</v>
      </c>
      <c r="N134" t="str">
        <f>IF(Table2[[#This Row],[Development]]=M135,"True","False")</f>
        <v>False</v>
      </c>
      <c r="Q134" s="1">
        <v>161</v>
      </c>
      <c r="R134" t="s">
        <v>14</v>
      </c>
      <c r="S134" t="s">
        <v>13</v>
      </c>
      <c r="T134" t="s">
        <v>144</v>
      </c>
      <c r="U134" t="s">
        <v>82</v>
      </c>
      <c r="V134" t="str">
        <f>_xlfn.CONCAT(Table1[[#This Row],[scenario]:[variable]])</f>
        <v>cement added - solar_pv_ppl</v>
      </c>
      <c r="W134">
        <v>0.22428081929683691</v>
      </c>
      <c r="X134">
        <v>0.93808714397912429</v>
      </c>
      <c r="Y134">
        <v>1.1866408236840189</v>
      </c>
      <c r="Z134">
        <v>1.04947737849199</v>
      </c>
      <c r="AA134">
        <v>0.36593012919417561</v>
      </c>
      <c r="AB134">
        <v>0.12759194452049619</v>
      </c>
      <c r="AC134">
        <f>Table1[[#This Row],[2070]]-Table1[[#This Row],[2020]]</f>
        <v>-9.6688874776340722E-2</v>
      </c>
      <c r="AD134" t="b">
        <f>IF(Table1[[#This Row],[Development]]=AC135,TRUE,FALSE)</f>
        <v>0</v>
      </c>
    </row>
    <row r="135" spans="1:30" x14ac:dyDescent="0.3">
      <c r="A135" s="1">
        <v>12</v>
      </c>
      <c r="B135" t="s">
        <v>14</v>
      </c>
      <c r="C135" t="s">
        <v>7</v>
      </c>
      <c r="D135" t="s">
        <v>144</v>
      </c>
      <c r="E135" t="s">
        <v>19</v>
      </c>
      <c r="F135" t="str">
        <f>_xlfn.CONCAT(Table2[[#This Row],[scenario]:[variable]])</f>
        <v>baseline - biomass_rc</v>
      </c>
      <c r="G135">
        <v>3.948134409672595</v>
      </c>
      <c r="H135">
        <v>5.3719775060839083</v>
      </c>
      <c r="I135">
        <v>4.9231644997733426</v>
      </c>
      <c r="J135">
        <v>4.02531799513838</v>
      </c>
      <c r="K135">
        <v>2.662037013466696</v>
      </c>
      <c r="L135">
        <v>0.92819489797605015</v>
      </c>
      <c r="M135">
        <f>Table2[[#This Row],[2070]]-Table2[[#This Row],[2020]]</f>
        <v>-3.0199395116965446</v>
      </c>
      <c r="N135" t="str">
        <f>IF(Table2[[#This Row],[Development]]=M136,"True","False")</f>
        <v>False</v>
      </c>
      <c r="Q135" s="1">
        <v>76</v>
      </c>
      <c r="R135" t="s">
        <v>14</v>
      </c>
      <c r="S135" t="s">
        <v>7</v>
      </c>
      <c r="T135" t="s">
        <v>144</v>
      </c>
      <c r="U135" t="s">
        <v>83</v>
      </c>
      <c r="V135" t="str">
        <f>_xlfn.CONCAT(Table1[[#This Row],[scenario]:[variable]])</f>
        <v>baseline - solar_rc</v>
      </c>
      <c r="W135">
        <v>0.26681429147720342</v>
      </c>
      <c r="X135">
        <v>0.70249246481983951</v>
      </c>
      <c r="Y135">
        <v>1.288007494285907</v>
      </c>
      <c r="Z135">
        <v>2.074890727614731</v>
      </c>
      <c r="AA135">
        <v>3.1323959866320128</v>
      </c>
      <c r="AB135">
        <v>4.4925354789447436</v>
      </c>
      <c r="AC135">
        <f>Table1[[#This Row],[2070]]-Table1[[#This Row],[2020]]</f>
        <v>4.2257211874675402</v>
      </c>
      <c r="AD135" t="b">
        <f>IF(Table1[[#This Row],[Development]]=AC136,TRUE,FALSE)</f>
        <v>1</v>
      </c>
    </row>
    <row r="136" spans="1:30" x14ac:dyDescent="0.3">
      <c r="A136" s="1">
        <v>94</v>
      </c>
      <c r="B136" t="s">
        <v>14</v>
      </c>
      <c r="C136" t="s">
        <v>13</v>
      </c>
      <c r="D136" t="s">
        <v>144</v>
      </c>
      <c r="E136" t="s">
        <v>19</v>
      </c>
      <c r="F136" t="str">
        <f>_xlfn.CONCAT(Table2[[#This Row],[scenario]:[variable]])</f>
        <v>cement added - biomass_rc</v>
      </c>
      <c r="G136">
        <v>3.948134409672595</v>
      </c>
      <c r="H136">
        <v>5.288718599188865</v>
      </c>
      <c r="I136">
        <v>4.894133914473402</v>
      </c>
      <c r="J136">
        <v>4.0151956561084008</v>
      </c>
      <c r="K136">
        <v>2.6585075721419962</v>
      </c>
      <c r="L136">
        <v>0.92696425790090475</v>
      </c>
      <c r="M136">
        <f>Table2[[#This Row],[2070]]-Table2[[#This Row],[2020]]</f>
        <v>-3.02117015177169</v>
      </c>
      <c r="N136" t="str">
        <f>IF(Table2[[#This Row],[Development]]=M137,"True","False")</f>
        <v>False</v>
      </c>
      <c r="Q136" s="1">
        <v>162</v>
      </c>
      <c r="R136" t="s">
        <v>14</v>
      </c>
      <c r="S136" t="s">
        <v>13</v>
      </c>
      <c r="T136" t="s">
        <v>144</v>
      </c>
      <c r="U136" t="s">
        <v>83</v>
      </c>
      <c r="V136" t="str">
        <f>_xlfn.CONCAT(Table1[[#This Row],[scenario]:[variable]])</f>
        <v>cement added - solar_rc</v>
      </c>
      <c r="W136">
        <v>0.26681429147720342</v>
      </c>
      <c r="X136">
        <v>0.70249246481983962</v>
      </c>
      <c r="Y136">
        <v>1.288007494285907</v>
      </c>
      <c r="Z136">
        <v>2.074890727614731</v>
      </c>
      <c r="AA136">
        <v>3.1323959866320128</v>
      </c>
      <c r="AB136">
        <v>4.4925354789447436</v>
      </c>
      <c r="AC136">
        <f>Table1[[#This Row],[2070]]-Table1[[#This Row],[2020]]</f>
        <v>4.2257211874675402</v>
      </c>
      <c r="AD136" t="b">
        <f>IF(Table1[[#This Row],[Development]]=AC137,TRUE,FALSE)</f>
        <v>0</v>
      </c>
    </row>
    <row r="137" spans="1:30" x14ac:dyDescent="0.3">
      <c r="A137" s="1">
        <v>58</v>
      </c>
      <c r="B137" t="s">
        <v>14</v>
      </c>
      <c r="C137" t="s">
        <v>7</v>
      </c>
      <c r="D137" t="s">
        <v>144</v>
      </c>
      <c r="E137" t="s">
        <v>65</v>
      </c>
      <c r="F137" t="str">
        <f>_xlfn.CONCAT(Table2[[#This Row],[scenario]:[variable]])</f>
        <v>baseline - loil_imp</v>
      </c>
      <c r="G137">
        <v>3.429186344146729</v>
      </c>
      <c r="H137">
        <v>2.053180519669946</v>
      </c>
      <c r="I137">
        <v>1.229315010409878</v>
      </c>
      <c r="J137">
        <v>0.73603630092008243</v>
      </c>
      <c r="K137">
        <v>0.44069211852500523</v>
      </c>
      <c r="L137">
        <v>0.26385864812276988</v>
      </c>
      <c r="M137">
        <f>Table2[[#This Row],[2070]]-Table2[[#This Row],[2020]]</f>
        <v>-3.1653276960239589</v>
      </c>
      <c r="N137" t="str">
        <f>IF(Table2[[#This Row],[Development]]=M138,"True","False")</f>
        <v>False</v>
      </c>
      <c r="Q137" s="1">
        <v>77</v>
      </c>
      <c r="R137" t="s">
        <v>14</v>
      </c>
      <c r="S137" t="s">
        <v>7</v>
      </c>
      <c r="T137" t="s">
        <v>144</v>
      </c>
      <c r="U137" t="s">
        <v>84</v>
      </c>
      <c r="V137" t="str">
        <f>_xlfn.CONCAT(Table1[[#This Row],[scenario]:[variable]])</f>
        <v>baseline - solar_th_ppl</v>
      </c>
      <c r="W137">
        <v>3.0385860406805101</v>
      </c>
      <c r="X137">
        <v>10.2320244915262</v>
      </c>
      <c r="Y137">
        <v>12.99053844571422</v>
      </c>
      <c r="Z137">
        <v>10.767069672247739</v>
      </c>
      <c r="AA137">
        <v>5.2551200868728154</v>
      </c>
      <c r="AB137">
        <v>5.6199471213978498</v>
      </c>
      <c r="AC137">
        <f>Table1[[#This Row],[2070]]-Table1[[#This Row],[2020]]</f>
        <v>2.5813610807173397</v>
      </c>
      <c r="AD137" t="b">
        <f>IF(Table1[[#This Row],[Development]]=AC138,TRUE,FALSE)</f>
        <v>0</v>
      </c>
    </row>
    <row r="138" spans="1:30" x14ac:dyDescent="0.3">
      <c r="A138" s="1">
        <v>144</v>
      </c>
      <c r="B138" t="s">
        <v>14</v>
      </c>
      <c r="C138" t="s">
        <v>13</v>
      </c>
      <c r="D138" t="s">
        <v>144</v>
      </c>
      <c r="E138" t="s">
        <v>65</v>
      </c>
      <c r="F138" t="str">
        <f>_xlfn.CONCAT(Table2[[#This Row],[scenario]:[variable]])</f>
        <v>cement added - loil_imp</v>
      </c>
      <c r="G138">
        <v>4.1958683507005752</v>
      </c>
      <c r="H138">
        <v>2.5122213540430081</v>
      </c>
      <c r="I138">
        <v>1.5041597124123081</v>
      </c>
      <c r="J138">
        <v>0.90059597527230639</v>
      </c>
      <c r="K138">
        <v>0.53922007349599343</v>
      </c>
      <c r="L138">
        <v>0.32285097384885608</v>
      </c>
      <c r="M138">
        <f>Table2[[#This Row],[2070]]-Table2[[#This Row],[2020]]</f>
        <v>-3.8730173768517191</v>
      </c>
      <c r="N138" t="str">
        <f>IF(Table2[[#This Row],[Development]]=M139,"True","False")</f>
        <v>False</v>
      </c>
      <c r="Q138" s="1">
        <v>163</v>
      </c>
      <c r="R138" t="s">
        <v>14</v>
      </c>
      <c r="S138" t="s">
        <v>13</v>
      </c>
      <c r="T138" t="s">
        <v>144</v>
      </c>
      <c r="U138" t="s">
        <v>84</v>
      </c>
      <c r="V138" t="str">
        <f>_xlfn.CONCAT(Table1[[#This Row],[scenario]:[variable]])</f>
        <v>cement added - solar_th_ppl</v>
      </c>
      <c r="W138">
        <v>3.0385860406805101</v>
      </c>
      <c r="X138">
        <v>10.2320244915262</v>
      </c>
      <c r="Y138">
        <v>13.050565812382271</v>
      </c>
      <c r="Z138">
        <v>10.767069672247739</v>
      </c>
      <c r="AA138">
        <v>5.311440708857921</v>
      </c>
      <c r="AB138">
        <v>5.6782930890218637</v>
      </c>
      <c r="AC138">
        <f>Table1[[#This Row],[2070]]-Table1[[#This Row],[2020]]</f>
        <v>2.6397070483413536</v>
      </c>
      <c r="AD138" t="b">
        <f>IF(Table1[[#This Row],[Development]]=AC139,TRUE,FALSE)</f>
        <v>0</v>
      </c>
    </row>
    <row r="139" spans="1:30" x14ac:dyDescent="0.3">
      <c r="A139" s="1">
        <v>47</v>
      </c>
      <c r="B139" t="s">
        <v>14</v>
      </c>
      <c r="C139" t="s">
        <v>7</v>
      </c>
      <c r="D139" t="s">
        <v>144</v>
      </c>
      <c r="E139" t="s">
        <v>54</v>
      </c>
      <c r="F139" t="str">
        <f>_xlfn.CONCAT(Table2[[#This Row],[scenario]:[variable]])</f>
        <v>baseline - gas_imp</v>
      </c>
      <c r="G139">
        <v>4.4999613761901864</v>
      </c>
      <c r="H139">
        <v>2.6942930799404592</v>
      </c>
      <c r="I139">
        <v>1.6131727794430391</v>
      </c>
      <c r="J139">
        <v>0.96586612485137924</v>
      </c>
      <c r="K139">
        <v>0.57829972277210806</v>
      </c>
      <c r="L139">
        <v>0.34624940325943909</v>
      </c>
      <c r="M139">
        <f>Table2[[#This Row],[2070]]-Table2[[#This Row],[2020]]</f>
        <v>-4.153711972930747</v>
      </c>
      <c r="N139" t="str">
        <f>IF(Table2[[#This Row],[Development]]=M140,"True","False")</f>
        <v>True</v>
      </c>
      <c r="Q139" s="1">
        <v>78</v>
      </c>
      <c r="R139" t="s">
        <v>14</v>
      </c>
      <c r="S139" t="s">
        <v>7</v>
      </c>
      <c r="T139" t="s">
        <v>144</v>
      </c>
      <c r="U139" t="s">
        <v>85</v>
      </c>
      <c r="V139" t="str">
        <f>_xlfn.CONCAT(Table1[[#This Row],[scenario]:[variable]])</f>
        <v>baseline - solar_th_ppl_base</v>
      </c>
      <c r="W139">
        <v>10.710784872215701</v>
      </c>
      <c r="X139">
        <v>28.35801066328321</v>
      </c>
      <c r="Y139">
        <v>39.780322002907887</v>
      </c>
      <c r="Z139">
        <v>63.052664281999483</v>
      </c>
      <c r="AA139">
        <v>80.846127363662518</v>
      </c>
      <c r="AB139">
        <v>94.253325930958283</v>
      </c>
      <c r="AC139">
        <f>Table1[[#This Row],[2070]]-Table1[[#This Row],[2020]]</f>
        <v>83.542541058742586</v>
      </c>
      <c r="AD139" t="b">
        <f>IF(Table1[[#This Row],[Development]]=AC140,TRUE,FALSE)</f>
        <v>0</v>
      </c>
    </row>
    <row r="140" spans="1:30" x14ac:dyDescent="0.3">
      <c r="A140" s="1">
        <v>133</v>
      </c>
      <c r="B140" t="s">
        <v>14</v>
      </c>
      <c r="C140" t="s">
        <v>13</v>
      </c>
      <c r="D140" t="s">
        <v>144</v>
      </c>
      <c r="E140" t="s">
        <v>54</v>
      </c>
      <c r="F140" t="str">
        <f>_xlfn.CONCAT(Table2[[#This Row],[scenario]:[variable]])</f>
        <v>cement added - gas_imp</v>
      </c>
      <c r="G140">
        <v>4.4999613761901864</v>
      </c>
      <c r="H140">
        <v>2.6942930799404592</v>
      </c>
      <c r="I140">
        <v>1.6131727794430391</v>
      </c>
      <c r="J140">
        <v>0.96586612485137924</v>
      </c>
      <c r="K140">
        <v>0.57829972277210806</v>
      </c>
      <c r="L140">
        <v>0.34624940325943909</v>
      </c>
      <c r="M140">
        <f>Table2[[#This Row],[2070]]-Table2[[#This Row],[2020]]</f>
        <v>-4.153711972930747</v>
      </c>
      <c r="N140" t="str">
        <f>IF(Table2[[#This Row],[Development]]=M141,"True","False")</f>
        <v>False</v>
      </c>
      <c r="Q140" s="1">
        <v>164</v>
      </c>
      <c r="R140" t="s">
        <v>14</v>
      </c>
      <c r="S140" t="s">
        <v>13</v>
      </c>
      <c r="T140" t="s">
        <v>144</v>
      </c>
      <c r="U140" t="s">
        <v>85</v>
      </c>
      <c r="V140" t="str">
        <f>_xlfn.CONCAT(Table1[[#This Row],[scenario]:[variable]])</f>
        <v>cement added - solar_th_ppl_base</v>
      </c>
      <c r="W140">
        <v>10.809496862990329</v>
      </c>
      <c r="X140">
        <v>27.323245512861941</v>
      </c>
      <c r="Y140">
        <v>36.835479499560307</v>
      </c>
      <c r="Z140">
        <v>54.480389248533527</v>
      </c>
      <c r="AA140">
        <v>69.596287982114902</v>
      </c>
      <c r="AB140">
        <v>90.258823707234683</v>
      </c>
      <c r="AC140">
        <f>Table1[[#This Row],[2070]]-Table1[[#This Row],[2020]]</f>
        <v>79.449326844244354</v>
      </c>
      <c r="AD140" t="b">
        <f>IF(Table1[[#This Row],[Development]]=AC141,TRUE,FALSE)</f>
        <v>0</v>
      </c>
    </row>
    <row r="141" spans="1:30" x14ac:dyDescent="0.3">
      <c r="A141" s="1">
        <v>31</v>
      </c>
      <c r="B141" t="s">
        <v>14</v>
      </c>
      <c r="C141" t="s">
        <v>7</v>
      </c>
      <c r="D141" t="s">
        <v>144</v>
      </c>
      <c r="E141" t="s">
        <v>38</v>
      </c>
      <c r="F141" t="str">
        <f>_xlfn.CONCAT(Table2[[#This Row],[scenario]:[variable]])</f>
        <v>baseline - foil_exp</v>
      </c>
      <c r="G141">
        <v>4.3389482498168954</v>
      </c>
      <c r="H141">
        <v>0</v>
      </c>
      <c r="I141">
        <v>0</v>
      </c>
      <c r="J141">
        <v>0</v>
      </c>
      <c r="K141">
        <v>0</v>
      </c>
      <c r="L141">
        <v>0</v>
      </c>
      <c r="M141">
        <f>Table2[[#This Row],[2070]]-Table2[[#This Row],[2020]]</f>
        <v>-4.3389482498168954</v>
      </c>
      <c r="N141" t="str">
        <f>IF(Table2[[#This Row],[Development]]=M142,"True","False")</f>
        <v>True</v>
      </c>
      <c r="Q141" s="1">
        <v>79</v>
      </c>
      <c r="R141" t="s">
        <v>14</v>
      </c>
      <c r="S141" t="s">
        <v>7</v>
      </c>
      <c r="T141" t="s">
        <v>144</v>
      </c>
      <c r="U141" t="s">
        <v>86</v>
      </c>
      <c r="V141" t="str">
        <f>_xlfn.CONCAT(Table1[[#This Row],[scenario]:[variable]])</f>
        <v>baseline - sp_el_I</v>
      </c>
      <c r="W141">
        <v>13.426834106445311</v>
      </c>
      <c r="X141">
        <v>17.76370811462402</v>
      </c>
      <c r="Y141">
        <v>21.359563827514648</v>
      </c>
      <c r="Z141">
        <v>23.858724594116211</v>
      </c>
      <c r="AA141">
        <v>26.35788536071777</v>
      </c>
      <c r="AB141">
        <v>28.857046127319339</v>
      </c>
      <c r="AC141">
        <f>Table1[[#This Row],[2070]]-Table1[[#This Row],[2020]]</f>
        <v>15.430212020874029</v>
      </c>
      <c r="AD141" t="b">
        <f>IF(Table1[[#This Row],[Development]]=AC142,TRUE,FALSE)</f>
        <v>1</v>
      </c>
    </row>
    <row r="142" spans="1:30" x14ac:dyDescent="0.3">
      <c r="A142" s="1">
        <v>117</v>
      </c>
      <c r="B142" t="s">
        <v>14</v>
      </c>
      <c r="C142" t="s">
        <v>13</v>
      </c>
      <c r="D142" t="s">
        <v>144</v>
      </c>
      <c r="E142" t="s">
        <v>38</v>
      </c>
      <c r="F142" t="str">
        <f>_xlfn.CONCAT(Table2[[#This Row],[scenario]:[variable]])</f>
        <v>cement added - foil_exp</v>
      </c>
      <c r="G142">
        <v>4.3389482498168954</v>
      </c>
      <c r="H142">
        <v>0</v>
      </c>
      <c r="I142">
        <v>0</v>
      </c>
      <c r="J142">
        <v>0</v>
      </c>
      <c r="K142">
        <v>0</v>
      </c>
      <c r="L142">
        <v>0</v>
      </c>
      <c r="M142">
        <f>Table2[[#This Row],[2070]]-Table2[[#This Row],[2020]]</f>
        <v>-4.3389482498168954</v>
      </c>
      <c r="N142" t="str">
        <f>IF(Table2[[#This Row],[Development]]=M143,"True","False")</f>
        <v>False</v>
      </c>
      <c r="Q142" s="1">
        <v>165</v>
      </c>
      <c r="R142" t="s">
        <v>14</v>
      </c>
      <c r="S142" t="s">
        <v>13</v>
      </c>
      <c r="T142" t="s">
        <v>144</v>
      </c>
      <c r="U142" t="s">
        <v>86</v>
      </c>
      <c r="V142" t="str">
        <f>_xlfn.CONCAT(Table1[[#This Row],[scenario]:[variable]])</f>
        <v>cement added - sp_el_I</v>
      </c>
      <c r="W142">
        <v>13.426834106445311</v>
      </c>
      <c r="X142">
        <v>17.76370811462402</v>
      </c>
      <c r="Y142">
        <v>21.359563827514648</v>
      </c>
      <c r="Z142">
        <v>23.858724594116211</v>
      </c>
      <c r="AA142">
        <v>26.35788536071777</v>
      </c>
      <c r="AB142">
        <v>28.857046127319339</v>
      </c>
      <c r="AC142">
        <f>Table1[[#This Row],[2070]]-Table1[[#This Row],[2020]]</f>
        <v>15.430212020874029</v>
      </c>
      <c r="AD142" t="b">
        <f>IF(Table1[[#This Row],[Development]]=AC143,TRUE,FALSE)</f>
        <v>0</v>
      </c>
    </row>
    <row r="143" spans="1:30" x14ac:dyDescent="0.3">
      <c r="A143" s="1">
        <v>33</v>
      </c>
      <c r="B143" t="s">
        <v>14</v>
      </c>
      <c r="C143" t="s">
        <v>7</v>
      </c>
      <c r="D143" t="s">
        <v>144</v>
      </c>
      <c r="E143" t="s">
        <v>40</v>
      </c>
      <c r="F143" t="str">
        <f>_xlfn.CONCAT(Table2[[#This Row],[scenario]:[variable]])</f>
        <v>baseline - foil_imp</v>
      </c>
      <c r="G143">
        <v>8.9960803985595703</v>
      </c>
      <c r="H143">
        <v>0</v>
      </c>
      <c r="I143">
        <v>0</v>
      </c>
      <c r="J143">
        <v>0</v>
      </c>
      <c r="K143">
        <v>0</v>
      </c>
      <c r="L143">
        <v>0</v>
      </c>
      <c r="M143">
        <f>Table2[[#This Row],[2070]]-Table2[[#This Row],[2020]]</f>
        <v>-8.9960803985595703</v>
      </c>
      <c r="N143" t="str">
        <f>IF(Table2[[#This Row],[Development]]=M144,"True","False")</f>
        <v>False</v>
      </c>
      <c r="Q143" s="1">
        <v>80</v>
      </c>
      <c r="R143" t="s">
        <v>14</v>
      </c>
      <c r="S143" t="s">
        <v>7</v>
      </c>
      <c r="T143" t="s">
        <v>144</v>
      </c>
      <c r="U143" t="s">
        <v>87</v>
      </c>
      <c r="V143" t="str">
        <f>_xlfn.CONCAT(Table1[[#This Row],[scenario]:[variable]])</f>
        <v>baseline - sp_el_RC</v>
      </c>
      <c r="W143">
        <v>7.2225103378295898</v>
      </c>
      <c r="X143">
        <v>12.42491340637207</v>
      </c>
      <c r="Y143">
        <v>19.042703628540039</v>
      </c>
      <c r="Z143">
        <v>26.599859237670891</v>
      </c>
      <c r="AA143">
        <v>34.157012939453118</v>
      </c>
      <c r="AB143">
        <v>41.714164733886719</v>
      </c>
      <c r="AC143">
        <f>Table1[[#This Row],[2070]]-Table1[[#This Row],[2020]]</f>
        <v>34.491654396057129</v>
      </c>
      <c r="AD143" t="b">
        <f>IF(Table1[[#This Row],[Development]]=AC144,TRUE,FALSE)</f>
        <v>1</v>
      </c>
    </row>
    <row r="144" spans="1:30" x14ac:dyDescent="0.3">
      <c r="A144" s="1">
        <v>119</v>
      </c>
      <c r="B144" t="s">
        <v>14</v>
      </c>
      <c r="C144" t="s">
        <v>13</v>
      </c>
      <c r="D144" t="s">
        <v>144</v>
      </c>
      <c r="E144" t="s">
        <v>40</v>
      </c>
      <c r="F144" t="str">
        <f>_xlfn.CONCAT(Table2[[#This Row],[scenario]:[variable]])</f>
        <v>cement added - foil_imp</v>
      </c>
      <c r="G144">
        <v>9.8774936573001746</v>
      </c>
      <c r="H144">
        <v>0</v>
      </c>
      <c r="I144">
        <v>0</v>
      </c>
      <c r="J144">
        <v>0</v>
      </c>
      <c r="K144">
        <v>0</v>
      </c>
      <c r="L144">
        <v>0</v>
      </c>
      <c r="M144">
        <f>Table2[[#This Row],[2070]]-Table2[[#This Row],[2020]]</f>
        <v>-9.8774936573001746</v>
      </c>
      <c r="N144" t="str">
        <f>IF(Table2[[#This Row],[Development]]=M145,"True","False")</f>
        <v>False</v>
      </c>
      <c r="Q144" s="1">
        <v>166</v>
      </c>
      <c r="R144" t="s">
        <v>14</v>
      </c>
      <c r="S144" t="s">
        <v>13</v>
      </c>
      <c r="T144" t="s">
        <v>144</v>
      </c>
      <c r="U144" t="s">
        <v>87</v>
      </c>
      <c r="V144" t="str">
        <f>_xlfn.CONCAT(Table1[[#This Row],[scenario]:[variable]])</f>
        <v>cement added - sp_el_RC</v>
      </c>
      <c r="W144">
        <v>7.2225103378295898</v>
      </c>
      <c r="X144">
        <v>12.42491340637207</v>
      </c>
      <c r="Y144">
        <v>19.042703628540039</v>
      </c>
      <c r="Z144">
        <v>26.599859237670891</v>
      </c>
      <c r="AA144">
        <v>34.157012939453118</v>
      </c>
      <c r="AB144">
        <v>41.714164733886719</v>
      </c>
      <c r="AC144">
        <f>Table1[[#This Row],[2070]]-Table1[[#This Row],[2020]]</f>
        <v>34.491654396057129</v>
      </c>
      <c r="AD144" t="e">
        <f>IF(Table1[[#This Row],[Development]]=#REF!,TRUE,FALSE)</f>
        <v>#REF!</v>
      </c>
    </row>
    <row r="145" spans="1:30" x14ac:dyDescent="0.3">
      <c r="A145" s="1">
        <v>8</v>
      </c>
      <c r="B145" t="s">
        <v>14</v>
      </c>
      <c r="C145" t="s">
        <v>7</v>
      </c>
      <c r="D145" t="s">
        <v>144</v>
      </c>
      <c r="E145" t="s">
        <v>15</v>
      </c>
      <c r="F145" t="str">
        <f>_xlfn.CONCAT(Table2[[#This Row],[scenario]:[variable]])</f>
        <v>baseline - bio_extr</v>
      </c>
      <c r="G145">
        <v>14.551256284602109</v>
      </c>
      <c r="H145">
        <v>16.27314441938756</v>
      </c>
      <c r="I145">
        <v>13.169220835245209</v>
      </c>
      <c r="J145">
        <v>9.2907706660574068</v>
      </c>
      <c r="K145">
        <v>5.54820263121678</v>
      </c>
      <c r="L145">
        <v>2.0532911528325801</v>
      </c>
      <c r="M145">
        <f>Table2[[#This Row],[2070]]-Table2[[#This Row],[2020]]</f>
        <v>-12.497965131769529</v>
      </c>
      <c r="N145" t="str">
        <f>IF(Table2[[#This Row],[Development]]=M146,"True","False")</f>
        <v>False</v>
      </c>
      <c r="Q145" s="1">
        <v>81</v>
      </c>
      <c r="R145" t="s">
        <v>14</v>
      </c>
      <c r="S145" t="s">
        <v>7</v>
      </c>
      <c r="T145" t="s">
        <v>144</v>
      </c>
      <c r="U145" t="s">
        <v>88</v>
      </c>
      <c r="V145" t="str">
        <f>_xlfn.CONCAT(Table1[[#This Row],[scenario]:[variable]])</f>
        <v>baseline - syn_liq</v>
      </c>
      <c r="W145">
        <v>4.4902725219726563</v>
      </c>
      <c r="X145">
        <v>2.6884920050670238</v>
      </c>
      <c r="Y145">
        <v>1.6096994616562661</v>
      </c>
      <c r="Z145">
        <v>0.96378652120703445</v>
      </c>
      <c r="AA145">
        <v>0.57705458726102909</v>
      </c>
      <c r="AB145">
        <v>0.34550389464044551</v>
      </c>
      <c r="AC145">
        <f>Table1[[#This Row],[2070]]-Table1[[#This Row],[2020]]</f>
        <v>-4.1447686273322111</v>
      </c>
      <c r="AD145" t="b">
        <f>IF(Table1[[#This Row],[Development]]=AC146,TRUE,FALSE)</f>
        <v>1</v>
      </c>
    </row>
    <row r="146" spans="1:30" x14ac:dyDescent="0.3">
      <c r="A146" s="1">
        <v>90</v>
      </c>
      <c r="B146" t="s">
        <v>14</v>
      </c>
      <c r="C146" t="s">
        <v>13</v>
      </c>
      <c r="D146" t="s">
        <v>144</v>
      </c>
      <c r="E146" t="s">
        <v>15</v>
      </c>
      <c r="F146" t="str">
        <f>_xlfn.CONCAT(Table2[[#This Row],[scenario]:[variable]])</f>
        <v>cement added - bio_extr</v>
      </c>
      <c r="G146">
        <v>14.551256284602109</v>
      </c>
      <c r="H146">
        <v>16.088124617465031</v>
      </c>
      <c r="I146">
        <v>13.11115966464533</v>
      </c>
      <c r="J146">
        <v>9.2610031768145937</v>
      </c>
      <c r="K146">
        <v>5.538465066086995</v>
      </c>
      <c r="L146">
        <v>2.0501196265432209</v>
      </c>
      <c r="M146">
        <f>Table2[[#This Row],[2070]]-Table2[[#This Row],[2020]]</f>
        <v>-12.501136658058888</v>
      </c>
      <c r="N146" t="str">
        <f>IF(Table2[[#This Row],[Development]]=M147,"True","False")</f>
        <v>False</v>
      </c>
      <c r="Q146" s="1">
        <v>167</v>
      </c>
      <c r="R146" t="s">
        <v>14</v>
      </c>
      <c r="S146" t="s">
        <v>13</v>
      </c>
      <c r="T146" t="s">
        <v>144</v>
      </c>
      <c r="U146" t="s">
        <v>88</v>
      </c>
      <c r="V146" t="str">
        <f>_xlfn.CONCAT(Table1[[#This Row],[scenario]:[variable]])</f>
        <v>cement added - syn_liq</v>
      </c>
      <c r="W146">
        <v>4.4902725219726563</v>
      </c>
      <c r="X146">
        <v>2.6884920050670238</v>
      </c>
      <c r="Y146">
        <v>1.6096994616562661</v>
      </c>
      <c r="Z146">
        <v>0.96378652120703456</v>
      </c>
      <c r="AA146">
        <v>0.57705458726102909</v>
      </c>
      <c r="AB146">
        <v>0.34550389464044562</v>
      </c>
      <c r="AC146">
        <f>Table1[[#This Row],[2070]]-Table1[[#This Row],[2020]]</f>
        <v>-4.1447686273322102</v>
      </c>
      <c r="AD146" t="b">
        <f>IF(Table1[[#This Row],[Development]]=AC147,TRUE,FALSE)</f>
        <v>0</v>
      </c>
    </row>
    <row r="147" spans="1:30" x14ac:dyDescent="0.3">
      <c r="A147" s="1">
        <v>17</v>
      </c>
      <c r="B147" t="s">
        <v>14</v>
      </c>
      <c r="C147" t="s">
        <v>7</v>
      </c>
      <c r="D147" t="s">
        <v>144</v>
      </c>
      <c r="E147" t="s">
        <v>24</v>
      </c>
      <c r="F147" t="str">
        <f>_xlfn.CONCAT(Table2[[#This Row],[scenario]:[variable]])</f>
        <v>baseline - coal_exp</v>
      </c>
      <c r="G147">
        <v>60.351066589355483</v>
      </c>
      <c r="H147">
        <v>49.311215601758981</v>
      </c>
      <c r="I147">
        <v>40.290853526556162</v>
      </c>
      <c r="J147">
        <v>32.920560933008019</v>
      </c>
      <c r="K147">
        <v>26.898495248545021</v>
      </c>
      <c r="L147">
        <v>21.978029114034559</v>
      </c>
      <c r="M147">
        <f>Table2[[#This Row],[2070]]-Table2[[#This Row],[2020]]</f>
        <v>-38.373037475320928</v>
      </c>
      <c r="N147" t="str">
        <f>IF(Table2[[#This Row],[Development]]=M148,"True","False")</f>
        <v>True</v>
      </c>
      <c r="Q147" s="1">
        <v>82</v>
      </c>
      <c r="R147" t="s">
        <v>14</v>
      </c>
      <c r="S147" t="s">
        <v>7</v>
      </c>
      <c r="T147" t="s">
        <v>144</v>
      </c>
      <c r="U147" t="s">
        <v>89</v>
      </c>
      <c r="V147" t="str">
        <f>_xlfn.CONCAT(Table1[[#This Row],[scenario]:[variable]])</f>
        <v>baseline - syn_liq_ccs</v>
      </c>
      <c r="W147">
        <v>0</v>
      </c>
      <c r="X147">
        <v>1.257789276671476</v>
      </c>
      <c r="Y147">
        <v>3.3065954855978301</v>
      </c>
      <c r="Z147">
        <v>6.6438849343069357</v>
      </c>
      <c r="AA147">
        <v>12.079977823883629</v>
      </c>
      <c r="AB147">
        <v>20.934800385210139</v>
      </c>
      <c r="AC147">
        <f>Table1[[#This Row],[2070]]-Table1[[#This Row],[2020]]</f>
        <v>20.934800385210139</v>
      </c>
      <c r="AD147" t="b">
        <f>IF(Table1[[#This Row],[Development]]=AC148,TRUE,FALSE)</f>
        <v>1</v>
      </c>
    </row>
    <row r="148" spans="1:30" x14ac:dyDescent="0.3">
      <c r="A148" s="1">
        <v>103</v>
      </c>
      <c r="B148" t="s">
        <v>14</v>
      </c>
      <c r="C148" t="s">
        <v>13</v>
      </c>
      <c r="D148" t="s">
        <v>144</v>
      </c>
      <c r="E148" t="s">
        <v>24</v>
      </c>
      <c r="F148" t="str">
        <f>_xlfn.CONCAT(Table2[[#This Row],[scenario]:[variable]])</f>
        <v>cement added - coal_exp</v>
      </c>
      <c r="G148">
        <v>60.351066589355483</v>
      </c>
      <c r="H148">
        <v>49.311215601758981</v>
      </c>
      <c r="I148">
        <v>40.290853526556162</v>
      </c>
      <c r="J148">
        <v>32.920560933008019</v>
      </c>
      <c r="K148">
        <v>26.898495248545021</v>
      </c>
      <c r="L148">
        <v>21.978029114034559</v>
      </c>
      <c r="M148">
        <f>Table2[[#This Row],[2070]]-Table2[[#This Row],[2020]]</f>
        <v>-38.373037475320928</v>
      </c>
      <c r="N148" t="str">
        <f>IF(Table2[[#This Row],[Development]]=M149,"True","False")</f>
        <v>False</v>
      </c>
      <c r="Q148" s="1">
        <v>168</v>
      </c>
      <c r="R148" t="s">
        <v>14</v>
      </c>
      <c r="S148" t="s">
        <v>13</v>
      </c>
      <c r="T148" t="s">
        <v>144</v>
      </c>
      <c r="U148" t="s">
        <v>89</v>
      </c>
      <c r="V148" t="str">
        <f>_xlfn.CONCAT(Table1[[#This Row],[scenario]:[variable]])</f>
        <v>cement added - syn_liq_ccs</v>
      </c>
      <c r="W148">
        <v>0</v>
      </c>
      <c r="X148">
        <v>1.257789276671476</v>
      </c>
      <c r="Y148">
        <v>3.3065954855978288</v>
      </c>
      <c r="Z148">
        <v>6.6438849343069366</v>
      </c>
      <c r="AA148">
        <v>12.07997782388364</v>
      </c>
      <c r="AB148">
        <v>20.934800385210149</v>
      </c>
      <c r="AC148">
        <f>Table1[[#This Row],[2070]]-Table1[[#This Row],[2020]]</f>
        <v>20.934800385210149</v>
      </c>
      <c r="AD148" t="b">
        <f>IF(Table1[[#This Row],[Development]]=AC149,TRUE,FALSE)</f>
        <v>0</v>
      </c>
    </row>
    <row r="149" spans="1:30" x14ac:dyDescent="0.3">
      <c r="Q149" s="1">
        <v>83</v>
      </c>
      <c r="R149" t="s">
        <v>14</v>
      </c>
      <c r="S149" t="s">
        <v>7</v>
      </c>
      <c r="T149" t="s">
        <v>144</v>
      </c>
      <c r="U149" t="s">
        <v>90</v>
      </c>
      <c r="V149" t="str">
        <f>_xlfn.CONCAT(Table1[[#This Row],[scenario]:[variable]])</f>
        <v>baseline - wind_ppl</v>
      </c>
      <c r="W149">
        <v>0.28504565358161932</v>
      </c>
      <c r="X149">
        <v>3.7133927887103422</v>
      </c>
      <c r="Y149">
        <v>11.48990783278332</v>
      </c>
      <c r="Z149">
        <v>13.96210468539479</v>
      </c>
      <c r="AA149">
        <v>15.76536026061844</v>
      </c>
      <c r="AB149">
        <v>9.7751151715975251</v>
      </c>
      <c r="AC149">
        <f>Table1[[#This Row],[2070]]-Table1[[#This Row],[2020]]</f>
        <v>9.4900695180159058</v>
      </c>
      <c r="AD149" t="b">
        <f>IF(Table1[[#This Row],[Development]]=AC150,TRUE,FALSE)</f>
        <v>0</v>
      </c>
    </row>
    <row r="150" spans="1:30" x14ac:dyDescent="0.3">
      <c r="Q150" s="1">
        <v>169</v>
      </c>
      <c r="R150" t="s">
        <v>14</v>
      </c>
      <c r="S150" t="s">
        <v>13</v>
      </c>
      <c r="T150" t="s">
        <v>144</v>
      </c>
      <c r="U150" t="s">
        <v>90</v>
      </c>
      <c r="V150" t="str">
        <f>_xlfn.CONCAT(Table1[[#This Row],[scenario]:[variable]])</f>
        <v>cement added - wind_ppl</v>
      </c>
      <c r="W150">
        <v>0.28504565358161932</v>
      </c>
      <c r="X150">
        <v>3.7133927887103422</v>
      </c>
      <c r="Y150">
        <v>11.829537526595891</v>
      </c>
      <c r="Z150">
        <v>14.420155929096881</v>
      </c>
      <c r="AA150">
        <v>15.934322126573759</v>
      </c>
      <c r="AB150">
        <v>9.5036481121269585</v>
      </c>
      <c r="AC150">
        <f>Table1[[#This Row],[2070]]-Table1[[#This Row],[2020]]</f>
        <v>9.2186024585453392</v>
      </c>
      <c r="AD150" t="b">
        <f>IF(Table1[[#This Row],[Development]]=AC151,TRUE,FALSE)</f>
        <v>0</v>
      </c>
    </row>
  </sheetData>
  <conditionalFormatting sqref="N4:N148">
    <cfRule type="containsText" dxfId="2" priority="3" operator="containsText" text="True">
      <formula>NOT(ISERROR(SEARCH("True",N4)))</formula>
    </cfRule>
  </conditionalFormatting>
  <conditionalFormatting sqref="AD5:AD150">
    <cfRule type="containsText" dxfId="1" priority="2" operator="containsText" text="True">
      <formula>NOT(ISERROR(SEARCH("True",AD5)))</formula>
    </cfRule>
  </conditionalFormatting>
  <conditionalFormatting sqref="AD4">
    <cfRule type="containsText" dxfId="0" priority="1" operator="containsText" text="True">
      <formula>NOT(ISERROR(SEARCH("True",AD4)))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87672-C1E8-4845-8D69-EF94CE4E8C4C}">
  <dimension ref="A2:AB59"/>
  <sheetViews>
    <sheetView zoomScale="70" zoomScaleNormal="70" workbookViewId="0">
      <selection activeCell="N11" sqref="N11"/>
    </sheetView>
  </sheetViews>
  <sheetFormatPr defaultRowHeight="14.4" x14ac:dyDescent="0.3"/>
  <sheetData>
    <row r="2" spans="1:28" x14ac:dyDescent="0.3">
      <c r="D2" s="3" t="s">
        <v>145</v>
      </c>
      <c r="U2" s="3" t="s">
        <v>147</v>
      </c>
    </row>
    <row r="3" spans="1:28" x14ac:dyDescent="0.3">
      <c r="A3" t="s">
        <v>152</v>
      </c>
      <c r="B3" s="1" t="s">
        <v>0</v>
      </c>
      <c r="C3" s="1" t="s">
        <v>1</v>
      </c>
      <c r="D3" s="1" t="s">
        <v>2</v>
      </c>
      <c r="E3" s="1" t="s">
        <v>3</v>
      </c>
      <c r="F3" s="1" t="s">
        <v>4</v>
      </c>
      <c r="G3" s="1" t="s">
        <v>136</v>
      </c>
      <c r="H3" s="1" t="s">
        <v>137</v>
      </c>
      <c r="I3" s="1" t="s">
        <v>138</v>
      </c>
      <c r="J3" s="1" t="s">
        <v>139</v>
      </c>
      <c r="K3" s="1" t="s">
        <v>140</v>
      </c>
      <c r="L3" s="1" t="s">
        <v>141</v>
      </c>
      <c r="Q3" t="s">
        <v>152</v>
      </c>
      <c r="R3" s="1" t="s">
        <v>0</v>
      </c>
      <c r="S3" s="1" t="s">
        <v>1</v>
      </c>
      <c r="T3" s="1" t="s">
        <v>2</v>
      </c>
      <c r="U3" s="1" t="s">
        <v>3</v>
      </c>
      <c r="V3" s="1" t="s">
        <v>4</v>
      </c>
      <c r="W3" s="1" t="s">
        <v>136</v>
      </c>
      <c r="X3" s="1" t="s">
        <v>137</v>
      </c>
      <c r="Y3" s="1" t="s">
        <v>138</v>
      </c>
      <c r="Z3" s="1" t="s">
        <v>139</v>
      </c>
      <c r="AA3" s="1" t="s">
        <v>140</v>
      </c>
      <c r="AB3" s="1" t="s">
        <v>141</v>
      </c>
    </row>
    <row r="4" spans="1:28" x14ac:dyDescent="0.3">
      <c r="A4" s="1">
        <v>178</v>
      </c>
      <c r="B4" t="s">
        <v>105</v>
      </c>
      <c r="C4" t="s">
        <v>6</v>
      </c>
      <c r="D4" t="s">
        <v>7</v>
      </c>
      <c r="E4" t="s">
        <v>8</v>
      </c>
      <c r="F4" t="s">
        <v>106</v>
      </c>
      <c r="G4">
        <v>54.999999999999993</v>
      </c>
      <c r="H4">
        <v>59.999999999999993</v>
      </c>
      <c r="I4">
        <v>65.000000000000014</v>
      </c>
      <c r="J4">
        <v>70</v>
      </c>
      <c r="K4">
        <v>75.000000000000014</v>
      </c>
      <c r="L4">
        <v>80</v>
      </c>
      <c r="Q4" s="1">
        <v>178</v>
      </c>
      <c r="R4" t="s">
        <v>105</v>
      </c>
      <c r="S4" t="s">
        <v>6</v>
      </c>
      <c r="T4" t="s">
        <v>7</v>
      </c>
      <c r="U4" t="s">
        <v>8</v>
      </c>
      <c r="V4" t="s">
        <v>106</v>
      </c>
      <c r="W4">
        <v>54.999999999999993</v>
      </c>
      <c r="X4">
        <v>59.999999999999993</v>
      </c>
      <c r="Y4">
        <v>2915.3943234292801</v>
      </c>
      <c r="Z4">
        <v>4502.8569610775539</v>
      </c>
      <c r="AA4">
        <v>7272.6552767752464</v>
      </c>
      <c r="AB4">
        <v>11903.837149371881</v>
      </c>
    </row>
    <row r="5" spans="1:28" x14ac:dyDescent="0.3">
      <c r="A5" s="1">
        <v>179</v>
      </c>
      <c r="B5" t="s">
        <v>105</v>
      </c>
      <c r="C5" t="s">
        <v>6</v>
      </c>
      <c r="D5" t="s">
        <v>7</v>
      </c>
      <c r="E5" t="s">
        <v>8</v>
      </c>
      <c r="F5" t="s">
        <v>107</v>
      </c>
      <c r="G5">
        <v>49.999999999999993</v>
      </c>
      <c r="H5">
        <v>49.999999999999993</v>
      </c>
      <c r="I5">
        <v>50</v>
      </c>
      <c r="J5">
        <v>50.000000000000007</v>
      </c>
      <c r="K5">
        <v>50</v>
      </c>
      <c r="L5">
        <v>50</v>
      </c>
      <c r="Q5" s="1">
        <v>179</v>
      </c>
      <c r="R5" t="s">
        <v>105</v>
      </c>
      <c r="S5" t="s">
        <v>6</v>
      </c>
      <c r="T5" t="s">
        <v>7</v>
      </c>
      <c r="U5" t="s">
        <v>8</v>
      </c>
      <c r="V5" t="s">
        <v>107</v>
      </c>
      <c r="W5">
        <v>49.999999999999979</v>
      </c>
      <c r="X5">
        <v>50</v>
      </c>
      <c r="Y5">
        <v>2900.3943234292792</v>
      </c>
      <c r="Z5">
        <v>4482.856961077553</v>
      </c>
      <c r="AA5">
        <v>7247.6552767752464</v>
      </c>
      <c r="AB5">
        <v>11873.837149371881</v>
      </c>
    </row>
    <row r="6" spans="1:28" x14ac:dyDescent="0.3">
      <c r="A6" s="1">
        <v>180</v>
      </c>
      <c r="B6" t="s">
        <v>105</v>
      </c>
      <c r="C6" t="s">
        <v>6</v>
      </c>
      <c r="D6" t="s">
        <v>7</v>
      </c>
      <c r="E6" t="s">
        <v>8</v>
      </c>
      <c r="F6" t="s">
        <v>108</v>
      </c>
      <c r="G6">
        <v>305.04994397222538</v>
      </c>
      <c r="H6">
        <v>60.740743321155882</v>
      </c>
      <c r="I6">
        <v>56.666667240637338</v>
      </c>
      <c r="J6">
        <v>57.000000582800993</v>
      </c>
      <c r="K6">
        <v>57.33333392496462</v>
      </c>
      <c r="L6">
        <v>57.66666726712829</v>
      </c>
      <c r="Q6" s="1">
        <v>180</v>
      </c>
      <c r="R6" t="s">
        <v>105</v>
      </c>
      <c r="S6" t="s">
        <v>6</v>
      </c>
      <c r="T6" t="s">
        <v>7</v>
      </c>
      <c r="U6" t="s">
        <v>8</v>
      </c>
      <c r="V6" t="s">
        <v>108</v>
      </c>
      <c r="W6">
        <v>2791.3414949094749</v>
      </c>
      <c r="X6">
        <v>4257.6104108650106</v>
      </c>
      <c r="Y6">
        <v>5624.8761118150351</v>
      </c>
      <c r="Z6">
        <v>10078.98985684087</v>
      </c>
      <c r="AA6">
        <v>16382.098876238881</v>
      </c>
      <c r="AB6">
        <v>26648.98973123026</v>
      </c>
    </row>
    <row r="7" spans="1:28" x14ac:dyDescent="0.3">
      <c r="A7" s="1">
        <v>181</v>
      </c>
      <c r="B7" t="s">
        <v>105</v>
      </c>
      <c r="C7" t="s">
        <v>6</v>
      </c>
      <c r="D7" t="s">
        <v>7</v>
      </c>
      <c r="E7" t="s">
        <v>8</v>
      </c>
      <c r="F7" t="s">
        <v>109</v>
      </c>
      <c r="G7">
        <v>242.29244226716321</v>
      </c>
      <c r="H7">
        <v>36.666667240637331</v>
      </c>
      <c r="I7">
        <v>36.666667240637331</v>
      </c>
      <c r="J7">
        <v>37.000000582800993</v>
      </c>
      <c r="K7">
        <v>37.333333924964627</v>
      </c>
      <c r="L7">
        <v>37.66666726712829</v>
      </c>
      <c r="Q7" s="1">
        <v>181</v>
      </c>
      <c r="R7" t="s">
        <v>105</v>
      </c>
      <c r="S7" t="s">
        <v>6</v>
      </c>
      <c r="T7" t="s">
        <v>7</v>
      </c>
      <c r="U7" t="s">
        <v>8</v>
      </c>
      <c r="V7" t="s">
        <v>109</v>
      </c>
      <c r="W7">
        <v>2355.6401723880881</v>
      </c>
      <c r="X7">
        <v>3813.8491879200069</v>
      </c>
      <c r="Y7">
        <v>6189.2990231907261</v>
      </c>
      <c r="Z7">
        <v>10058.98985684087</v>
      </c>
      <c r="AA7">
        <v>16362.098876238881</v>
      </c>
      <c r="AB7">
        <v>26628.98973123026</v>
      </c>
    </row>
    <row r="8" spans="1:28" x14ac:dyDescent="0.3">
      <c r="A8" s="1">
        <v>182</v>
      </c>
      <c r="B8" t="s">
        <v>105</v>
      </c>
      <c r="C8" t="s">
        <v>6</v>
      </c>
      <c r="D8" t="s">
        <v>7</v>
      </c>
      <c r="E8" t="s">
        <v>8</v>
      </c>
      <c r="F8" t="s">
        <v>110</v>
      </c>
      <c r="G8">
        <v>285.04994397222538</v>
      </c>
      <c r="H8">
        <v>40.740743321155882</v>
      </c>
      <c r="I8">
        <v>36.666667240637331</v>
      </c>
      <c r="J8">
        <v>37.000000582800993</v>
      </c>
      <c r="K8">
        <v>37.333333924964627</v>
      </c>
      <c r="L8">
        <v>37.66666726712829</v>
      </c>
      <c r="Q8" s="1">
        <v>182</v>
      </c>
      <c r="R8" t="s">
        <v>105</v>
      </c>
      <c r="S8" t="s">
        <v>6</v>
      </c>
      <c r="T8" t="s">
        <v>7</v>
      </c>
      <c r="U8" t="s">
        <v>8</v>
      </c>
      <c r="V8" t="s">
        <v>110</v>
      </c>
      <c r="W8">
        <v>2771.3414949094749</v>
      </c>
      <c r="X8">
        <v>4237.6104108650106</v>
      </c>
      <c r="Y8">
        <v>5604.8761118150351</v>
      </c>
      <c r="Z8">
        <v>10058.98985684087</v>
      </c>
      <c r="AA8">
        <v>16362.09887623889</v>
      </c>
      <c r="AB8">
        <v>26628.98973123026</v>
      </c>
    </row>
    <row r="9" spans="1:28" x14ac:dyDescent="0.3">
      <c r="A9" s="1">
        <v>183</v>
      </c>
      <c r="B9" t="s">
        <v>105</v>
      </c>
      <c r="C9" t="s">
        <v>6</v>
      </c>
      <c r="D9" t="s">
        <v>7</v>
      </c>
      <c r="E9" t="s">
        <v>8</v>
      </c>
      <c r="F9" t="s">
        <v>111</v>
      </c>
      <c r="G9">
        <v>164.33648681640619</v>
      </c>
      <c r="H9">
        <v>198.10186767578119</v>
      </c>
      <c r="I9">
        <v>220.21922302246091</v>
      </c>
      <c r="J9">
        <v>258.01211547851563</v>
      </c>
      <c r="K9">
        <v>295.80499267578108</v>
      </c>
      <c r="L9">
        <v>333.59786987304682</v>
      </c>
      <c r="Q9" s="1">
        <v>183</v>
      </c>
      <c r="R9" t="s">
        <v>105</v>
      </c>
      <c r="S9" t="s">
        <v>6</v>
      </c>
      <c r="T9" t="s">
        <v>7</v>
      </c>
      <c r="U9" t="s">
        <v>8</v>
      </c>
      <c r="V9" t="s">
        <v>111</v>
      </c>
      <c r="W9">
        <v>1894.830824035585</v>
      </c>
      <c r="X9">
        <v>3016.8948152424568</v>
      </c>
      <c r="Y9">
        <v>4818.233100378694</v>
      </c>
      <c r="Z9">
        <v>7725.7596089831623</v>
      </c>
      <c r="AA9">
        <v>12461.813949668011</v>
      </c>
      <c r="AB9">
        <v>20176.347472076239</v>
      </c>
    </row>
    <row r="10" spans="1:28" x14ac:dyDescent="0.3">
      <c r="A10" s="1">
        <v>184</v>
      </c>
      <c r="B10" t="s">
        <v>105</v>
      </c>
      <c r="C10" t="s">
        <v>6</v>
      </c>
      <c r="D10" t="s">
        <v>7</v>
      </c>
      <c r="E10" t="s">
        <v>8</v>
      </c>
      <c r="F10" t="s">
        <v>112</v>
      </c>
      <c r="G10">
        <v>164.33648681640619</v>
      </c>
      <c r="H10">
        <v>198.10186767578119</v>
      </c>
      <c r="I10">
        <v>220.21922302246091</v>
      </c>
      <c r="J10">
        <v>258.01211547851563</v>
      </c>
      <c r="K10">
        <v>295.80499267578108</v>
      </c>
      <c r="L10">
        <v>333.59786987304682</v>
      </c>
      <c r="Q10" s="1">
        <v>184</v>
      </c>
      <c r="R10" t="s">
        <v>105</v>
      </c>
      <c r="S10" t="s">
        <v>6</v>
      </c>
      <c r="T10" t="s">
        <v>7</v>
      </c>
      <c r="U10" t="s">
        <v>8</v>
      </c>
      <c r="V10" t="s">
        <v>112</v>
      </c>
      <c r="W10">
        <v>1894.830824035585</v>
      </c>
      <c r="X10">
        <v>3016.8948152424568</v>
      </c>
      <c r="Y10">
        <v>4818.2331003786949</v>
      </c>
      <c r="Z10">
        <v>7725.7596089831632</v>
      </c>
      <c r="AA10">
        <v>12461.813949668011</v>
      </c>
      <c r="AB10">
        <v>20176.347472076239</v>
      </c>
    </row>
    <row r="11" spans="1:28" x14ac:dyDescent="0.3">
      <c r="A11" s="1">
        <v>185</v>
      </c>
      <c r="B11" t="s">
        <v>105</v>
      </c>
      <c r="C11" t="s">
        <v>6</v>
      </c>
      <c r="D11" t="s">
        <v>7</v>
      </c>
      <c r="E11" t="s">
        <v>8</v>
      </c>
      <c r="F11" t="s">
        <v>113</v>
      </c>
      <c r="G11">
        <v>1165.418192070111</v>
      </c>
      <c r="H11">
        <v>437.92043954050803</v>
      </c>
      <c r="I11">
        <v>361.47186070025259</v>
      </c>
      <c r="J11">
        <v>437.16103725430912</v>
      </c>
      <c r="K11">
        <v>473.16811923800799</v>
      </c>
      <c r="L11">
        <v>381.16562598833582</v>
      </c>
      <c r="Q11" s="1">
        <v>185</v>
      </c>
      <c r="R11" t="s">
        <v>105</v>
      </c>
      <c r="S11" t="s">
        <v>6</v>
      </c>
      <c r="T11" t="s">
        <v>7</v>
      </c>
      <c r="U11" t="s">
        <v>8</v>
      </c>
      <c r="V11" t="s">
        <v>113</v>
      </c>
      <c r="W11">
        <v>931.13266318077751</v>
      </c>
      <c r="X11">
        <v>864.01501484792209</v>
      </c>
      <c r="Y11">
        <v>667.17868318713704</v>
      </c>
      <c r="Z11">
        <v>695.7955633753113</v>
      </c>
      <c r="AA11">
        <v>798.39108651125582</v>
      </c>
      <c r="AB11">
        <v>533.21051803762589</v>
      </c>
    </row>
    <row r="12" spans="1:28" x14ac:dyDescent="0.3">
      <c r="A12" s="1">
        <v>186</v>
      </c>
      <c r="B12" t="s">
        <v>105</v>
      </c>
      <c r="C12" t="s">
        <v>6</v>
      </c>
      <c r="D12" t="s">
        <v>7</v>
      </c>
      <c r="E12" t="s">
        <v>8</v>
      </c>
      <c r="F12" t="s">
        <v>114</v>
      </c>
      <c r="G12">
        <v>799.17636465876365</v>
      </c>
      <c r="H12">
        <v>134.93807680604499</v>
      </c>
      <c r="I12">
        <v>110.2786123615618</v>
      </c>
      <c r="J12">
        <v>139.43087325745859</v>
      </c>
      <c r="K12">
        <v>137.68626054748651</v>
      </c>
      <c r="L12">
        <v>111.4328892037781</v>
      </c>
      <c r="Q12" s="1">
        <v>186</v>
      </c>
      <c r="R12" t="s">
        <v>105</v>
      </c>
      <c r="S12" t="s">
        <v>6</v>
      </c>
      <c r="T12" t="s">
        <v>7</v>
      </c>
      <c r="U12" t="s">
        <v>8</v>
      </c>
      <c r="V12" t="s">
        <v>114</v>
      </c>
      <c r="W12">
        <v>485.58527095191289</v>
      </c>
      <c r="X12">
        <v>551.46459683176602</v>
      </c>
      <c r="Y12">
        <v>4.8562332421530563</v>
      </c>
      <c r="Z12">
        <v>0</v>
      </c>
      <c r="AA12">
        <v>0</v>
      </c>
      <c r="AB12">
        <v>0</v>
      </c>
    </row>
    <row r="13" spans="1:28" x14ac:dyDescent="0.3">
      <c r="A13" s="1">
        <v>187</v>
      </c>
      <c r="B13" t="s">
        <v>105</v>
      </c>
      <c r="C13" t="s">
        <v>6</v>
      </c>
      <c r="D13" t="s">
        <v>7</v>
      </c>
      <c r="E13" t="s">
        <v>8</v>
      </c>
      <c r="F13" t="s">
        <v>115</v>
      </c>
      <c r="G13">
        <v>175.69914366365191</v>
      </c>
      <c r="H13">
        <v>227.16962766056781</v>
      </c>
      <c r="I13">
        <v>252.71720764304399</v>
      </c>
      <c r="J13">
        <v>289.86119401904739</v>
      </c>
      <c r="K13">
        <v>333.85171646372328</v>
      </c>
      <c r="L13">
        <v>379.87950849252388</v>
      </c>
      <c r="Q13" s="1">
        <v>187</v>
      </c>
      <c r="R13" t="s">
        <v>105</v>
      </c>
      <c r="S13" t="s">
        <v>6</v>
      </c>
      <c r="T13" t="s">
        <v>7</v>
      </c>
      <c r="U13" t="s">
        <v>8</v>
      </c>
      <c r="V13" t="s">
        <v>115</v>
      </c>
      <c r="W13">
        <v>2059.908063059082</v>
      </c>
      <c r="X13">
        <v>3263.999028371647</v>
      </c>
      <c r="Y13">
        <v>5182.1567786223923</v>
      </c>
      <c r="Z13">
        <v>8308.9527153310719</v>
      </c>
      <c r="AA13">
        <v>13370.96367508806</v>
      </c>
      <c r="AB13">
        <v>21585.236009915199</v>
      </c>
    </row>
    <row r="14" spans="1:28" x14ac:dyDescent="0.3">
      <c r="A14" s="1">
        <v>188</v>
      </c>
      <c r="B14" t="s">
        <v>105</v>
      </c>
      <c r="C14" t="s">
        <v>6</v>
      </c>
      <c r="D14" t="s">
        <v>7</v>
      </c>
      <c r="E14" t="s">
        <v>8</v>
      </c>
      <c r="F14" t="s">
        <v>116</v>
      </c>
      <c r="G14">
        <v>173.9421607285793</v>
      </c>
      <c r="H14">
        <v>224.8979423760311</v>
      </c>
      <c r="I14">
        <v>250.19004779485459</v>
      </c>
      <c r="J14">
        <v>286.96259610438602</v>
      </c>
      <c r="K14">
        <v>330.51321545318689</v>
      </c>
      <c r="L14">
        <v>376.08073178884882</v>
      </c>
      <c r="Q14" s="1">
        <v>188</v>
      </c>
      <c r="R14" t="s">
        <v>105</v>
      </c>
      <c r="S14" t="s">
        <v>6</v>
      </c>
      <c r="T14" t="s">
        <v>7</v>
      </c>
      <c r="U14" t="s">
        <v>8</v>
      </c>
      <c r="V14" t="s">
        <v>116</v>
      </c>
      <c r="W14">
        <v>2039.309082101373</v>
      </c>
      <c r="X14">
        <v>3231.3591960232261</v>
      </c>
      <c r="Y14">
        <v>5130.3354615854651</v>
      </c>
      <c r="Z14">
        <v>8225.8635902235001</v>
      </c>
      <c r="AA14">
        <v>13237.25468531871</v>
      </c>
      <c r="AB14">
        <v>21369.384694262018</v>
      </c>
    </row>
    <row r="15" spans="1:28" x14ac:dyDescent="0.3">
      <c r="A15" s="1">
        <v>189</v>
      </c>
      <c r="B15" t="s">
        <v>105</v>
      </c>
      <c r="C15" t="s">
        <v>6</v>
      </c>
      <c r="D15" t="s">
        <v>7</v>
      </c>
      <c r="E15" t="s">
        <v>8</v>
      </c>
      <c r="F15" t="s">
        <v>117</v>
      </c>
      <c r="G15">
        <v>784.4103644616597</v>
      </c>
      <c r="H15">
        <v>301.19181553633501</v>
      </c>
      <c r="I15">
        <v>253.8261053266238</v>
      </c>
      <c r="J15">
        <v>226.50394152220761</v>
      </c>
      <c r="K15">
        <v>300.15164164657011</v>
      </c>
      <c r="L15">
        <v>205.4762310613163</v>
      </c>
      <c r="Q15" s="1">
        <v>189</v>
      </c>
      <c r="R15" t="s">
        <v>105</v>
      </c>
      <c r="S15" t="s">
        <v>6</v>
      </c>
      <c r="T15" t="s">
        <v>7</v>
      </c>
      <c r="U15" t="s">
        <v>8</v>
      </c>
      <c r="V15" t="s">
        <v>117</v>
      </c>
      <c r="W15">
        <v>33.931050647121367</v>
      </c>
      <c r="X15">
        <v>3028.5072526975191</v>
      </c>
      <c r="Y15">
        <v>5036.6360751552447</v>
      </c>
      <c r="Z15">
        <v>7145.0095956312143</v>
      </c>
      <c r="AA15">
        <v>10651.49978389758</v>
      </c>
      <c r="AB15">
        <v>16227.18173096361</v>
      </c>
    </row>
    <row r="16" spans="1:28" x14ac:dyDescent="0.3">
      <c r="A16" s="1">
        <v>190</v>
      </c>
      <c r="B16" t="s">
        <v>105</v>
      </c>
      <c r="C16" t="s">
        <v>6</v>
      </c>
      <c r="D16" t="s">
        <v>7</v>
      </c>
      <c r="E16" t="s">
        <v>8</v>
      </c>
      <c r="F16" t="s">
        <v>118</v>
      </c>
      <c r="G16">
        <v>447.53876847697001</v>
      </c>
      <c r="H16">
        <v>623.84231688978025</v>
      </c>
      <c r="I16">
        <v>911.02222161897157</v>
      </c>
      <c r="J16">
        <v>1378.808028670119</v>
      </c>
      <c r="K16">
        <v>2140.7818216652881</v>
      </c>
      <c r="L16">
        <v>3381.956847627464</v>
      </c>
      <c r="Q16" s="1">
        <v>190</v>
      </c>
      <c r="R16" t="s">
        <v>105</v>
      </c>
      <c r="S16" t="s">
        <v>6</v>
      </c>
      <c r="T16" t="s">
        <v>7</v>
      </c>
      <c r="U16" t="s">
        <v>8</v>
      </c>
      <c r="V16" t="s">
        <v>118</v>
      </c>
      <c r="W16">
        <v>1583.9117195375759</v>
      </c>
      <c r="X16">
        <v>2474.8741240221611</v>
      </c>
      <c r="Y16">
        <v>3926.1580076458172</v>
      </c>
      <c r="Z16">
        <v>6290.1465443834541</v>
      </c>
      <c r="AA16">
        <v>10140.834796962539</v>
      </c>
      <c r="AB16">
        <v>16413.200245491011</v>
      </c>
    </row>
    <row r="17" spans="1:28" x14ac:dyDescent="0.3">
      <c r="A17" s="1">
        <v>191</v>
      </c>
      <c r="B17" t="s">
        <v>105</v>
      </c>
      <c r="C17" t="s">
        <v>6</v>
      </c>
      <c r="D17" t="s">
        <v>7</v>
      </c>
      <c r="E17" t="s">
        <v>8</v>
      </c>
      <c r="F17" t="s">
        <v>119</v>
      </c>
      <c r="G17">
        <v>447.53876847697001</v>
      </c>
      <c r="H17">
        <v>185.59981969497181</v>
      </c>
      <c r="I17">
        <v>172.3556334743291</v>
      </c>
      <c r="J17">
        <v>164.32476446844501</v>
      </c>
      <c r="K17">
        <v>208.20611401594971</v>
      </c>
      <c r="L17">
        <v>112.0614028948761</v>
      </c>
      <c r="Q17" s="1">
        <v>191</v>
      </c>
      <c r="R17" t="s">
        <v>105</v>
      </c>
      <c r="S17" t="s">
        <v>6</v>
      </c>
      <c r="T17" t="s">
        <v>7</v>
      </c>
      <c r="U17" t="s">
        <v>8</v>
      </c>
      <c r="V17" t="s">
        <v>119</v>
      </c>
      <c r="X17">
        <v>2150.258828762454</v>
      </c>
      <c r="Y17">
        <v>3926.1580076458172</v>
      </c>
      <c r="Z17">
        <v>5977.6945003856226</v>
      </c>
      <c r="AA17">
        <v>9615.1917709653771</v>
      </c>
      <c r="AB17">
        <v>15515.5943682422</v>
      </c>
    </row>
    <row r="18" spans="1:28" x14ac:dyDescent="0.3">
      <c r="A18" s="1">
        <v>192</v>
      </c>
      <c r="B18" t="s">
        <v>105</v>
      </c>
      <c r="C18" t="s">
        <v>6</v>
      </c>
      <c r="D18" t="s">
        <v>7</v>
      </c>
      <c r="E18" t="s">
        <v>8</v>
      </c>
      <c r="F18" t="s">
        <v>120</v>
      </c>
      <c r="G18">
        <v>264.62426889145593</v>
      </c>
      <c r="H18">
        <v>85.447750886381087</v>
      </c>
      <c r="I18">
        <v>90.685460041161377</v>
      </c>
      <c r="J18">
        <v>172.97292942201159</v>
      </c>
      <c r="K18">
        <v>200.7270540555032</v>
      </c>
      <c r="L18">
        <v>151.73935239242911</v>
      </c>
      <c r="Q18" s="1">
        <v>192</v>
      </c>
      <c r="R18" t="s">
        <v>105</v>
      </c>
      <c r="S18" t="s">
        <v>6</v>
      </c>
      <c r="T18" t="s">
        <v>7</v>
      </c>
      <c r="U18" t="s">
        <v>8</v>
      </c>
      <c r="V18" t="s">
        <v>120</v>
      </c>
      <c r="X18">
        <v>2725.2003162029901</v>
      </c>
      <c r="Y18">
        <v>4961.5953589878354</v>
      </c>
      <c r="Z18">
        <v>7557.2882989402751</v>
      </c>
      <c r="AA18">
        <v>10651.49978389758</v>
      </c>
      <c r="AB18">
        <v>16227.18173096361</v>
      </c>
    </row>
    <row r="19" spans="1:28" x14ac:dyDescent="0.3">
      <c r="A19" s="1">
        <v>193</v>
      </c>
      <c r="B19" t="s">
        <v>105</v>
      </c>
      <c r="C19" t="s">
        <v>6</v>
      </c>
      <c r="D19" t="s">
        <v>7</v>
      </c>
      <c r="E19" t="s">
        <v>8</v>
      </c>
      <c r="F19" t="s">
        <v>121</v>
      </c>
      <c r="G19">
        <v>1513.5301051374249</v>
      </c>
      <c r="H19">
        <v>561.43647968933249</v>
      </c>
      <c r="I19">
        <v>451.83982587531591</v>
      </c>
      <c r="J19">
        <v>533.12322887443963</v>
      </c>
      <c r="K19">
        <v>562.60846197496539</v>
      </c>
      <c r="L19">
        <v>441.59435603903552</v>
      </c>
      <c r="Q19" s="1">
        <v>193</v>
      </c>
      <c r="R19" t="s">
        <v>105</v>
      </c>
      <c r="S19" t="s">
        <v>6</v>
      </c>
      <c r="T19" t="s">
        <v>7</v>
      </c>
      <c r="U19" t="s">
        <v>8</v>
      </c>
      <c r="V19" t="s">
        <v>121</v>
      </c>
      <c r="W19">
        <v>1209.263187403642</v>
      </c>
      <c r="X19">
        <v>1107.7115944711979</v>
      </c>
      <c r="Y19">
        <v>833.97335398392147</v>
      </c>
      <c r="Z19">
        <v>848.53119507850067</v>
      </c>
      <c r="AA19">
        <v>949.30652124235098</v>
      </c>
      <c r="AB19">
        <v>617.74393935845478</v>
      </c>
    </row>
    <row r="20" spans="1:28" x14ac:dyDescent="0.3">
      <c r="A20" s="1">
        <v>194</v>
      </c>
      <c r="B20" t="s">
        <v>105</v>
      </c>
      <c r="C20" t="s">
        <v>6</v>
      </c>
      <c r="D20" t="s">
        <v>7</v>
      </c>
      <c r="E20" t="s">
        <v>8</v>
      </c>
      <c r="F20" t="s">
        <v>122</v>
      </c>
      <c r="G20">
        <v>453.21505873299333</v>
      </c>
      <c r="H20">
        <v>163.5623080714777</v>
      </c>
      <c r="I20">
        <v>148.52911926555939</v>
      </c>
      <c r="J20">
        <v>158.13122370330029</v>
      </c>
      <c r="K20">
        <v>139.6983421681964</v>
      </c>
      <c r="L20">
        <v>116.2096341410204</v>
      </c>
      <c r="Q20" s="1">
        <v>194</v>
      </c>
      <c r="R20" t="s">
        <v>105</v>
      </c>
      <c r="S20" t="s">
        <v>6</v>
      </c>
      <c r="T20" t="s">
        <v>7</v>
      </c>
      <c r="U20" t="s">
        <v>8</v>
      </c>
      <c r="V20" t="s">
        <v>122</v>
      </c>
      <c r="X20">
        <v>5818.9558988577719</v>
      </c>
      <c r="Y20">
        <v>6558.0088270530832</v>
      </c>
      <c r="Z20">
        <v>16082.240346568869</v>
      </c>
      <c r="AA20">
        <v>874.74141752298397</v>
      </c>
      <c r="AB20">
        <v>581.16258057332027</v>
      </c>
    </row>
    <row r="21" spans="1:28" x14ac:dyDescent="0.3">
      <c r="A21" s="1">
        <v>195</v>
      </c>
      <c r="B21" t="s">
        <v>105</v>
      </c>
      <c r="C21" t="s">
        <v>6</v>
      </c>
      <c r="D21" t="s">
        <v>7</v>
      </c>
      <c r="E21" t="s">
        <v>8</v>
      </c>
      <c r="F21" t="s">
        <v>123</v>
      </c>
      <c r="G21">
        <v>264.62426889145593</v>
      </c>
      <c r="H21">
        <v>85.447750886381087</v>
      </c>
      <c r="I21">
        <v>90.685460041161406</v>
      </c>
      <c r="J21">
        <v>172.97292942201159</v>
      </c>
      <c r="K21">
        <v>200.7270540555032</v>
      </c>
      <c r="L21">
        <v>151.73935239242911</v>
      </c>
      <c r="Q21" s="1">
        <v>195</v>
      </c>
      <c r="R21" t="s">
        <v>105</v>
      </c>
      <c r="S21" t="s">
        <v>6</v>
      </c>
      <c r="T21" t="s">
        <v>7</v>
      </c>
      <c r="U21" t="s">
        <v>8</v>
      </c>
      <c r="V21" t="s">
        <v>123</v>
      </c>
      <c r="X21">
        <v>2725.2003162029901</v>
      </c>
      <c r="Y21">
        <v>4826.3668549637796</v>
      </c>
      <c r="Z21">
        <v>7145.7100215467899</v>
      </c>
      <c r="AA21">
        <v>11707.65294545197</v>
      </c>
      <c r="AB21">
        <v>19123.064562717638</v>
      </c>
    </row>
    <row r="22" spans="1:28" x14ac:dyDescent="0.3">
      <c r="A22" s="1">
        <v>196</v>
      </c>
      <c r="B22" t="s">
        <v>105</v>
      </c>
      <c r="C22" t="s">
        <v>6</v>
      </c>
      <c r="D22" t="s">
        <v>7</v>
      </c>
      <c r="E22" t="s">
        <v>8</v>
      </c>
      <c r="F22" t="s">
        <v>124</v>
      </c>
      <c r="G22">
        <v>261.97803900692998</v>
      </c>
      <c r="H22">
        <v>84.593277512082167</v>
      </c>
      <c r="I22">
        <v>89.778609828751982</v>
      </c>
      <c r="J22">
        <v>171.24320849744191</v>
      </c>
      <c r="K22">
        <v>198.7197932275389</v>
      </c>
      <c r="L22">
        <v>150.22196621072499</v>
      </c>
      <c r="Q22" s="1">
        <v>196</v>
      </c>
      <c r="R22" t="s">
        <v>105</v>
      </c>
      <c r="S22" t="s">
        <v>6</v>
      </c>
      <c r="T22" t="s">
        <v>7</v>
      </c>
      <c r="U22" t="s">
        <v>8</v>
      </c>
      <c r="V22" t="s">
        <v>124</v>
      </c>
      <c r="W22">
        <v>0</v>
      </c>
      <c r="X22">
        <v>2697.948444905373</v>
      </c>
      <c r="Y22">
        <v>4778.1034199478127</v>
      </c>
      <c r="Z22">
        <v>7074.2532670911751</v>
      </c>
      <c r="AA22">
        <v>11590.57698249627</v>
      </c>
      <c r="AB22">
        <v>18931.83484239921</v>
      </c>
    </row>
    <row r="23" spans="1:28" x14ac:dyDescent="0.3">
      <c r="A23" s="1">
        <v>197</v>
      </c>
      <c r="B23" t="s">
        <v>105</v>
      </c>
      <c r="C23" t="s">
        <v>6</v>
      </c>
      <c r="D23" t="s">
        <v>7</v>
      </c>
      <c r="E23" t="s">
        <v>8</v>
      </c>
      <c r="F23" t="s">
        <v>125</v>
      </c>
      <c r="G23">
        <v>2774.805192751945</v>
      </c>
      <c r="H23">
        <v>912.33421423993536</v>
      </c>
      <c r="I23">
        <v>669.39232345840787</v>
      </c>
      <c r="J23">
        <v>728.60171138596309</v>
      </c>
      <c r="K23">
        <v>700.98978329829401</v>
      </c>
      <c r="L23">
        <v>494.1035673663506</v>
      </c>
      <c r="Q23" s="1">
        <v>197</v>
      </c>
      <c r="R23" t="s">
        <v>105</v>
      </c>
      <c r="S23" t="s">
        <v>6</v>
      </c>
      <c r="T23" t="s">
        <v>7</v>
      </c>
      <c r="U23" t="s">
        <v>8</v>
      </c>
      <c r="V23" t="s">
        <v>125</v>
      </c>
      <c r="W23">
        <v>2216.9825102400109</v>
      </c>
      <c r="X23">
        <v>1800.031212267427</v>
      </c>
      <c r="Y23">
        <v>1235.5160593562809</v>
      </c>
      <c r="Z23">
        <v>1159.6592446437539</v>
      </c>
      <c r="AA23">
        <v>1182.801570871047</v>
      </c>
      <c r="AB23">
        <v>691.19878907368513</v>
      </c>
    </row>
    <row r="24" spans="1:28" x14ac:dyDescent="0.3">
      <c r="A24" s="1">
        <v>198</v>
      </c>
      <c r="B24" t="s">
        <v>105</v>
      </c>
      <c r="C24" t="s">
        <v>6</v>
      </c>
      <c r="D24" t="s">
        <v>7</v>
      </c>
      <c r="E24" t="s">
        <v>8</v>
      </c>
      <c r="F24" t="s">
        <v>126</v>
      </c>
      <c r="G24">
        <v>233.2499957084656</v>
      </c>
      <c r="H24">
        <v>229.83334362506861</v>
      </c>
      <c r="I24">
        <v>227.25000321865079</v>
      </c>
      <c r="J24">
        <v>226.02273285388949</v>
      </c>
      <c r="K24">
        <v>248.04802229880559</v>
      </c>
      <c r="L24">
        <v>112.5</v>
      </c>
      <c r="Q24" s="1">
        <v>198</v>
      </c>
      <c r="R24" t="s">
        <v>105</v>
      </c>
      <c r="S24" t="s">
        <v>6</v>
      </c>
      <c r="T24" t="s">
        <v>7</v>
      </c>
      <c r="U24" t="s">
        <v>8</v>
      </c>
      <c r="V24" t="s">
        <v>126</v>
      </c>
      <c r="W24">
        <v>233.24999570846549</v>
      </c>
      <c r="X24">
        <v>229.83334362506861</v>
      </c>
      <c r="Y24">
        <v>5928.0386500772092</v>
      </c>
      <c r="Z24">
        <v>8285.7629022847741</v>
      </c>
      <c r="AA24">
        <v>15707.47145469679</v>
      </c>
      <c r="AB24">
        <v>112.5</v>
      </c>
    </row>
    <row r="25" spans="1:28" x14ac:dyDescent="0.3">
      <c r="A25" s="1">
        <v>199</v>
      </c>
      <c r="B25" t="s">
        <v>105</v>
      </c>
      <c r="C25" t="s">
        <v>6</v>
      </c>
      <c r="D25" t="s">
        <v>7</v>
      </c>
      <c r="E25" t="s">
        <v>8</v>
      </c>
      <c r="F25" t="s">
        <v>127</v>
      </c>
      <c r="G25">
        <v>175.69914366365191</v>
      </c>
      <c r="H25">
        <v>227.16962766056781</v>
      </c>
      <c r="I25">
        <v>252.71720764304399</v>
      </c>
      <c r="J25">
        <v>289.86119401904739</v>
      </c>
      <c r="K25">
        <v>333.85171646372328</v>
      </c>
      <c r="L25">
        <v>379.87950849252388</v>
      </c>
      <c r="Q25" s="1">
        <v>199</v>
      </c>
      <c r="R25" t="s">
        <v>105</v>
      </c>
      <c r="S25" t="s">
        <v>6</v>
      </c>
      <c r="T25" t="s">
        <v>7</v>
      </c>
      <c r="U25" t="s">
        <v>8</v>
      </c>
      <c r="V25" t="s">
        <v>127</v>
      </c>
      <c r="W25">
        <v>2059.908063059082</v>
      </c>
      <c r="X25">
        <v>3263.9990283716479</v>
      </c>
      <c r="Y25">
        <v>5182.1567786223923</v>
      </c>
      <c r="Z25">
        <v>8308.9527153310719</v>
      </c>
      <c r="AA25">
        <v>13370.96367508806</v>
      </c>
      <c r="AB25">
        <v>21585.23600991521</v>
      </c>
    </row>
    <row r="26" spans="1:28" x14ac:dyDescent="0.3">
      <c r="A26" s="1">
        <v>200</v>
      </c>
      <c r="B26" t="s">
        <v>105</v>
      </c>
      <c r="C26" t="s">
        <v>6</v>
      </c>
      <c r="D26" t="s">
        <v>13</v>
      </c>
      <c r="E26" t="s">
        <v>8</v>
      </c>
      <c r="F26" t="s">
        <v>106</v>
      </c>
      <c r="G26">
        <v>55</v>
      </c>
      <c r="H26">
        <v>59.999999999999993</v>
      </c>
      <c r="I26">
        <v>65.000000000000014</v>
      </c>
      <c r="J26">
        <v>70</v>
      </c>
      <c r="K26">
        <v>75.000000000000014</v>
      </c>
      <c r="L26">
        <v>80</v>
      </c>
      <c r="Q26" s="1">
        <v>200</v>
      </c>
      <c r="R26" t="s">
        <v>105</v>
      </c>
      <c r="S26" t="s">
        <v>6</v>
      </c>
      <c r="T26" t="s">
        <v>13</v>
      </c>
      <c r="U26" t="s">
        <v>8</v>
      </c>
      <c r="V26" t="s">
        <v>106</v>
      </c>
      <c r="W26">
        <v>54.999999999999993</v>
      </c>
      <c r="X26">
        <v>59.999999999999993</v>
      </c>
      <c r="Y26">
        <v>2128.492305473033</v>
      </c>
      <c r="Z26">
        <v>3390.2062253025269</v>
      </c>
      <c r="AA26">
        <v>5459.5940113857314</v>
      </c>
      <c r="AB26">
        <v>8950.3548552120428</v>
      </c>
    </row>
    <row r="27" spans="1:28" x14ac:dyDescent="0.3">
      <c r="A27" s="1">
        <v>201</v>
      </c>
      <c r="B27" t="s">
        <v>105</v>
      </c>
      <c r="C27" t="s">
        <v>6</v>
      </c>
      <c r="D27" t="s">
        <v>13</v>
      </c>
      <c r="E27" t="s">
        <v>8</v>
      </c>
      <c r="F27" t="s">
        <v>107</v>
      </c>
      <c r="G27">
        <v>49.999999999999993</v>
      </c>
      <c r="H27">
        <v>49.999999999999993</v>
      </c>
      <c r="I27">
        <v>50</v>
      </c>
      <c r="J27">
        <v>50.000000000000007</v>
      </c>
      <c r="K27">
        <v>50</v>
      </c>
      <c r="L27">
        <v>50</v>
      </c>
      <c r="Q27" s="1">
        <v>201</v>
      </c>
      <c r="R27" t="s">
        <v>105</v>
      </c>
      <c r="S27" t="s">
        <v>6</v>
      </c>
      <c r="T27" t="s">
        <v>13</v>
      </c>
      <c r="U27" t="s">
        <v>8</v>
      </c>
      <c r="V27" t="s">
        <v>107</v>
      </c>
      <c r="W27">
        <v>49.999999999999993</v>
      </c>
      <c r="X27">
        <v>50</v>
      </c>
      <c r="Y27">
        <v>2113.4923054730339</v>
      </c>
      <c r="Z27">
        <v>3370.2062253025269</v>
      </c>
      <c r="AA27">
        <v>5434.5940113857323</v>
      </c>
      <c r="AB27">
        <v>8920.3548552120446</v>
      </c>
    </row>
    <row r="28" spans="1:28" x14ac:dyDescent="0.3">
      <c r="A28" s="1">
        <v>202</v>
      </c>
      <c r="B28" t="s">
        <v>105</v>
      </c>
      <c r="C28" t="s">
        <v>6</v>
      </c>
      <c r="D28" t="s">
        <v>13</v>
      </c>
      <c r="E28" t="s">
        <v>8</v>
      </c>
      <c r="F28" t="s">
        <v>128</v>
      </c>
      <c r="G28">
        <v>115.0748097011987</v>
      </c>
      <c r="H28">
        <v>87.799840632748626</v>
      </c>
      <c r="I28">
        <v>86.290792211165936</v>
      </c>
      <c r="J28">
        <v>87.553699885718899</v>
      </c>
      <c r="K28">
        <v>88.31707975869719</v>
      </c>
      <c r="L28">
        <v>86.519834564281382</v>
      </c>
      <c r="Q28" s="1">
        <v>202</v>
      </c>
      <c r="R28" t="s">
        <v>105</v>
      </c>
      <c r="S28" t="s">
        <v>6</v>
      </c>
      <c r="T28" t="s">
        <v>13</v>
      </c>
      <c r="U28" t="s">
        <v>8</v>
      </c>
      <c r="V28" t="s">
        <v>128</v>
      </c>
      <c r="W28">
        <v>211.2221112942494</v>
      </c>
      <c r="X28">
        <v>341.41075826844769</v>
      </c>
      <c r="Y28">
        <v>416.0500390629461</v>
      </c>
      <c r="Z28">
        <v>516.28460341231141</v>
      </c>
      <c r="AA28">
        <v>713.20455288770631</v>
      </c>
      <c r="AB28">
        <v>1019.474535345713</v>
      </c>
    </row>
    <row r="29" spans="1:28" x14ac:dyDescent="0.3">
      <c r="A29" s="1">
        <v>203</v>
      </c>
      <c r="B29" t="s">
        <v>105</v>
      </c>
      <c r="C29" t="s">
        <v>6</v>
      </c>
      <c r="D29" t="s">
        <v>13</v>
      </c>
      <c r="E29" t="s">
        <v>8</v>
      </c>
      <c r="F29" t="s">
        <v>129</v>
      </c>
      <c r="G29">
        <v>213.63743591308591</v>
      </c>
      <c r="H29">
        <v>40.740743321155868</v>
      </c>
      <c r="I29">
        <v>36.666667240637338</v>
      </c>
      <c r="J29">
        <v>37.000000582801</v>
      </c>
      <c r="K29">
        <v>37.333333924964627</v>
      </c>
      <c r="L29">
        <v>37.66666726712829</v>
      </c>
      <c r="Q29" s="1">
        <v>203</v>
      </c>
      <c r="R29" t="s">
        <v>105</v>
      </c>
      <c r="S29" t="s">
        <v>6</v>
      </c>
      <c r="T29" t="s">
        <v>13</v>
      </c>
      <c r="U29" t="s">
        <v>8</v>
      </c>
      <c r="V29" t="s">
        <v>129</v>
      </c>
      <c r="X29">
        <v>1757.963099519611</v>
      </c>
      <c r="Y29">
        <v>2905.5051630438938</v>
      </c>
      <c r="Z29">
        <v>4532.0628275186091</v>
      </c>
      <c r="AA29">
        <v>7260.4100900239791</v>
      </c>
      <c r="AB29">
        <v>11679.903113705541</v>
      </c>
    </row>
    <row r="30" spans="1:28" x14ac:dyDescent="0.3">
      <c r="A30" s="1">
        <v>204</v>
      </c>
      <c r="B30" t="s">
        <v>105</v>
      </c>
      <c r="C30" t="s">
        <v>6</v>
      </c>
      <c r="D30" t="s">
        <v>13</v>
      </c>
      <c r="E30" t="s">
        <v>8</v>
      </c>
      <c r="F30" t="s">
        <v>130</v>
      </c>
      <c r="G30">
        <v>143.8435121264983</v>
      </c>
      <c r="H30">
        <v>109.74980079093579</v>
      </c>
      <c r="I30">
        <v>107.8634902639574</v>
      </c>
      <c r="J30">
        <v>109.4421248571486</v>
      </c>
      <c r="K30">
        <v>110.39634969837149</v>
      </c>
      <c r="L30">
        <v>108.1497932053517</v>
      </c>
      <c r="Q30" s="1">
        <v>204</v>
      </c>
      <c r="R30" t="s">
        <v>105</v>
      </c>
      <c r="S30" t="s">
        <v>6</v>
      </c>
      <c r="T30" t="s">
        <v>13</v>
      </c>
      <c r="U30" t="s">
        <v>8</v>
      </c>
      <c r="V30" t="s">
        <v>130</v>
      </c>
      <c r="W30">
        <v>264.02763911781159</v>
      </c>
      <c r="X30">
        <v>426.76344783555959</v>
      </c>
      <c r="Y30">
        <v>520.06254882868257</v>
      </c>
      <c r="Z30">
        <v>645.35575426538935</v>
      </c>
      <c r="AA30">
        <v>891.50569110963295</v>
      </c>
      <c r="AB30">
        <v>1274.3431691821411</v>
      </c>
    </row>
    <row r="31" spans="1:28" x14ac:dyDescent="0.3">
      <c r="A31" s="1">
        <v>205</v>
      </c>
      <c r="B31" t="s">
        <v>105</v>
      </c>
      <c r="C31" t="s">
        <v>6</v>
      </c>
      <c r="D31" t="s">
        <v>13</v>
      </c>
      <c r="E31" t="s">
        <v>8</v>
      </c>
      <c r="F31" t="s">
        <v>108</v>
      </c>
      <c r="G31">
        <v>331.42528753678698</v>
      </c>
      <c r="H31">
        <v>60.740743321155882</v>
      </c>
      <c r="I31">
        <v>56.666667240637331</v>
      </c>
      <c r="J31">
        <v>57.000000582801</v>
      </c>
      <c r="K31">
        <v>57.333333924964627</v>
      </c>
      <c r="L31">
        <v>57.66666726712829</v>
      </c>
      <c r="Q31" s="1">
        <v>205</v>
      </c>
      <c r="R31" t="s">
        <v>105</v>
      </c>
      <c r="S31" t="s">
        <v>6</v>
      </c>
      <c r="T31" t="s">
        <v>13</v>
      </c>
      <c r="U31" t="s">
        <v>8</v>
      </c>
      <c r="V31" t="s">
        <v>108</v>
      </c>
      <c r="W31">
        <v>2102.0496755460708</v>
      </c>
      <c r="X31">
        <v>3197.2035306686321</v>
      </c>
      <c r="Y31">
        <v>4281.7142004096431</v>
      </c>
      <c r="Z31">
        <v>7546.7723140802773</v>
      </c>
      <c r="AA31">
        <v>12257.383297736449</v>
      </c>
      <c r="AB31">
        <v>19930.262640747769</v>
      </c>
    </row>
    <row r="32" spans="1:28" x14ac:dyDescent="0.3">
      <c r="A32" s="1">
        <v>206</v>
      </c>
      <c r="B32" t="s">
        <v>105</v>
      </c>
      <c r="C32" t="s">
        <v>6</v>
      </c>
      <c r="D32" t="s">
        <v>13</v>
      </c>
      <c r="E32" t="s">
        <v>8</v>
      </c>
      <c r="F32" t="s">
        <v>109</v>
      </c>
      <c r="G32">
        <v>264.71148336164521</v>
      </c>
      <c r="H32">
        <v>36.666667240637331</v>
      </c>
      <c r="I32">
        <v>36.666667240637331</v>
      </c>
      <c r="J32">
        <v>37.000000582800993</v>
      </c>
      <c r="K32">
        <v>37.333333924964627</v>
      </c>
      <c r="L32">
        <v>37.66666726712829</v>
      </c>
      <c r="Q32" s="1">
        <v>206</v>
      </c>
      <c r="R32" t="s">
        <v>105</v>
      </c>
      <c r="S32" t="s">
        <v>6</v>
      </c>
      <c r="T32" t="s">
        <v>13</v>
      </c>
      <c r="U32" t="s">
        <v>8</v>
      </c>
      <c r="V32" t="s">
        <v>109</v>
      </c>
      <c r="W32">
        <v>1769.7421503747639</v>
      </c>
      <c r="X32">
        <v>2859.48304125099</v>
      </c>
      <c r="Y32">
        <v>4634.7371238724272</v>
      </c>
      <c r="Z32">
        <v>7526.7723140802773</v>
      </c>
      <c r="AA32">
        <v>12237.383297736449</v>
      </c>
      <c r="AB32">
        <v>19910.262640747758</v>
      </c>
    </row>
    <row r="33" spans="1:28" x14ac:dyDescent="0.3">
      <c r="A33" s="1">
        <v>207</v>
      </c>
      <c r="B33" t="s">
        <v>105</v>
      </c>
      <c r="C33" t="s">
        <v>6</v>
      </c>
      <c r="D33" t="s">
        <v>13</v>
      </c>
      <c r="E33" t="s">
        <v>8</v>
      </c>
      <c r="F33" t="s">
        <v>110</v>
      </c>
      <c r="G33">
        <v>311.42528753678693</v>
      </c>
      <c r="H33">
        <v>40.740743321155882</v>
      </c>
      <c r="I33">
        <v>36.666667240637331</v>
      </c>
      <c r="J33">
        <v>37.000000582800993</v>
      </c>
      <c r="K33">
        <v>37.333333924964627</v>
      </c>
      <c r="L33">
        <v>37.66666726712829</v>
      </c>
      <c r="Q33" s="1">
        <v>207</v>
      </c>
      <c r="R33" t="s">
        <v>105</v>
      </c>
      <c r="S33" t="s">
        <v>6</v>
      </c>
      <c r="T33" t="s">
        <v>13</v>
      </c>
      <c r="U33" t="s">
        <v>8</v>
      </c>
      <c r="V33" t="s">
        <v>110</v>
      </c>
      <c r="W33">
        <v>2082.0496755460708</v>
      </c>
      <c r="X33">
        <v>3177.2035306686312</v>
      </c>
      <c r="Y33">
        <v>4261.714200409644</v>
      </c>
      <c r="Z33">
        <v>7526.7723140802782</v>
      </c>
      <c r="AA33">
        <v>12237.38329773646</v>
      </c>
      <c r="AB33">
        <v>19910.262640747758</v>
      </c>
    </row>
    <row r="34" spans="1:28" x14ac:dyDescent="0.3">
      <c r="A34" s="1">
        <v>208</v>
      </c>
      <c r="B34" t="s">
        <v>105</v>
      </c>
      <c r="C34" t="s">
        <v>6</v>
      </c>
      <c r="D34" t="s">
        <v>13</v>
      </c>
      <c r="E34" t="s">
        <v>8</v>
      </c>
      <c r="F34" t="s">
        <v>111</v>
      </c>
      <c r="G34">
        <v>164.33648681640619</v>
      </c>
      <c r="H34">
        <v>198.10186767578119</v>
      </c>
      <c r="I34">
        <v>220.21922302246091</v>
      </c>
      <c r="J34">
        <v>258.01211547851563</v>
      </c>
      <c r="K34">
        <v>295.80499267578108</v>
      </c>
      <c r="L34">
        <v>333.59786987304682</v>
      </c>
      <c r="Q34" s="1">
        <v>208</v>
      </c>
      <c r="R34" t="s">
        <v>105</v>
      </c>
      <c r="S34" t="s">
        <v>6</v>
      </c>
      <c r="T34" t="s">
        <v>13</v>
      </c>
      <c r="U34" t="s">
        <v>8</v>
      </c>
      <c r="V34" t="s">
        <v>111</v>
      </c>
      <c r="W34">
        <v>1457.593490810985</v>
      </c>
      <c r="X34">
        <v>2304.6812674726898</v>
      </c>
      <c r="Y34">
        <v>3651.6151125801598</v>
      </c>
      <c r="Z34">
        <v>5847.3944819863382</v>
      </c>
      <c r="AA34">
        <v>9400.3199610886859</v>
      </c>
      <c r="AB34">
        <v>15163.89348656829</v>
      </c>
    </row>
    <row r="35" spans="1:28" x14ac:dyDescent="0.3">
      <c r="A35" s="1">
        <v>209</v>
      </c>
      <c r="B35" t="s">
        <v>105</v>
      </c>
      <c r="C35" t="s">
        <v>6</v>
      </c>
      <c r="D35" t="s">
        <v>13</v>
      </c>
      <c r="E35" t="s">
        <v>8</v>
      </c>
      <c r="F35" t="s">
        <v>112</v>
      </c>
      <c r="G35">
        <v>164.33648681640619</v>
      </c>
      <c r="H35">
        <v>198.10186767578119</v>
      </c>
      <c r="I35">
        <v>220.21922302246091</v>
      </c>
      <c r="J35">
        <v>258.01211547851563</v>
      </c>
      <c r="K35">
        <v>295.80499267578108</v>
      </c>
      <c r="L35">
        <v>333.59786987304682</v>
      </c>
      <c r="Q35" s="1">
        <v>209</v>
      </c>
      <c r="R35" t="s">
        <v>105</v>
      </c>
      <c r="S35" t="s">
        <v>6</v>
      </c>
      <c r="T35" t="s">
        <v>13</v>
      </c>
      <c r="U35" t="s">
        <v>8</v>
      </c>
      <c r="V35" t="s">
        <v>112</v>
      </c>
      <c r="W35">
        <v>1457.593490810985</v>
      </c>
      <c r="X35">
        <v>2304.6812674726889</v>
      </c>
      <c r="Y35">
        <v>3651.6151125801589</v>
      </c>
      <c r="Z35">
        <v>5847.3944819863382</v>
      </c>
      <c r="AA35">
        <v>9400.3199610886859</v>
      </c>
      <c r="AB35">
        <v>15163.89348656829</v>
      </c>
    </row>
    <row r="36" spans="1:28" x14ac:dyDescent="0.3">
      <c r="A36" s="1">
        <v>210</v>
      </c>
      <c r="B36" t="s">
        <v>105</v>
      </c>
      <c r="C36" t="s">
        <v>6</v>
      </c>
      <c r="D36" t="s">
        <v>13</v>
      </c>
      <c r="E36" t="s">
        <v>8</v>
      </c>
      <c r="F36" t="s">
        <v>113</v>
      </c>
      <c r="G36">
        <v>1242.25912342524</v>
      </c>
      <c r="H36">
        <v>437.92043954050803</v>
      </c>
      <c r="I36">
        <v>365.98648793910809</v>
      </c>
      <c r="J36">
        <v>429.96249457918611</v>
      </c>
      <c r="K36">
        <v>474.23815408835839</v>
      </c>
      <c r="L36">
        <v>381.16562598833582</v>
      </c>
      <c r="Q36" s="1">
        <v>210</v>
      </c>
      <c r="R36" t="s">
        <v>105</v>
      </c>
      <c r="S36" t="s">
        <v>6</v>
      </c>
      <c r="T36" t="s">
        <v>13</v>
      </c>
      <c r="U36" t="s">
        <v>8</v>
      </c>
      <c r="V36" t="s">
        <v>113</v>
      </c>
      <c r="W36">
        <v>943.98937951539563</v>
      </c>
      <c r="X36">
        <v>859.11900762836797</v>
      </c>
      <c r="Y36">
        <v>678.65516327648197</v>
      </c>
      <c r="Z36">
        <v>690.29310917383361</v>
      </c>
      <c r="AA36">
        <v>797.00625847958565</v>
      </c>
      <c r="AB36">
        <v>533.210518037626</v>
      </c>
    </row>
    <row r="37" spans="1:28" x14ac:dyDescent="0.3">
      <c r="A37" s="1">
        <v>211</v>
      </c>
      <c r="B37" t="s">
        <v>105</v>
      </c>
      <c r="C37" t="s">
        <v>6</v>
      </c>
      <c r="D37" t="s">
        <v>13</v>
      </c>
      <c r="E37" t="s">
        <v>8</v>
      </c>
      <c r="F37" t="s">
        <v>114</v>
      </c>
      <c r="G37">
        <v>865.1702881369323</v>
      </c>
      <c r="H37">
        <v>134.9380768060449</v>
      </c>
      <c r="I37">
        <v>115.3711998986449</v>
      </c>
      <c r="J37">
        <v>131.13558472304879</v>
      </c>
      <c r="K37">
        <v>137.6862605474864</v>
      </c>
      <c r="L37">
        <v>111.4328892037781</v>
      </c>
      <c r="Q37" s="1">
        <v>211</v>
      </c>
      <c r="R37" t="s">
        <v>105</v>
      </c>
      <c r="S37" t="s">
        <v>6</v>
      </c>
      <c r="T37" t="s">
        <v>13</v>
      </c>
      <c r="U37" t="s">
        <v>8</v>
      </c>
      <c r="V37" t="s">
        <v>114</v>
      </c>
      <c r="W37">
        <v>547.51452252460808</v>
      </c>
      <c r="X37">
        <v>503.62683474022617</v>
      </c>
      <c r="Y37">
        <v>206.589478434928</v>
      </c>
      <c r="Z37">
        <v>4</v>
      </c>
      <c r="AA37">
        <v>40.079178701653717</v>
      </c>
      <c r="AB37">
        <v>0</v>
      </c>
    </row>
    <row r="38" spans="1:28" x14ac:dyDescent="0.3">
      <c r="A38" s="1">
        <v>212</v>
      </c>
      <c r="B38" t="s">
        <v>105</v>
      </c>
      <c r="C38" t="s">
        <v>6</v>
      </c>
      <c r="D38" t="s">
        <v>13</v>
      </c>
      <c r="E38" t="s">
        <v>8</v>
      </c>
      <c r="F38" t="s">
        <v>115</v>
      </c>
      <c r="G38">
        <v>215.79537926402361</v>
      </c>
      <c r="H38">
        <v>227.15921355438439</v>
      </c>
      <c r="I38">
        <v>252.79514746016591</v>
      </c>
      <c r="J38">
        <v>289.73423826882481</v>
      </c>
      <c r="K38">
        <v>333.85171646372328</v>
      </c>
      <c r="L38">
        <v>379.87950849252388</v>
      </c>
      <c r="Q38" s="1">
        <v>212</v>
      </c>
      <c r="R38" t="s">
        <v>105</v>
      </c>
      <c r="S38" t="s">
        <v>6</v>
      </c>
      <c r="T38" t="s">
        <v>13</v>
      </c>
      <c r="U38" t="s">
        <v>8</v>
      </c>
      <c r="V38" t="s">
        <v>115</v>
      </c>
      <c r="W38">
        <v>1593.963220197636</v>
      </c>
      <c r="X38">
        <v>2505.0239720744512</v>
      </c>
      <c r="Y38">
        <v>3945.8663787893229</v>
      </c>
      <c r="Z38">
        <v>6295.1659116170413</v>
      </c>
      <c r="AA38">
        <v>10090.71714776702</v>
      </c>
      <c r="AB38">
        <v>16242.06002914254</v>
      </c>
    </row>
    <row r="39" spans="1:28" x14ac:dyDescent="0.3">
      <c r="A39" s="1">
        <v>213</v>
      </c>
      <c r="B39" t="s">
        <v>105</v>
      </c>
      <c r="C39" t="s">
        <v>6</v>
      </c>
      <c r="D39" t="s">
        <v>13</v>
      </c>
      <c r="E39" t="s">
        <v>8</v>
      </c>
      <c r="F39" t="s">
        <v>116</v>
      </c>
      <c r="G39">
        <v>213.63743591308591</v>
      </c>
      <c r="H39">
        <v>224.8876324104055</v>
      </c>
      <c r="I39">
        <v>250.26720821757661</v>
      </c>
      <c r="J39">
        <v>286.83690990552248</v>
      </c>
      <c r="K39">
        <v>330.51321545318689</v>
      </c>
      <c r="L39">
        <v>376.08073178884882</v>
      </c>
      <c r="Q39" s="1">
        <v>213</v>
      </c>
      <c r="R39" t="s">
        <v>105</v>
      </c>
      <c r="S39" t="s">
        <v>6</v>
      </c>
      <c r="T39" t="s">
        <v>13</v>
      </c>
      <c r="U39" t="s">
        <v>8</v>
      </c>
      <c r="V39" t="s">
        <v>116</v>
      </c>
      <c r="W39">
        <v>1578.023665122844</v>
      </c>
      <c r="X39">
        <v>2479.9738535644351</v>
      </c>
      <c r="Y39">
        <v>3906.4079059302771</v>
      </c>
      <c r="Z39">
        <v>6232.2145571054007</v>
      </c>
      <c r="AA39">
        <v>9989.8104645494168</v>
      </c>
      <c r="AB39">
        <v>16079.64021475654</v>
      </c>
    </row>
    <row r="40" spans="1:28" x14ac:dyDescent="0.3">
      <c r="A40" s="1">
        <v>214</v>
      </c>
      <c r="B40" t="s">
        <v>105</v>
      </c>
      <c r="C40" t="s">
        <v>6</v>
      </c>
      <c r="D40" t="s">
        <v>13</v>
      </c>
      <c r="E40" t="s">
        <v>8</v>
      </c>
      <c r="F40" t="s">
        <v>117</v>
      </c>
      <c r="G40">
        <v>846.00469216016972</v>
      </c>
      <c r="H40">
        <v>301.19181553633501</v>
      </c>
      <c r="I40">
        <v>253.8261053266238</v>
      </c>
      <c r="J40">
        <v>226.50394152220761</v>
      </c>
      <c r="K40">
        <v>300.15164164657011</v>
      </c>
      <c r="L40">
        <v>205.4762310613163</v>
      </c>
      <c r="Q40" s="1">
        <v>214</v>
      </c>
      <c r="R40" t="s">
        <v>105</v>
      </c>
      <c r="S40" t="s">
        <v>6</v>
      </c>
      <c r="T40" t="s">
        <v>13</v>
      </c>
      <c r="U40" t="s">
        <v>8</v>
      </c>
      <c r="V40" t="s">
        <v>117</v>
      </c>
      <c r="W40">
        <v>33.931050647121367</v>
      </c>
      <c r="X40">
        <v>2485.9128686428789</v>
      </c>
      <c r="Y40">
        <v>3728.1067435271848</v>
      </c>
      <c r="Z40">
        <v>5417.8510477504096</v>
      </c>
      <c r="AA40">
        <v>8043.7321612701662</v>
      </c>
      <c r="AB40">
        <v>12314.290210464949</v>
      </c>
    </row>
    <row r="41" spans="1:28" x14ac:dyDescent="0.3">
      <c r="A41" s="1">
        <v>215</v>
      </c>
      <c r="B41" t="s">
        <v>105</v>
      </c>
      <c r="C41" t="s">
        <v>6</v>
      </c>
      <c r="D41" t="s">
        <v>13</v>
      </c>
      <c r="E41" t="s">
        <v>8</v>
      </c>
      <c r="F41" t="s">
        <v>118</v>
      </c>
      <c r="G41">
        <v>484.49536597718998</v>
      </c>
      <c r="H41">
        <v>684.04072040902042</v>
      </c>
      <c r="I41">
        <v>1009.079078347833</v>
      </c>
      <c r="J41">
        <v>1538.5323168478169</v>
      </c>
      <c r="K41">
        <v>2400.9558582899331</v>
      </c>
      <c r="L41">
        <v>3805.752940919514</v>
      </c>
      <c r="Q41" s="1">
        <v>215</v>
      </c>
      <c r="R41" t="s">
        <v>105</v>
      </c>
      <c r="S41" t="s">
        <v>6</v>
      </c>
      <c r="T41" t="s">
        <v>13</v>
      </c>
      <c r="U41" t="s">
        <v>8</v>
      </c>
      <c r="V41" t="s">
        <v>118</v>
      </c>
      <c r="W41">
        <v>1199.2384022018241</v>
      </c>
      <c r="X41">
        <v>1848.2818199031319</v>
      </c>
      <c r="Y41">
        <v>2905.5051630438952</v>
      </c>
      <c r="Z41">
        <v>4627.6105982092649</v>
      </c>
      <c r="AA41">
        <v>7432.7389081989686</v>
      </c>
      <c r="AB41">
        <v>12001.997372184989</v>
      </c>
    </row>
    <row r="42" spans="1:28" x14ac:dyDescent="0.3">
      <c r="A42" s="1">
        <v>216</v>
      </c>
      <c r="B42" t="s">
        <v>105</v>
      </c>
      <c r="C42" t="s">
        <v>6</v>
      </c>
      <c r="D42" t="s">
        <v>13</v>
      </c>
      <c r="E42" t="s">
        <v>8</v>
      </c>
      <c r="F42" t="s">
        <v>119</v>
      </c>
      <c r="G42">
        <v>484.49536597718998</v>
      </c>
      <c r="H42">
        <v>185.59981969497181</v>
      </c>
      <c r="I42">
        <v>172.3556334743291</v>
      </c>
      <c r="J42">
        <v>164.32476446844501</v>
      </c>
      <c r="K42">
        <v>208.20611401594971</v>
      </c>
      <c r="L42">
        <v>112.0614028948761</v>
      </c>
      <c r="Q42" s="1">
        <v>216</v>
      </c>
      <c r="R42" t="s">
        <v>105</v>
      </c>
      <c r="S42" t="s">
        <v>6</v>
      </c>
      <c r="T42" t="s">
        <v>13</v>
      </c>
      <c r="U42" t="s">
        <v>8</v>
      </c>
      <c r="V42" t="s">
        <v>119</v>
      </c>
      <c r="W42">
        <v>0</v>
      </c>
      <c r="X42">
        <v>1757.963099519611</v>
      </c>
      <c r="Y42">
        <v>2905.5051630438938</v>
      </c>
      <c r="Z42">
        <v>4532.0628275186091</v>
      </c>
      <c r="AA42">
        <v>7260.4100900239791</v>
      </c>
      <c r="AB42">
        <v>11679.903113705541</v>
      </c>
    </row>
    <row r="43" spans="1:28" x14ac:dyDescent="0.3">
      <c r="A43" s="1">
        <v>217</v>
      </c>
      <c r="B43" t="s">
        <v>105</v>
      </c>
      <c r="C43" t="s">
        <v>6</v>
      </c>
      <c r="D43" t="s">
        <v>13</v>
      </c>
      <c r="E43" t="s">
        <v>8</v>
      </c>
      <c r="F43" t="s">
        <v>120</v>
      </c>
      <c r="G43">
        <v>291.38388787553691</v>
      </c>
      <c r="H43">
        <v>85.541477838152872</v>
      </c>
      <c r="I43">
        <v>89.984001716099485</v>
      </c>
      <c r="J43">
        <v>174.1155311267209</v>
      </c>
      <c r="K43">
        <v>200.72705405550329</v>
      </c>
      <c r="L43">
        <v>151.73935239242911</v>
      </c>
      <c r="Q43" s="1">
        <v>217</v>
      </c>
      <c r="R43" t="s">
        <v>105</v>
      </c>
      <c r="S43" t="s">
        <v>6</v>
      </c>
      <c r="T43" t="s">
        <v>13</v>
      </c>
      <c r="U43" t="s">
        <v>8</v>
      </c>
      <c r="V43" t="s">
        <v>120</v>
      </c>
      <c r="X43">
        <v>1983.263920598082</v>
      </c>
      <c r="Y43">
        <v>3337.1480534240059</v>
      </c>
      <c r="Z43">
        <v>6345.3897365455068</v>
      </c>
      <c r="AA43">
        <v>8043.7321612701671</v>
      </c>
      <c r="AB43">
        <v>12314.290210464949</v>
      </c>
    </row>
    <row r="44" spans="1:28" x14ac:dyDescent="0.3">
      <c r="A44" s="1">
        <v>218</v>
      </c>
      <c r="B44" t="s">
        <v>105</v>
      </c>
      <c r="C44" t="s">
        <v>6</v>
      </c>
      <c r="D44" t="s">
        <v>13</v>
      </c>
      <c r="E44" t="s">
        <v>8</v>
      </c>
      <c r="F44" t="s">
        <v>121</v>
      </c>
      <c r="G44">
        <v>1613.323521530044</v>
      </c>
      <c r="H44">
        <v>561.43647968933249</v>
      </c>
      <c r="I44">
        <v>457.48310992388508</v>
      </c>
      <c r="J44">
        <v>524.34451808572055</v>
      </c>
      <c r="K44">
        <v>563.88075957266665</v>
      </c>
      <c r="L44">
        <v>441.59435603903552</v>
      </c>
      <c r="Q44" s="1">
        <v>218</v>
      </c>
      <c r="R44" t="s">
        <v>105</v>
      </c>
      <c r="S44" t="s">
        <v>6</v>
      </c>
      <c r="T44" t="s">
        <v>13</v>
      </c>
      <c r="U44" t="s">
        <v>8</v>
      </c>
      <c r="V44" t="s">
        <v>121</v>
      </c>
      <c r="W44">
        <v>1225.9602214452091</v>
      </c>
      <c r="X44">
        <v>1101.4346619289211</v>
      </c>
      <c r="Y44">
        <v>848.31895409560241</v>
      </c>
      <c r="Z44">
        <v>841.82088491671198</v>
      </c>
      <c r="AA44">
        <v>947.65992685587275</v>
      </c>
      <c r="AB44">
        <v>617.74393935845478</v>
      </c>
    </row>
    <row r="45" spans="1:28" x14ac:dyDescent="0.3">
      <c r="A45" s="1">
        <v>219</v>
      </c>
      <c r="B45" t="s">
        <v>105</v>
      </c>
      <c r="C45" t="s">
        <v>6</v>
      </c>
      <c r="D45" t="s">
        <v>13</v>
      </c>
      <c r="E45" t="s">
        <v>8</v>
      </c>
      <c r="F45" t="s">
        <v>122</v>
      </c>
      <c r="G45">
        <v>495.69064508026361</v>
      </c>
      <c r="H45">
        <v>163.5448838286284</v>
      </c>
      <c r="I45">
        <v>148.52911926555939</v>
      </c>
      <c r="J45">
        <v>158.13122370330029</v>
      </c>
      <c r="K45">
        <v>139.6983421681964</v>
      </c>
      <c r="L45">
        <v>116.2096341410204</v>
      </c>
      <c r="Q45" s="1">
        <v>219</v>
      </c>
      <c r="R45" t="s">
        <v>105</v>
      </c>
      <c r="S45" t="s">
        <v>6</v>
      </c>
      <c r="T45" t="s">
        <v>13</v>
      </c>
      <c r="U45" t="s">
        <v>8</v>
      </c>
      <c r="V45" t="s">
        <v>122</v>
      </c>
      <c r="X45">
        <v>4510.7840344011711</v>
      </c>
      <c r="Y45">
        <v>4858.6201008856151</v>
      </c>
      <c r="Z45">
        <v>12102.23028748077</v>
      </c>
      <c r="AA45">
        <v>873.25271097955238</v>
      </c>
      <c r="AB45">
        <v>581.1625805733205</v>
      </c>
    </row>
    <row r="46" spans="1:28" x14ac:dyDescent="0.3">
      <c r="A46" s="1">
        <v>220</v>
      </c>
      <c r="B46" t="s">
        <v>105</v>
      </c>
      <c r="C46" t="s">
        <v>6</v>
      </c>
      <c r="D46" t="s">
        <v>13</v>
      </c>
      <c r="E46" t="s">
        <v>8</v>
      </c>
      <c r="F46" t="s">
        <v>123</v>
      </c>
      <c r="G46">
        <v>291.38388787553703</v>
      </c>
      <c r="H46">
        <v>85.541477838152886</v>
      </c>
      <c r="I46">
        <v>89.984001716099471</v>
      </c>
      <c r="J46">
        <v>174.1155311267209</v>
      </c>
      <c r="K46">
        <v>200.72705405550329</v>
      </c>
      <c r="L46">
        <v>151.73935239242911</v>
      </c>
      <c r="Q46" s="1">
        <v>220</v>
      </c>
      <c r="R46" t="s">
        <v>105</v>
      </c>
      <c r="S46" t="s">
        <v>6</v>
      </c>
      <c r="T46" t="s">
        <v>13</v>
      </c>
      <c r="U46" t="s">
        <v>8</v>
      </c>
      <c r="V46" t="s">
        <v>123</v>
      </c>
      <c r="W46">
        <v>0</v>
      </c>
      <c r="X46">
        <v>1983.263920598082</v>
      </c>
      <c r="Y46">
        <v>3337.1480534240059</v>
      </c>
      <c r="Z46">
        <v>6114.7151742347551</v>
      </c>
      <c r="AA46">
        <v>7946.4187945010017</v>
      </c>
      <c r="AB46">
        <v>14286.35098787606</v>
      </c>
    </row>
    <row r="47" spans="1:28" x14ac:dyDescent="0.3">
      <c r="A47" s="1">
        <v>221</v>
      </c>
      <c r="B47" t="s">
        <v>105</v>
      </c>
      <c r="C47" t="s">
        <v>6</v>
      </c>
      <c r="D47" t="s">
        <v>13</v>
      </c>
      <c r="E47" t="s">
        <v>8</v>
      </c>
      <c r="F47" t="s">
        <v>124</v>
      </c>
      <c r="G47">
        <v>288.47006309598942</v>
      </c>
      <c r="H47">
        <v>84.686067198871427</v>
      </c>
      <c r="I47">
        <v>89.084166052999166</v>
      </c>
      <c r="J47">
        <v>172.37438424039121</v>
      </c>
      <c r="K47">
        <v>198.7197932275389</v>
      </c>
      <c r="L47">
        <v>150.22196621072499</v>
      </c>
      <c r="Q47" s="1">
        <v>221</v>
      </c>
      <c r="R47" t="s">
        <v>105</v>
      </c>
      <c r="S47" t="s">
        <v>6</v>
      </c>
      <c r="T47" t="s">
        <v>13</v>
      </c>
      <c r="U47" t="s">
        <v>8</v>
      </c>
      <c r="V47" t="s">
        <v>124</v>
      </c>
      <c r="W47">
        <v>0</v>
      </c>
      <c r="X47">
        <v>1963.4313773563979</v>
      </c>
      <c r="Y47">
        <v>3303.7767343645269</v>
      </c>
      <c r="Z47">
        <v>6053.5683183654573</v>
      </c>
      <c r="AA47">
        <v>7866.9549910597834</v>
      </c>
      <c r="AB47">
        <v>14143.48816927173</v>
      </c>
    </row>
    <row r="48" spans="1:28" x14ac:dyDescent="0.3">
      <c r="A48" s="1">
        <v>222</v>
      </c>
      <c r="B48" t="s">
        <v>105</v>
      </c>
      <c r="C48" t="s">
        <v>6</v>
      </c>
      <c r="D48" t="s">
        <v>13</v>
      </c>
      <c r="E48" t="s">
        <v>8</v>
      </c>
      <c r="F48" t="s">
        <v>131</v>
      </c>
      <c r="G48">
        <v>0</v>
      </c>
      <c r="H48">
        <v>0</v>
      </c>
      <c r="I48">
        <v>0</v>
      </c>
      <c r="J48">
        <v>0</v>
      </c>
      <c r="K48">
        <v>0</v>
      </c>
      <c r="L48">
        <v>0</v>
      </c>
      <c r="Q48" s="1">
        <v>222</v>
      </c>
      <c r="R48" t="s">
        <v>105</v>
      </c>
      <c r="S48" t="s">
        <v>6</v>
      </c>
      <c r="T48" t="s">
        <v>13</v>
      </c>
      <c r="U48" t="s">
        <v>8</v>
      </c>
      <c r="V48" t="s">
        <v>131</v>
      </c>
      <c r="W48">
        <v>0</v>
      </c>
      <c r="X48">
        <v>0</v>
      </c>
      <c r="Y48">
        <v>0</v>
      </c>
      <c r="Z48">
        <v>0</v>
      </c>
      <c r="AA48">
        <v>0</v>
      </c>
      <c r="AB48">
        <v>0</v>
      </c>
    </row>
    <row r="49" spans="1:28" x14ac:dyDescent="0.3">
      <c r="A49" s="1">
        <v>223</v>
      </c>
      <c r="B49" t="s">
        <v>105</v>
      </c>
      <c r="C49" t="s">
        <v>6</v>
      </c>
      <c r="D49" t="s">
        <v>13</v>
      </c>
      <c r="E49" t="s">
        <v>8</v>
      </c>
      <c r="F49" t="s">
        <v>132</v>
      </c>
      <c r="G49">
        <v>2.0969048233719141</v>
      </c>
      <c r="H49">
        <v>0.52369852942063533</v>
      </c>
      <c r="I49">
        <v>0.39008086627098532</v>
      </c>
      <c r="J49">
        <v>0.52799381953026858</v>
      </c>
      <c r="K49">
        <v>0.61023878276859256</v>
      </c>
      <c r="L49">
        <v>0.40712455228484018</v>
      </c>
      <c r="Q49" s="1">
        <v>223</v>
      </c>
      <c r="R49" t="s">
        <v>105</v>
      </c>
      <c r="S49" t="s">
        <v>6</v>
      </c>
      <c r="T49" t="s">
        <v>13</v>
      </c>
      <c r="U49" t="s">
        <v>8</v>
      </c>
      <c r="V49" t="s">
        <v>132</v>
      </c>
      <c r="W49">
        <v>1.5112610130156361</v>
      </c>
      <c r="X49">
        <v>1.3603258361606161</v>
      </c>
      <c r="Y49">
        <v>1.0225735975960439</v>
      </c>
      <c r="Z49">
        <v>1.0640598957612259</v>
      </c>
      <c r="AA49">
        <v>1.262799552904764</v>
      </c>
      <c r="AB49">
        <v>0.70264161324800067</v>
      </c>
    </row>
    <row r="50" spans="1:28" x14ac:dyDescent="0.3">
      <c r="A50" s="1">
        <v>224</v>
      </c>
      <c r="B50" t="s">
        <v>105</v>
      </c>
      <c r="C50" t="s">
        <v>6</v>
      </c>
      <c r="D50" t="s">
        <v>13</v>
      </c>
      <c r="E50" t="s">
        <v>8</v>
      </c>
      <c r="F50" t="s">
        <v>125</v>
      </c>
      <c r="G50">
        <v>2957.7597894717478</v>
      </c>
      <c r="H50">
        <v>912.33421423993536</v>
      </c>
      <c r="I50">
        <v>677.75274413157342</v>
      </c>
      <c r="J50">
        <v>716.60414054680234</v>
      </c>
      <c r="K50">
        <v>702.57502006165976</v>
      </c>
      <c r="L50">
        <v>494.1035673663506</v>
      </c>
      <c r="Q50" s="1">
        <v>224</v>
      </c>
      <c r="R50" t="s">
        <v>105</v>
      </c>
      <c r="S50" t="s">
        <v>6</v>
      </c>
      <c r="T50" t="s">
        <v>13</v>
      </c>
      <c r="U50" t="s">
        <v>8</v>
      </c>
      <c r="V50" t="s">
        <v>125</v>
      </c>
      <c r="W50">
        <v>2247.593739316218</v>
      </c>
      <c r="X50">
        <v>1789.83119761579</v>
      </c>
      <c r="Y50">
        <v>1256.7687999077821</v>
      </c>
      <c r="Z50">
        <v>1150.4884878599389</v>
      </c>
      <c r="AA50">
        <v>1180.7499738543479</v>
      </c>
      <c r="AB50">
        <v>691.19878907368525</v>
      </c>
    </row>
    <row r="51" spans="1:28" x14ac:dyDescent="0.3">
      <c r="A51" s="1">
        <v>225</v>
      </c>
      <c r="B51" t="s">
        <v>105</v>
      </c>
      <c r="C51" t="s">
        <v>6</v>
      </c>
      <c r="D51" t="s">
        <v>13</v>
      </c>
      <c r="E51" t="s">
        <v>8</v>
      </c>
      <c r="F51" t="s">
        <v>126</v>
      </c>
      <c r="G51">
        <v>233.2499957084656</v>
      </c>
      <c r="H51">
        <v>229.83334362506861</v>
      </c>
      <c r="I51">
        <v>227.25000321865079</v>
      </c>
      <c r="J51">
        <v>226.02273285388949</v>
      </c>
      <c r="K51">
        <v>248.04802229880559</v>
      </c>
      <c r="L51">
        <v>112.5</v>
      </c>
      <c r="Q51" s="1">
        <v>225</v>
      </c>
      <c r="R51" t="s">
        <v>105</v>
      </c>
      <c r="S51" t="s">
        <v>6</v>
      </c>
      <c r="T51" t="s">
        <v>13</v>
      </c>
      <c r="U51" t="s">
        <v>8</v>
      </c>
      <c r="V51" t="s">
        <v>126</v>
      </c>
      <c r="W51">
        <v>233.24999570846549</v>
      </c>
      <c r="X51">
        <v>229.83334362506861</v>
      </c>
      <c r="Y51">
        <v>4354.2346141647176</v>
      </c>
      <c r="Z51">
        <v>6262.7615042218613</v>
      </c>
      <c r="AA51">
        <v>11821.054641031151</v>
      </c>
      <c r="AB51">
        <v>112.5</v>
      </c>
    </row>
    <row r="52" spans="1:28" x14ac:dyDescent="0.3">
      <c r="A52" s="1">
        <v>226</v>
      </c>
      <c r="B52" t="s">
        <v>105</v>
      </c>
      <c r="C52" t="s">
        <v>6</v>
      </c>
      <c r="D52" t="s">
        <v>13</v>
      </c>
      <c r="E52" t="s">
        <v>8</v>
      </c>
      <c r="F52" t="s">
        <v>127</v>
      </c>
      <c r="G52">
        <v>215.79537926402361</v>
      </c>
      <c r="H52">
        <v>227.15921355438431</v>
      </c>
      <c r="I52">
        <v>252.79514746016591</v>
      </c>
      <c r="J52">
        <v>289.73423826882481</v>
      </c>
      <c r="K52">
        <v>333.85171646372328</v>
      </c>
      <c r="L52">
        <v>379.87950849252388</v>
      </c>
      <c r="Q52" s="1">
        <v>226</v>
      </c>
      <c r="R52" t="s">
        <v>105</v>
      </c>
      <c r="S52" t="s">
        <v>6</v>
      </c>
      <c r="T52" t="s">
        <v>13</v>
      </c>
      <c r="U52" t="s">
        <v>8</v>
      </c>
      <c r="V52" t="s">
        <v>127</v>
      </c>
      <c r="W52">
        <v>1593.963220197636</v>
      </c>
      <c r="X52">
        <v>2505.0239720744512</v>
      </c>
      <c r="Y52">
        <v>3945.8663787893229</v>
      </c>
      <c r="Z52">
        <v>6295.1659116170422</v>
      </c>
      <c r="AA52">
        <v>10090.71714776702</v>
      </c>
      <c r="AB52">
        <v>16242.06002914254</v>
      </c>
    </row>
    <row r="55" spans="1:28" ht="28.8" x14ac:dyDescent="0.3">
      <c r="C55" s="9" t="s">
        <v>148</v>
      </c>
      <c r="D55" s="4" t="s">
        <v>136</v>
      </c>
      <c r="E55" s="4" t="s">
        <v>137</v>
      </c>
      <c r="F55" s="4" t="s">
        <v>138</v>
      </c>
      <c r="G55" s="4" t="s">
        <v>139</v>
      </c>
      <c r="H55" s="4" t="s">
        <v>140</v>
      </c>
      <c r="I55" s="4" t="s">
        <v>141</v>
      </c>
      <c r="S55" s="9" t="s">
        <v>148</v>
      </c>
      <c r="T55" s="4" t="s">
        <v>136</v>
      </c>
      <c r="U55" s="4" t="s">
        <v>137</v>
      </c>
      <c r="V55" s="4" t="s">
        <v>138</v>
      </c>
      <c r="W55" s="4" t="s">
        <v>139</v>
      </c>
      <c r="X55" s="4" t="s">
        <v>140</v>
      </c>
      <c r="Y55" s="4" t="s">
        <v>141</v>
      </c>
    </row>
    <row r="56" spans="1:28" ht="28.8" x14ac:dyDescent="0.3">
      <c r="C56" s="10" t="s">
        <v>110</v>
      </c>
      <c r="D56" s="5">
        <v>285.04994397222538</v>
      </c>
      <c r="E56" s="5">
        <v>40.740743321155882</v>
      </c>
      <c r="F56" s="5">
        <v>36.666667240637331</v>
      </c>
      <c r="G56" s="5">
        <v>37.000000582800993</v>
      </c>
      <c r="H56" s="5">
        <v>37.333333924964627</v>
      </c>
      <c r="I56" s="5">
        <v>37.66666726712829</v>
      </c>
      <c r="S56" s="10" t="s">
        <v>110</v>
      </c>
      <c r="T56" s="5">
        <v>2771.3414949094749</v>
      </c>
      <c r="U56" s="5">
        <v>4237.6104108650106</v>
      </c>
      <c r="V56" s="5">
        <v>5604.8761118150351</v>
      </c>
      <c r="W56" s="5">
        <v>10058.98985684087</v>
      </c>
      <c r="X56" s="5">
        <v>16362.09887623889</v>
      </c>
      <c r="Y56" s="5">
        <v>26628.98973123026</v>
      </c>
    </row>
    <row r="57" spans="1:28" ht="28.8" x14ac:dyDescent="0.3">
      <c r="C57" s="11" t="s">
        <v>116</v>
      </c>
      <c r="D57" s="6">
        <v>173.9421607285793</v>
      </c>
      <c r="E57" s="6">
        <v>224.8979423760311</v>
      </c>
      <c r="F57" s="6">
        <v>250.19004779485459</v>
      </c>
      <c r="G57" s="6">
        <v>286.96259610438602</v>
      </c>
      <c r="H57" s="6">
        <v>330.51321545318689</v>
      </c>
      <c r="I57" s="6">
        <v>376.08073178884882</v>
      </c>
      <c r="S57" s="11" t="s">
        <v>116</v>
      </c>
      <c r="T57" s="6">
        <v>2039.309082101373</v>
      </c>
      <c r="U57" s="6">
        <v>3231.3591960232261</v>
      </c>
      <c r="V57" s="6">
        <v>5130.3354615854651</v>
      </c>
      <c r="W57" s="6">
        <v>8225.8635902235001</v>
      </c>
      <c r="X57" s="6">
        <v>13237.25468531871</v>
      </c>
      <c r="Y57" s="6">
        <v>21369.384694262018</v>
      </c>
    </row>
    <row r="58" spans="1:28" ht="28.8" x14ac:dyDescent="0.3">
      <c r="C58" s="10" t="s">
        <v>119</v>
      </c>
      <c r="D58" s="5">
        <v>447.53876847697001</v>
      </c>
      <c r="E58" s="5">
        <v>185.59981969497181</v>
      </c>
      <c r="F58" s="5">
        <v>172.3556334743291</v>
      </c>
      <c r="G58" s="5">
        <v>164.32476446844501</v>
      </c>
      <c r="H58" s="5">
        <v>208.20611401594971</v>
      </c>
      <c r="I58" s="7">
        <v>112.0614028948761</v>
      </c>
      <c r="S58" s="10" t="s">
        <v>119</v>
      </c>
      <c r="T58" s="5"/>
      <c r="U58" s="5">
        <v>2150.258828762454</v>
      </c>
      <c r="V58" s="5">
        <v>3926.1580076458172</v>
      </c>
      <c r="W58" s="5">
        <v>5977.6945003856226</v>
      </c>
      <c r="X58" s="5">
        <v>9615.1917709653771</v>
      </c>
      <c r="Y58" s="7">
        <v>15515.5943682422</v>
      </c>
    </row>
    <row r="59" spans="1:28" ht="28.8" x14ac:dyDescent="0.3">
      <c r="C59" s="11" t="s">
        <v>124</v>
      </c>
      <c r="D59" s="6">
        <v>261.97803900692998</v>
      </c>
      <c r="E59" s="6">
        <v>84.593277512082167</v>
      </c>
      <c r="F59" s="6">
        <v>89.778609828751982</v>
      </c>
      <c r="G59" s="6">
        <v>171.24320849744191</v>
      </c>
      <c r="H59" s="6">
        <v>198.7197932275389</v>
      </c>
      <c r="I59" s="8">
        <v>150.22196621072499</v>
      </c>
      <c r="S59" s="11" t="s">
        <v>124</v>
      </c>
      <c r="T59" s="6">
        <v>0</v>
      </c>
      <c r="U59" s="6">
        <v>2697.948444905373</v>
      </c>
      <c r="V59" s="6">
        <v>4778.1034199478127</v>
      </c>
      <c r="W59" s="6">
        <v>7074.2532670911751</v>
      </c>
      <c r="X59" s="6">
        <v>11590.57698249627</v>
      </c>
      <c r="Y59" s="8">
        <v>18931.83484239921</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42F1E-1F42-401D-A29C-5C1B3FAAA2C8}">
  <dimension ref="A1:M9"/>
  <sheetViews>
    <sheetView tabSelected="1" zoomScale="70" zoomScaleNormal="70" workbookViewId="0">
      <selection activeCell="Q20" sqref="Q20"/>
    </sheetView>
  </sheetViews>
  <sheetFormatPr defaultRowHeight="14.4" x14ac:dyDescent="0.3"/>
  <cols>
    <col min="1" max="1" width="10.44140625" customWidth="1"/>
    <col min="4" max="4" width="9.88671875" customWidth="1"/>
    <col min="5" max="5" width="14.77734375" bestFit="1" customWidth="1"/>
    <col min="6" max="6" width="9.5546875" customWidth="1"/>
    <col min="7" max="7" width="13.21875" customWidth="1"/>
  </cols>
  <sheetData>
    <row r="1" spans="1:13" x14ac:dyDescent="0.3">
      <c r="A1" t="s">
        <v>152</v>
      </c>
      <c r="B1" s="1" t="s">
        <v>0</v>
      </c>
      <c r="C1" s="1" t="s">
        <v>1</v>
      </c>
      <c r="D1" s="1" t="s">
        <v>2</v>
      </c>
      <c r="E1" s="1" t="s">
        <v>135</v>
      </c>
      <c r="F1" s="1" t="s">
        <v>4</v>
      </c>
      <c r="G1" s="1" t="s">
        <v>146</v>
      </c>
      <c r="H1" s="1" t="s">
        <v>136</v>
      </c>
      <c r="I1" s="1" t="s">
        <v>137</v>
      </c>
      <c r="J1" s="1" t="s">
        <v>138</v>
      </c>
      <c r="K1" s="1" t="s">
        <v>139</v>
      </c>
      <c r="L1" s="1" t="s">
        <v>140</v>
      </c>
      <c r="M1" s="1" t="s">
        <v>141</v>
      </c>
    </row>
    <row r="2" spans="1:13" x14ac:dyDescent="0.3">
      <c r="A2" s="1">
        <v>171</v>
      </c>
      <c r="B2" t="s">
        <v>101</v>
      </c>
      <c r="C2" t="s">
        <v>6</v>
      </c>
      <c r="D2" t="s">
        <v>7</v>
      </c>
      <c r="E2" t="s">
        <v>150</v>
      </c>
      <c r="F2" t="s">
        <v>103</v>
      </c>
      <c r="G2" t="str">
        <f>_xlfn.CONCAT(D2:F2)</f>
        <v>baseline - low emission - CO2</v>
      </c>
      <c r="H2">
        <v>460.39991962504212</v>
      </c>
      <c r="I2">
        <v>236.9407077803474</v>
      </c>
      <c r="J2">
        <v>175.78961653223499</v>
      </c>
      <c r="K2">
        <v>146.58227414676691</v>
      </c>
      <c r="L2">
        <v>124.68673620028849</v>
      </c>
      <c r="M2">
        <v>97.600745715321608</v>
      </c>
    </row>
    <row r="3" spans="1:13" x14ac:dyDescent="0.3">
      <c r="A3" s="1">
        <v>175</v>
      </c>
      <c r="B3" t="s">
        <v>101</v>
      </c>
      <c r="C3" t="s">
        <v>6</v>
      </c>
      <c r="D3" t="s">
        <v>13</v>
      </c>
      <c r="E3" t="s">
        <v>150</v>
      </c>
      <c r="F3" t="s">
        <v>103</v>
      </c>
      <c r="G3" t="str">
        <f>_xlfn.CONCAT(D3:F3)</f>
        <v>cement added - low emission - CO2</v>
      </c>
      <c r="H3">
        <v>459.87932150969039</v>
      </c>
      <c r="I3">
        <v>238.86431844015431</v>
      </c>
      <c r="J3">
        <v>177.85690978692779</v>
      </c>
      <c r="K3">
        <v>149.53011539062231</v>
      </c>
      <c r="L3">
        <v>127.8911069600428</v>
      </c>
      <c r="M3">
        <v>100.1750353739844</v>
      </c>
    </row>
    <row r="4" spans="1:13" x14ac:dyDescent="0.3">
      <c r="A4" s="1">
        <v>171</v>
      </c>
      <c r="B4" t="s">
        <v>101</v>
      </c>
      <c r="C4" t="s">
        <v>6</v>
      </c>
      <c r="D4" t="s">
        <v>7</v>
      </c>
      <c r="E4" t="s">
        <v>149</v>
      </c>
      <c r="F4" t="s">
        <v>103</v>
      </c>
      <c r="G4" t="str">
        <f>_xlfn.CONCAT(D4:F4)</f>
        <v>baseline - high emission -CO2</v>
      </c>
      <c r="H4">
        <v>514.45079830148495</v>
      </c>
      <c r="I4">
        <v>648.86828863045287</v>
      </c>
      <c r="J4">
        <v>733.83342936907093</v>
      </c>
      <c r="K4">
        <v>866.59493356984001</v>
      </c>
      <c r="L4">
        <v>1028.4829142332001</v>
      </c>
      <c r="M4">
        <v>1256.0800055306499</v>
      </c>
    </row>
    <row r="5" spans="1:13" x14ac:dyDescent="0.3">
      <c r="A5" s="1">
        <v>175</v>
      </c>
      <c r="B5" t="s">
        <v>101</v>
      </c>
      <c r="C5" t="s">
        <v>6</v>
      </c>
      <c r="D5" t="s">
        <v>13</v>
      </c>
      <c r="E5" t="s">
        <v>149</v>
      </c>
      <c r="F5" t="s">
        <v>103</v>
      </c>
      <c r="G5" t="str">
        <f>_xlfn.CONCAT(D5:F5)</f>
        <v>cement added - high emission -CO2</v>
      </c>
      <c r="H5">
        <v>537.34666430469315</v>
      </c>
      <c r="I5">
        <v>679.26991530221846</v>
      </c>
      <c r="J5">
        <v>779.30962951643721</v>
      </c>
      <c r="K5">
        <v>930.67002315869502</v>
      </c>
      <c r="L5">
        <v>1068.8363179045839</v>
      </c>
      <c r="M5">
        <v>1276.9045821072871</v>
      </c>
    </row>
    <row r="6" spans="1:13" x14ac:dyDescent="0.3">
      <c r="A6" s="1">
        <v>170</v>
      </c>
      <c r="B6" t="s">
        <v>101</v>
      </c>
      <c r="C6" t="s">
        <v>6</v>
      </c>
      <c r="D6" t="s">
        <v>7</v>
      </c>
      <c r="E6" t="s">
        <v>150</v>
      </c>
      <c r="F6" t="s">
        <v>102</v>
      </c>
      <c r="G6" t="str">
        <f>_xlfn.CONCAT(D6:F6)</f>
        <v>baseline - low emission - CH4</v>
      </c>
      <c r="H6">
        <v>12.35479581709501</v>
      </c>
      <c r="I6">
        <v>4.5221038300936591</v>
      </c>
      <c r="J6">
        <v>3.3123077439697028</v>
      </c>
      <c r="K6">
        <v>2.4608298802854258</v>
      </c>
      <c r="L6">
        <v>2.856013727573055</v>
      </c>
      <c r="M6">
        <v>3.9728482794690438</v>
      </c>
    </row>
    <row r="7" spans="1:13" x14ac:dyDescent="0.3">
      <c r="A7" s="1">
        <v>174</v>
      </c>
      <c r="B7" t="s">
        <v>101</v>
      </c>
      <c r="C7" t="s">
        <v>6</v>
      </c>
      <c r="D7" t="s">
        <v>13</v>
      </c>
      <c r="E7" t="s">
        <v>150</v>
      </c>
      <c r="F7" t="s">
        <v>102</v>
      </c>
      <c r="G7" t="str">
        <f>_xlfn.CONCAT(D7:F7)</f>
        <v>cement added - low emission - CH4</v>
      </c>
      <c r="H7">
        <v>12.35041037467802</v>
      </c>
      <c r="I7">
        <v>4.5152302006855871</v>
      </c>
      <c r="J7">
        <v>3.2515521836658912</v>
      </c>
      <c r="K7">
        <v>2.5107857338102089</v>
      </c>
      <c r="L7">
        <v>2.8446550681311691</v>
      </c>
      <c r="M7">
        <v>3.9660322511111081</v>
      </c>
    </row>
    <row r="8" spans="1:13" x14ac:dyDescent="0.3">
      <c r="A8" s="1">
        <v>170</v>
      </c>
      <c r="B8" t="s">
        <v>101</v>
      </c>
      <c r="C8" t="s">
        <v>6</v>
      </c>
      <c r="D8" t="s">
        <v>7</v>
      </c>
      <c r="E8" t="s">
        <v>149</v>
      </c>
      <c r="F8" t="s">
        <v>102</v>
      </c>
      <c r="G8" t="str">
        <f>_xlfn.CONCAT(D8:F8)</f>
        <v>baseline - high emission -CH4</v>
      </c>
      <c r="H8">
        <v>13.3745209894456</v>
      </c>
      <c r="I8">
        <v>15.464831790931351</v>
      </c>
      <c r="J8">
        <v>16.59516865821346</v>
      </c>
      <c r="K8">
        <v>19.105426743648682</v>
      </c>
      <c r="L8">
        <v>22.329875639128058</v>
      </c>
      <c r="M8">
        <v>27.665713042023551</v>
      </c>
    </row>
    <row r="9" spans="1:13" x14ac:dyDescent="0.3">
      <c r="A9" s="1">
        <v>174</v>
      </c>
      <c r="B9" t="s">
        <v>101</v>
      </c>
      <c r="C9" t="s">
        <v>6</v>
      </c>
      <c r="D9" t="s">
        <v>13</v>
      </c>
      <c r="E9" t="s">
        <v>149</v>
      </c>
      <c r="F9" t="s">
        <v>102</v>
      </c>
      <c r="G9" t="str">
        <f>_xlfn.CONCAT(D9:F9)</f>
        <v>cement added - high emission -CH4</v>
      </c>
      <c r="H9">
        <v>13.3745209894456</v>
      </c>
      <c r="I9">
        <v>15.658690391546109</v>
      </c>
      <c r="J9">
        <v>17.061401436831339</v>
      </c>
      <c r="K9">
        <v>19.934794859908511</v>
      </c>
      <c r="L9">
        <v>22.60035075545553</v>
      </c>
      <c r="M9">
        <v>27.492717048824709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VAR - no emiss bounds</vt:lpstr>
      <vt:lpstr>All VAR - minimum emiss bound</vt:lpstr>
      <vt:lpstr>ACT</vt:lpstr>
      <vt:lpstr>PRICE_COMMODITY</vt:lpstr>
      <vt:lpstr>EMISS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pgjed</dc:creator>
  <cp:lastModifiedBy>Philip Gjedde</cp:lastModifiedBy>
  <dcterms:created xsi:type="dcterms:W3CDTF">2022-04-19T00:03:59Z</dcterms:created>
  <dcterms:modified xsi:type="dcterms:W3CDTF">2022-04-19T00:18:43Z</dcterms:modified>
</cp:coreProperties>
</file>