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kamilami\all\PhD\course work\IAM\my project\to send\"/>
    </mc:Choice>
  </mc:AlternateContent>
  <xr:revisionPtr revIDLastSave="0" documentId="13_ncr:1_{9341F064-E491-4513-A29C-FAF40B932038}" xr6:coauthVersionLast="47" xr6:coauthVersionMax="47" xr10:uidLastSave="{00000000-0000-0000-0000-000000000000}"/>
  <bookViews>
    <workbookView xWindow="7032" yWindow="888" windowWidth="23016" windowHeight="12336" xr2:uid="{00000000-000D-0000-FFFF-FFFF00000000}"/>
  </bookViews>
  <sheets>
    <sheet name="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F21" i="1" s="1"/>
  <c r="G21" i="1" s="1"/>
  <c r="E20" i="1"/>
  <c r="F20" i="1" s="1"/>
  <c r="G20" i="1" s="1"/>
  <c r="E19" i="1"/>
  <c r="F19" i="1" s="1"/>
  <c r="G19" i="1" s="1"/>
  <c r="E18" i="1"/>
  <c r="F18" i="1" s="1"/>
  <c r="G18" i="1" s="1"/>
  <c r="E17" i="1"/>
  <c r="F17" i="1" s="1"/>
  <c r="G17" i="1" s="1"/>
  <c r="E16" i="1"/>
  <c r="F16" i="1" s="1"/>
  <c r="G16" i="1" s="1"/>
  <c r="E15" i="1"/>
  <c r="F15" i="1" s="1"/>
  <c r="G15" i="1" s="1"/>
  <c r="E14" i="1"/>
  <c r="F14" i="1" s="1"/>
  <c r="G14" i="1" s="1"/>
  <c r="F13" i="1"/>
  <c r="G13" i="1" s="1"/>
  <c r="E13" i="1"/>
  <c r="E12" i="1"/>
  <c r="F12" i="1" s="1"/>
  <c r="G12" i="1" s="1"/>
  <c r="E11" i="1"/>
  <c r="F11" i="1" s="1"/>
  <c r="G11" i="1" s="1"/>
  <c r="E10" i="1"/>
  <c r="F10" i="1" s="1"/>
  <c r="G10" i="1" s="1"/>
  <c r="E9" i="1"/>
  <c r="F9" i="1" s="1"/>
  <c r="G9" i="1" s="1"/>
  <c r="H8" i="1"/>
  <c r="H21" i="1" s="1"/>
  <c r="B8" i="1"/>
  <c r="E7" i="1"/>
  <c r="F7" i="1" s="1"/>
  <c r="G7" i="1" s="1"/>
  <c r="F6" i="1"/>
  <c r="G6" i="1" s="1"/>
  <c r="E6" i="1"/>
  <c r="E5" i="1"/>
  <c r="F5" i="1" s="1"/>
  <c r="G5" i="1" s="1"/>
  <c r="E4" i="1"/>
  <c r="F4" i="1" s="1"/>
  <c r="G4" i="1" s="1"/>
  <c r="F3" i="1"/>
  <c r="G3" i="1" s="1"/>
  <c r="E3" i="1"/>
  <c r="E2" i="1"/>
  <c r="F2" i="1" s="1"/>
  <c r="G2" i="1" s="1"/>
  <c r="H19" i="1" l="1"/>
  <c r="H17" i="1"/>
  <c r="H15" i="1"/>
  <c r="H11" i="1"/>
  <c r="H9" i="1"/>
  <c r="H6" i="1"/>
  <c r="H13" i="1"/>
  <c r="H7" i="1"/>
</calcChain>
</file>

<file path=xl/sharedStrings.xml><?xml version="1.0" encoding="utf-8"?>
<sst xmlns="http://schemas.openxmlformats.org/spreadsheetml/2006/main" count="8" uniqueCount="8">
  <si>
    <t>Year</t>
  </si>
  <si>
    <t>GDP (billion 
US$2005/yr)</t>
  </si>
  <si>
    <t>Population 
(million)</t>
  </si>
  <si>
    <t>Urban population (%)</t>
  </si>
  <si>
    <t>GDP/cap</t>
  </si>
  <si>
    <t>Passenger transport demand (km/cap/year)</t>
  </si>
  <si>
    <t>Passenger transport demand (Gpkm/a)</t>
  </si>
  <si>
    <t>Freight demand (Gtkm/a)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</si>
</sst>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lementary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reight"/>
      <sheetName val="Validation"/>
      <sheetName val="Hist. act."/>
      <sheetName val="Act. bounds"/>
      <sheetName val="GDP"/>
      <sheetName val="Pop"/>
      <sheetName val="Urban"/>
      <sheetName val="TV"/>
      <sheetName val="Modes"/>
      <sheetName val="Fuel economy"/>
      <sheetName val="Vehicle types"/>
      <sheetName val="Inv costs"/>
      <sheetName val="Hist capac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59">
          <cell r="M59">
            <v>0.88508527964190742</v>
          </cell>
        </row>
        <row r="60">
          <cell r="M60">
            <v>1.9576534107002661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2" width="11.109375" bestFit="1" customWidth="1"/>
    <col min="3" max="3" width="9.77734375" bestFit="1" customWidth="1"/>
    <col min="4" max="4" width="18.44140625" bestFit="1" customWidth="1"/>
    <col min="5" max="5" width="12" bestFit="1" customWidth="1"/>
    <col min="6" max="7" width="24.44140625" bestFit="1" customWidth="1"/>
    <col min="8" max="8" width="13.6640625" bestFit="1" customWidth="1"/>
  </cols>
  <sheetData>
    <row r="1" spans="1:8" ht="86.4" x14ac:dyDescent="0.3">
      <c r="A1" t="s">
        <v>0</v>
      </c>
      <c r="B1" s="1" t="s">
        <v>1</v>
      </c>
      <c r="C1" s="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1980</v>
      </c>
      <c r="B2">
        <v>241.63800000000001</v>
      </c>
      <c r="C2">
        <v>29.077000000000002</v>
      </c>
      <c r="D2">
        <v>48.424999999999997</v>
      </c>
      <c r="E2">
        <f>B2/C2*1000</f>
        <v>8310.2796024349136</v>
      </c>
      <c r="F2" s="2">
        <f>E2^([1]TV!$M$59)*[1]TV!$M$60</f>
        <v>5766.7338319199052</v>
      </c>
      <c r="G2" s="2">
        <f>C2*F2/1000</f>
        <v>167.67931963073508</v>
      </c>
    </row>
    <row r="3" spans="1:8" x14ac:dyDescent="0.3">
      <c r="A3">
        <v>1985</v>
      </c>
      <c r="B3">
        <v>258.45600000000002</v>
      </c>
      <c r="C3">
        <v>32.982999999999997</v>
      </c>
      <c r="D3">
        <v>49.372</v>
      </c>
      <c r="E3">
        <f t="shared" ref="E3:E21" si="0">B3/C3*1000</f>
        <v>7836.0367462025906</v>
      </c>
      <c r="F3" s="2">
        <f>E3^([1]TV!$M$59)*[1]TV!$M$60</f>
        <v>5474.484910880461</v>
      </c>
      <c r="G3" s="2">
        <f t="shared" ref="G3:G21" si="1">C3*F3/1000</f>
        <v>180.56493581557024</v>
      </c>
    </row>
    <row r="4" spans="1:8" x14ac:dyDescent="0.3">
      <c r="A4">
        <v>1990</v>
      </c>
      <c r="B4">
        <v>280.70999999999998</v>
      </c>
      <c r="C4">
        <v>36.793999999999997</v>
      </c>
      <c r="D4">
        <v>52.036999999999999</v>
      </c>
      <c r="E4">
        <f t="shared" si="0"/>
        <v>7629.233027123988</v>
      </c>
      <c r="F4" s="2">
        <f>E4^([1]TV!$M$59)*[1]TV!$M$60</f>
        <v>5346.4127142558082</v>
      </c>
      <c r="G4" s="2">
        <f t="shared" si="1"/>
        <v>196.71590940832817</v>
      </c>
    </row>
    <row r="5" spans="1:8" x14ac:dyDescent="0.3">
      <c r="A5">
        <v>1995</v>
      </c>
      <c r="B5">
        <v>293.024</v>
      </c>
      <c r="C5">
        <v>41.402000000000001</v>
      </c>
      <c r="D5">
        <v>54.485999999999997</v>
      </c>
      <c r="E5">
        <f t="shared" si="0"/>
        <v>7077.532486353316</v>
      </c>
      <c r="F5" s="2">
        <f>E5^([1]TV!$M$59)*[1]TV!$M$60</f>
        <v>5002.7589567221303</v>
      </c>
      <c r="G5" s="2">
        <f t="shared" si="1"/>
        <v>207.12422632620965</v>
      </c>
    </row>
    <row r="6" spans="1:8" x14ac:dyDescent="0.3">
      <c r="A6">
        <v>2000</v>
      </c>
      <c r="B6">
        <v>336.20400000000001</v>
      </c>
      <c r="C6">
        <v>44.76</v>
      </c>
      <c r="D6">
        <v>56.890999999999998</v>
      </c>
      <c r="E6" s="2">
        <f>B6/C6*1000</f>
        <v>7511.260053619304</v>
      </c>
      <c r="F6" s="2">
        <f>E6^([1]TV!$M$59)*[1]TV!$M$60</f>
        <v>5273.1745974577243</v>
      </c>
      <c r="G6" s="2">
        <f>C6*F6/1000</f>
        <v>236.02729498220774</v>
      </c>
      <c r="H6" s="2">
        <f>$H$8*B6/$B$8</f>
        <v>223.60096379930403</v>
      </c>
    </row>
    <row r="7" spans="1:8" x14ac:dyDescent="0.3">
      <c r="A7">
        <v>2005</v>
      </c>
      <c r="B7">
        <v>405.75700000000001</v>
      </c>
      <c r="C7">
        <v>47.792999999999999</v>
      </c>
      <c r="D7">
        <v>59.283000000000001</v>
      </c>
      <c r="E7" s="2">
        <f t="shared" si="0"/>
        <v>8489.883455736197</v>
      </c>
      <c r="F7" s="2">
        <f>E7^([1]TV!$M$59)*[1]TV!$M$60</f>
        <v>5876.9079776922472</v>
      </c>
      <c r="G7" s="2">
        <f t="shared" si="1"/>
        <v>280.87506297784557</v>
      </c>
      <c r="H7" s="2">
        <f>$H$8*B7/$B$8</f>
        <v>269.85894358280746</v>
      </c>
    </row>
    <row r="8" spans="1:8" x14ac:dyDescent="0.3">
      <c r="A8">
        <v>2008</v>
      </c>
      <c r="B8">
        <f>B7+(B9-B7)/(A9-A7)*(A8-A7)</f>
        <v>446.56600000000003</v>
      </c>
      <c r="E8" s="2"/>
      <c r="F8" s="2"/>
      <c r="G8" s="2"/>
      <c r="H8" s="2">
        <f>297</f>
        <v>297</v>
      </c>
    </row>
    <row r="9" spans="1:8" x14ac:dyDescent="0.3">
      <c r="A9">
        <v>2010</v>
      </c>
      <c r="B9">
        <v>473.77199999999999</v>
      </c>
      <c r="C9">
        <v>50.133000000000003</v>
      </c>
      <c r="D9">
        <v>61.701999999999998</v>
      </c>
      <c r="E9" s="2">
        <f t="shared" si="0"/>
        <v>9450.3021961582199</v>
      </c>
      <c r="F9" s="2">
        <f>E9^([1]TV!$M$59)*[1]TV!$M$60</f>
        <v>6461.6625095479321</v>
      </c>
      <c r="G9" s="2">
        <f t="shared" si="1"/>
        <v>323.94252659116648</v>
      </c>
      <c r="H9" s="2">
        <f>$H$8*B9/$B$8</f>
        <v>315.09403761146166</v>
      </c>
    </row>
    <row r="10" spans="1:8" x14ac:dyDescent="0.3">
      <c r="A10">
        <v>2015</v>
      </c>
      <c r="B10">
        <v>571.322</v>
      </c>
      <c r="C10">
        <v>52.493000000000002</v>
      </c>
      <c r="D10">
        <v>64.576999999999998</v>
      </c>
      <c r="E10">
        <f t="shared" si="0"/>
        <v>10883.774979521078</v>
      </c>
      <c r="F10" s="2">
        <f>E10^([1]TV!$M$59)*[1]TV!$M$60</f>
        <v>7322.0040703853474</v>
      </c>
      <c r="G10" s="2">
        <f t="shared" si="1"/>
        <v>384.35395966673804</v>
      </c>
    </row>
    <row r="11" spans="1:8" x14ac:dyDescent="0.3">
      <c r="A11">
        <v>2020</v>
      </c>
      <c r="B11">
        <v>709.19600000000003</v>
      </c>
      <c r="C11">
        <v>54.796999999999997</v>
      </c>
      <c r="D11">
        <v>67.152000000000001</v>
      </c>
      <c r="E11" s="2">
        <f t="shared" si="0"/>
        <v>12942.2413635783</v>
      </c>
      <c r="F11" s="2">
        <f>E11^([1]TV!$M$59)*[1]TV!$M$60</f>
        <v>8535.2231293761961</v>
      </c>
      <c r="G11" s="2">
        <f t="shared" si="1"/>
        <v>467.70462182042741</v>
      </c>
      <c r="H11" s="2">
        <f>$H$8*B11/$B$8</f>
        <v>471.6687163823488</v>
      </c>
    </row>
    <row r="12" spans="1:8" x14ac:dyDescent="0.3">
      <c r="A12">
        <v>2025</v>
      </c>
      <c r="B12">
        <v>862.83100000000002</v>
      </c>
      <c r="C12">
        <v>56.844999999999999</v>
      </c>
      <c r="D12">
        <v>69.456999999999994</v>
      </c>
      <c r="E12">
        <f t="shared" si="0"/>
        <v>15178.661271879675</v>
      </c>
      <c r="F12" s="2">
        <f>E12^([1]TV!$M$59)*[1]TV!$M$60</f>
        <v>9828.4266266236973</v>
      </c>
      <c r="G12" s="2">
        <f t="shared" si="1"/>
        <v>558.69691159042407</v>
      </c>
    </row>
    <row r="13" spans="1:8" x14ac:dyDescent="0.3">
      <c r="A13">
        <v>2030</v>
      </c>
      <c r="B13">
        <v>1024.2909999999999</v>
      </c>
      <c r="C13">
        <v>58.585000000000001</v>
      </c>
      <c r="D13">
        <v>71.522000000000006</v>
      </c>
      <c r="E13" s="2">
        <f t="shared" si="0"/>
        <v>17483.843987368778</v>
      </c>
      <c r="F13" s="2">
        <f>E13^([1]TV!$M$59)*[1]TV!$M$60</f>
        <v>11138.617546764572</v>
      </c>
      <c r="G13" s="2">
        <f t="shared" si="1"/>
        <v>652.55590897720253</v>
      </c>
      <c r="H13" s="2">
        <f>$H$8*B13/$B$8</f>
        <v>681.23060645011026</v>
      </c>
    </row>
    <row r="14" spans="1:8" x14ac:dyDescent="0.3">
      <c r="A14">
        <v>2035</v>
      </c>
      <c r="B14">
        <v>1192.6220000000001</v>
      </c>
      <c r="C14">
        <v>60.027999999999999</v>
      </c>
      <c r="D14">
        <v>73.375</v>
      </c>
      <c r="E14">
        <f t="shared" si="0"/>
        <v>19867.761711201441</v>
      </c>
      <c r="F14" s="2">
        <f>E14^([1]TV!$M$59)*[1]TV!$M$60</f>
        <v>12472.805904367156</v>
      </c>
      <c r="G14" s="2">
        <f t="shared" si="1"/>
        <v>748.71759282735161</v>
      </c>
    </row>
    <row r="15" spans="1:8" x14ac:dyDescent="0.3">
      <c r="A15">
        <v>2040</v>
      </c>
      <c r="B15">
        <v>1369.723</v>
      </c>
      <c r="C15">
        <v>61.253999999999998</v>
      </c>
      <c r="D15">
        <v>75.040000000000006</v>
      </c>
      <c r="E15" s="2">
        <f t="shared" si="0"/>
        <v>22361.364155810232</v>
      </c>
      <c r="F15" s="2">
        <f>E15^([1]TV!$M$59)*[1]TV!$M$60</f>
        <v>13848.818367635147</v>
      </c>
      <c r="G15" s="2">
        <f t="shared" si="1"/>
        <v>848.29552029112335</v>
      </c>
      <c r="H15" s="2">
        <f>$H$8*B15/$B$8</f>
        <v>910.96888477850962</v>
      </c>
    </row>
    <row r="16" spans="1:8" x14ac:dyDescent="0.3">
      <c r="A16">
        <v>2045</v>
      </c>
      <c r="B16">
        <v>1551.586</v>
      </c>
      <c r="C16">
        <v>62.25</v>
      </c>
      <c r="D16">
        <v>76.540999999999997</v>
      </c>
      <c r="E16">
        <f t="shared" si="0"/>
        <v>24925.076305220882</v>
      </c>
      <c r="F16" s="2">
        <f>E16^([1]TV!$M$59)*[1]TV!$M$60</f>
        <v>15245.232371898053</v>
      </c>
      <c r="G16" s="2">
        <f t="shared" si="1"/>
        <v>949.01571515065382</v>
      </c>
    </row>
    <row r="17" spans="1:8" x14ac:dyDescent="0.3">
      <c r="A17">
        <v>2050</v>
      </c>
      <c r="B17">
        <v>1736.3140000000001</v>
      </c>
      <c r="C17">
        <v>63.045000000000002</v>
      </c>
      <c r="D17">
        <v>77.897999999999996</v>
      </c>
      <c r="E17" s="2">
        <f t="shared" si="0"/>
        <v>27540.867634229518</v>
      </c>
      <c r="F17" s="2">
        <f>E17^([1]TV!$M$59)*[1]TV!$M$60</f>
        <v>16653.082629673532</v>
      </c>
      <c r="G17" s="2">
        <f t="shared" si="1"/>
        <v>1049.8935943877677</v>
      </c>
      <c r="H17" s="2">
        <f>$H$8*B17/$B$8</f>
        <v>1154.7794906016131</v>
      </c>
    </row>
    <row r="18" spans="1:8" x14ac:dyDescent="0.3">
      <c r="A18">
        <v>2055</v>
      </c>
      <c r="B18">
        <v>1928.6120000000001</v>
      </c>
      <c r="C18">
        <v>63.631</v>
      </c>
      <c r="D18">
        <v>79.126999999999995</v>
      </c>
      <c r="E18">
        <f t="shared" si="0"/>
        <v>30309.314642234131</v>
      </c>
      <c r="F18" s="2">
        <f>E18^([1]TV!$M$59)*[1]TV!$M$60</f>
        <v>18126.454088962309</v>
      </c>
      <c r="G18" s="2">
        <f t="shared" si="1"/>
        <v>1153.4044001347606</v>
      </c>
    </row>
    <row r="19" spans="1:8" x14ac:dyDescent="0.3">
      <c r="A19">
        <v>2060</v>
      </c>
      <c r="B19">
        <v>2132.3560000000002</v>
      </c>
      <c r="C19">
        <v>64.042000000000002</v>
      </c>
      <c r="D19">
        <v>80.245000000000005</v>
      </c>
      <c r="E19" s="2">
        <f t="shared" si="0"/>
        <v>33296.211860966243</v>
      </c>
      <c r="F19" s="2">
        <f>E19^([1]TV!$M$59)*[1]TV!$M$60</f>
        <v>19698.850980313764</v>
      </c>
      <c r="G19" s="2">
        <f t="shared" si="1"/>
        <v>1261.5538144812542</v>
      </c>
      <c r="H19" s="2">
        <f>$H$8*B19/$B$8</f>
        <v>1418.1772280021319</v>
      </c>
    </row>
    <row r="20" spans="1:8" x14ac:dyDescent="0.3">
      <c r="A20">
        <v>2065</v>
      </c>
      <c r="B20">
        <v>2340.7510000000002</v>
      </c>
      <c r="C20">
        <v>64.183000000000007</v>
      </c>
      <c r="D20">
        <v>81.263000000000005</v>
      </c>
      <c r="E20">
        <f t="shared" si="0"/>
        <v>36469.953102846543</v>
      </c>
      <c r="F20" s="2">
        <f>E20^([1]TV!$M$59)*[1]TV!$M$60</f>
        <v>21351.9479386848</v>
      </c>
      <c r="G20" s="2">
        <f t="shared" si="1"/>
        <v>1370.4320745486068</v>
      </c>
    </row>
    <row r="21" spans="1:8" x14ac:dyDescent="0.3">
      <c r="A21">
        <v>2070</v>
      </c>
      <c r="B21">
        <v>2549.3910000000001</v>
      </c>
      <c r="C21">
        <v>64.028000000000006</v>
      </c>
      <c r="D21">
        <v>82.194000000000003</v>
      </c>
      <c r="E21" s="2">
        <f t="shared" si="0"/>
        <v>39816.814518648091</v>
      </c>
      <c r="F21" s="2">
        <f>E21^([1]TV!$M$59)*[1]TV!$M$60</f>
        <v>23077.404400304997</v>
      </c>
      <c r="G21" s="2">
        <f t="shared" si="1"/>
        <v>1477.6000489427283</v>
      </c>
      <c r="H21" s="2">
        <f>$H$8*B21/$B$8</f>
        <v>1695.5368904036579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Kamila Krych</dc:creator>
  <cp:lastModifiedBy>Kamila Krych</cp:lastModifiedBy>
  <dcterms:created xsi:type="dcterms:W3CDTF">2015-06-05T18:19:34Z</dcterms:created>
  <dcterms:modified xsi:type="dcterms:W3CDTF">2022-04-23T14:33:10Z</dcterms:modified>
</cp:coreProperties>
</file>