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gagnon\BOX\IIEP_MyProjects\MP_01000298\WorkFiles_Experts\298-Issue-Papers\298-Issue-Paper-Sprague\Replication files\Code\"/>
    </mc:Choice>
  </mc:AlternateContent>
  <bookViews>
    <workbookView xWindow="0" yWindow="0" windowWidth="28800" windowHeight="13215"/>
  </bookViews>
  <sheets>
    <sheet name="How to" sheetId="3" r:id="rId1"/>
    <sheet name="Estimating population" sheetId="1" r:id="rId2"/>
    <sheet name="Data for char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F9" i="1"/>
  <c r="E9" i="1"/>
  <c r="F11" i="1" l="1"/>
  <c r="B22" i="1"/>
  <c r="B27" i="2" l="1"/>
  <c r="B35" i="2"/>
  <c r="B43" i="2"/>
  <c r="B51" i="2"/>
  <c r="B59" i="2"/>
  <c r="B67" i="2"/>
  <c r="B75" i="2"/>
  <c r="B76" i="2"/>
  <c r="B20" i="2"/>
  <c r="B28" i="2"/>
  <c r="B36" i="2"/>
  <c r="B44" i="2"/>
  <c r="B69" i="2"/>
  <c r="B21" i="2"/>
  <c r="B29" i="2"/>
  <c r="B37" i="2"/>
  <c r="B45" i="2"/>
  <c r="B53" i="2"/>
  <c r="B22" i="2"/>
  <c r="B30" i="2"/>
  <c r="B38" i="2"/>
  <c r="B46" i="2"/>
  <c r="B54" i="2"/>
  <c r="B62" i="2"/>
  <c r="B70" i="2"/>
  <c r="B78" i="2"/>
  <c r="B56" i="2"/>
  <c r="B80" i="2"/>
  <c r="B42" i="2"/>
  <c r="B74" i="2"/>
  <c r="B52" i="2"/>
  <c r="B77" i="2"/>
  <c r="B23" i="2"/>
  <c r="B31" i="2"/>
  <c r="B39" i="2"/>
  <c r="B47" i="2"/>
  <c r="B55" i="2"/>
  <c r="B63" i="2"/>
  <c r="B71" i="2"/>
  <c r="B79" i="2"/>
  <c r="B48" i="2"/>
  <c r="B72" i="2"/>
  <c r="B34" i="2"/>
  <c r="B66" i="2"/>
  <c r="B60" i="2"/>
  <c r="B24" i="2"/>
  <c r="B32" i="2"/>
  <c r="B40" i="2"/>
  <c r="B64" i="2"/>
  <c r="B26" i="2"/>
  <c r="B58" i="2"/>
  <c r="B68" i="2"/>
  <c r="B25" i="2"/>
  <c r="B33" i="2"/>
  <c r="B41" i="2"/>
  <c r="B49" i="2"/>
  <c r="B57" i="2"/>
  <c r="B65" i="2"/>
  <c r="B73" i="2"/>
  <c r="B81" i="2"/>
  <c r="B50" i="2"/>
  <c r="B82" i="2"/>
  <c r="B61" i="2"/>
  <c r="E82" i="2"/>
  <c r="E81" i="2"/>
  <c r="D79" i="2" s="1"/>
  <c r="E76" i="2"/>
  <c r="D74" i="2" s="1"/>
  <c r="E71" i="2"/>
  <c r="D70" i="2" s="1"/>
  <c r="E66" i="2"/>
  <c r="D66" i="2" s="1"/>
  <c r="E61" i="2"/>
  <c r="D57" i="2" s="1"/>
  <c r="E56" i="2"/>
  <c r="D55" i="2" s="1"/>
  <c r="E51" i="2"/>
  <c r="D49" i="2" s="1"/>
  <c r="E46" i="2"/>
  <c r="D42" i="2" s="1"/>
  <c r="E41" i="2"/>
  <c r="D40" i="2" s="1"/>
  <c r="E36" i="2"/>
  <c r="D36" i="2" s="1"/>
  <c r="E31" i="2"/>
  <c r="D30" i="2" s="1"/>
  <c r="E26" i="2"/>
  <c r="D24" i="2" s="1"/>
  <c r="E21" i="2"/>
  <c r="D17" i="2" s="1"/>
  <c r="E16" i="2"/>
  <c r="D13" i="2" s="1"/>
  <c r="E11" i="2"/>
  <c r="D11" i="2" s="1"/>
  <c r="E6" i="2"/>
  <c r="D5" i="2" s="1"/>
  <c r="D80" i="2"/>
  <c r="D37" i="2" l="1"/>
  <c r="D39" i="2"/>
  <c r="D6" i="2"/>
  <c r="D45" i="2"/>
  <c r="D46" i="2"/>
  <c r="D75" i="2"/>
  <c r="D76" i="2"/>
  <c r="D33" i="2"/>
  <c r="D15" i="2"/>
  <c r="D19" i="2"/>
  <c r="D52" i="2"/>
  <c r="D16" i="2"/>
  <c r="D53" i="2"/>
  <c r="D20" i="2"/>
  <c r="D22" i="2"/>
  <c r="D62" i="2"/>
  <c r="D12" i="2"/>
  <c r="D34" i="2"/>
  <c r="D54" i="2"/>
  <c r="D72" i="2"/>
  <c r="D14" i="2"/>
  <c r="D35" i="2"/>
  <c r="D56" i="2"/>
  <c r="D73" i="2"/>
  <c r="D67" i="2"/>
  <c r="D7" i="2"/>
  <c r="D29" i="2"/>
  <c r="D68" i="2"/>
  <c r="D2" i="2"/>
  <c r="D25" i="2"/>
  <c r="D48" i="2"/>
  <c r="D64" i="2"/>
  <c r="D71" i="2"/>
  <c r="D4" i="2"/>
  <c r="D26" i="2"/>
  <c r="D44" i="2"/>
  <c r="D65" i="2"/>
  <c r="D9" i="2"/>
  <c r="D8" i="2"/>
  <c r="D28" i="2"/>
  <c r="D31" i="2"/>
  <c r="D27" i="2"/>
  <c r="D51" i="2"/>
  <c r="D47" i="2"/>
  <c r="D50" i="2"/>
  <c r="D60" i="2"/>
  <c r="D59" i="2"/>
  <c r="D10" i="2"/>
  <c r="D69" i="2"/>
  <c r="D77" i="2"/>
  <c r="D32" i="2"/>
  <c r="D3" i="2"/>
  <c r="D21" i="2"/>
  <c r="D23" i="2"/>
  <c r="D41" i="2"/>
  <c r="D43" i="2"/>
  <c r="D61" i="2"/>
  <c r="D63" i="2"/>
  <c r="D81" i="2"/>
  <c r="D18" i="2"/>
  <c r="D38" i="2"/>
  <c r="D58" i="2"/>
  <c r="D78" i="2"/>
  <c r="J85" i="1" l="1"/>
  <c r="C82" i="2" s="1"/>
  <c r="J83" i="1"/>
  <c r="C80" i="2" s="1"/>
  <c r="J63" i="1"/>
  <c r="C60" i="2" s="1"/>
  <c r="J43" i="1"/>
  <c r="C40" i="2" s="1"/>
  <c r="J23" i="1"/>
  <c r="C20" i="2" s="1"/>
  <c r="J82" i="1"/>
  <c r="J62" i="1"/>
  <c r="C59" i="2" s="1"/>
  <c r="J42" i="1"/>
  <c r="C39" i="2" s="1"/>
  <c r="J22" i="1"/>
  <c r="J81" i="1"/>
  <c r="C78" i="2" s="1"/>
  <c r="J61" i="1"/>
  <c r="C58" i="2" s="1"/>
  <c r="J41" i="1"/>
  <c r="C38" i="2" s="1"/>
  <c r="J21" i="1"/>
  <c r="C18" i="2" s="1"/>
  <c r="J80" i="1"/>
  <c r="C77" i="2" s="1"/>
  <c r="J60" i="1"/>
  <c r="J40" i="1"/>
  <c r="J20" i="1"/>
  <c r="C20" i="1"/>
  <c r="C19" i="1"/>
  <c r="J78" i="1"/>
  <c r="C75" i="2" s="1"/>
  <c r="J58" i="1"/>
  <c r="C55" i="2" s="1"/>
  <c r="J38" i="1"/>
  <c r="C35" i="2" s="1"/>
  <c r="J18" i="1"/>
  <c r="C15" i="2" s="1"/>
  <c r="C18" i="1"/>
  <c r="J77" i="1"/>
  <c r="C74" i="2" s="1"/>
  <c r="J57" i="1"/>
  <c r="C54" i="2" s="1"/>
  <c r="J37" i="1"/>
  <c r="C34" i="2" s="1"/>
  <c r="J17" i="1"/>
  <c r="C17" i="1"/>
  <c r="J76" i="1"/>
  <c r="C73" i="2" s="1"/>
  <c r="J56" i="1"/>
  <c r="C53" i="2" s="1"/>
  <c r="J36" i="1"/>
  <c r="C33" i="2" s="1"/>
  <c r="J16" i="1"/>
  <c r="C13" i="2" s="1"/>
  <c r="C16" i="1"/>
  <c r="J75" i="1"/>
  <c r="J55" i="1"/>
  <c r="J35" i="1"/>
  <c r="J15" i="1"/>
  <c r="C15" i="1"/>
  <c r="C14" i="1"/>
  <c r="J73" i="1"/>
  <c r="C70" i="2" s="1"/>
  <c r="J53" i="1"/>
  <c r="C50" i="2" s="1"/>
  <c r="J33" i="1"/>
  <c r="C30" i="2" s="1"/>
  <c r="J13" i="1"/>
  <c r="C10" i="2" s="1"/>
  <c r="C13" i="1"/>
  <c r="J72" i="1"/>
  <c r="C69" i="2" s="1"/>
  <c r="J52" i="1"/>
  <c r="C49" i="2" s="1"/>
  <c r="J32" i="1"/>
  <c r="C29" i="2" s="1"/>
  <c r="J12" i="1"/>
  <c r="C9" i="2" s="1"/>
  <c r="C12" i="1"/>
  <c r="J71" i="1"/>
  <c r="C68" i="2" s="1"/>
  <c r="J51" i="1"/>
  <c r="C48" i="2" s="1"/>
  <c r="J31" i="1"/>
  <c r="C28" i="2" s="1"/>
  <c r="J11" i="1"/>
  <c r="C11" i="1"/>
  <c r="J70" i="1"/>
  <c r="J50" i="1"/>
  <c r="J30" i="1"/>
  <c r="J10" i="1"/>
  <c r="C10" i="1"/>
  <c r="C9" i="1"/>
  <c r="J68" i="1"/>
  <c r="C65" i="2" s="1"/>
  <c r="J48" i="1"/>
  <c r="C45" i="2" s="1"/>
  <c r="J28" i="1"/>
  <c r="C25" i="2" s="1"/>
  <c r="J8" i="1"/>
  <c r="C8" i="1"/>
  <c r="J67" i="1"/>
  <c r="C64" i="2" s="1"/>
  <c r="J47" i="1"/>
  <c r="C44" i="2" s="1"/>
  <c r="J27" i="1"/>
  <c r="C24" i="2" s="1"/>
  <c r="J7" i="1"/>
  <c r="C4" i="2" s="1"/>
  <c r="C7" i="1"/>
  <c r="J66" i="1"/>
  <c r="C63" i="2" s="1"/>
  <c r="J46" i="1"/>
  <c r="C43" i="2" s="1"/>
  <c r="J26" i="1"/>
  <c r="C23" i="2" s="1"/>
  <c r="J6" i="1"/>
  <c r="C3" i="2" s="1"/>
  <c r="C6" i="1"/>
  <c r="J65" i="1"/>
  <c r="J45" i="1"/>
  <c r="J25" i="1"/>
  <c r="J5" i="1"/>
  <c r="C5" i="1"/>
  <c r="C8" i="2" l="1"/>
  <c r="G6" i="1"/>
  <c r="C14" i="2"/>
  <c r="C5" i="2"/>
  <c r="C17" i="2"/>
  <c r="G8" i="1"/>
  <c r="C19" i="2"/>
  <c r="G10" i="1"/>
  <c r="J49" i="1"/>
  <c r="C46" i="2" s="1"/>
  <c r="C42" i="2"/>
  <c r="J19" i="1"/>
  <c r="C16" i="2" s="1"/>
  <c r="C12" i="2"/>
  <c r="C21" i="1"/>
  <c r="J69" i="1"/>
  <c r="C66" i="2" s="1"/>
  <c r="C62" i="2"/>
  <c r="J54" i="1"/>
  <c r="C51" i="2" s="1"/>
  <c r="C47" i="2"/>
  <c r="J39" i="1"/>
  <c r="C36" i="2" s="1"/>
  <c r="C32" i="2"/>
  <c r="J84" i="1"/>
  <c r="C81" i="2" s="1"/>
  <c r="C79" i="2"/>
  <c r="J34" i="1"/>
  <c r="C31" i="2" s="1"/>
  <c r="C27" i="2"/>
  <c r="J9" i="1"/>
  <c r="C6" i="2" s="1"/>
  <c r="C2" i="2"/>
  <c r="J59" i="1"/>
  <c r="C56" i="2" s="1"/>
  <c r="C52" i="2"/>
  <c r="J44" i="1"/>
  <c r="C41" i="2" s="1"/>
  <c r="C37" i="2"/>
  <c r="J24" i="1"/>
  <c r="J74" i="1"/>
  <c r="C71" i="2" s="1"/>
  <c r="C67" i="2"/>
  <c r="J29" i="1"/>
  <c r="C26" i="2" s="1"/>
  <c r="C22" i="2"/>
  <c r="J14" i="1"/>
  <c r="C11" i="2" s="1"/>
  <c r="C7" i="2"/>
  <c r="J79" i="1"/>
  <c r="C76" i="2" s="1"/>
  <c r="C72" i="2"/>
  <c r="J64" i="1"/>
  <c r="C61" i="2" s="1"/>
  <c r="C57" i="2"/>
  <c r="G5" i="1" l="1"/>
  <c r="C21" i="2"/>
  <c r="G11" i="1"/>
  <c r="G9" i="1"/>
  <c r="G7" i="1"/>
</calcChain>
</file>

<file path=xl/comments1.xml><?xml version="1.0" encoding="utf-8"?>
<comments xmlns="http://schemas.openxmlformats.org/spreadsheetml/2006/main">
  <authors>
    <author>Amélie Gagnon</author>
  </authors>
  <commentList>
    <comment ref="I85" authorId="0" shapeId="0">
      <text>
        <r>
          <rPr>
            <b/>
            <sz val="9"/>
            <color indexed="81"/>
            <rFont val="Tahoma"/>
            <family val="2"/>
          </rPr>
          <t>Amélie Gagnon:</t>
        </r>
        <r>
          <rPr>
            <sz val="9"/>
            <color indexed="81"/>
            <rFont val="Tahoma"/>
            <family val="2"/>
          </rPr>
          <t xml:space="preserve">
80 and above
</t>
        </r>
      </text>
    </comment>
  </commentList>
</comments>
</file>

<file path=xl/sharedStrings.xml><?xml version="1.0" encoding="utf-8"?>
<sst xmlns="http://schemas.openxmlformats.org/spreadsheetml/2006/main" count="111" uniqueCount="70">
  <si>
    <t>Population estimates by 5-year age-groups</t>
  </si>
  <si>
    <t>First end-panel</t>
  </si>
  <si>
    <t>N1</t>
  </si>
  <si>
    <t>N2</t>
  </si>
  <si>
    <t>N3</t>
  </si>
  <si>
    <t>N4</t>
  </si>
  <si>
    <t>N5</t>
  </si>
  <si>
    <t>Age-group</t>
  </si>
  <si>
    <t>Population</t>
  </si>
  <si>
    <t>Age</t>
  </si>
  <si>
    <t>n1</t>
  </si>
  <si>
    <t>0 - 4</t>
  </si>
  <si>
    <t>n2</t>
  </si>
  <si>
    <t>5 - 9</t>
  </si>
  <si>
    <t>n3</t>
  </si>
  <si>
    <t>10 - 14</t>
  </si>
  <si>
    <t>n4</t>
  </si>
  <si>
    <t>15 - 19</t>
  </si>
  <si>
    <t>n5</t>
  </si>
  <si>
    <t>20 - 24</t>
  </si>
  <si>
    <t>25 - 29</t>
  </si>
  <si>
    <t>First next-to-end panel</t>
  </si>
  <si>
    <t>30 - 34</t>
  </si>
  <si>
    <t>35 - 39</t>
  </si>
  <si>
    <t>40 - 44</t>
  </si>
  <si>
    <t>45 - 49</t>
  </si>
  <si>
    <t>50 - 54</t>
  </si>
  <si>
    <t>55 - 59</t>
  </si>
  <si>
    <t>60 - 64</t>
  </si>
  <si>
    <t>Mid-panel</t>
  </si>
  <si>
    <t>65 - 69</t>
  </si>
  <si>
    <t>70 - 74</t>
  </si>
  <si>
    <t>75-79</t>
  </si>
  <si>
    <t>80+</t>
  </si>
  <si>
    <t>Total</t>
  </si>
  <si>
    <t>Last next-to-end panel</t>
  </si>
  <si>
    <t>Last end-panel</t>
  </si>
  <si>
    <t>Sprague estimate</t>
  </si>
  <si>
    <t>Linear average</t>
  </si>
  <si>
    <t>Sprague Multipliers (for reference)</t>
  </si>
  <si>
    <t>Estimating school-age populations</t>
  </si>
  <si>
    <t>Primary</t>
  </si>
  <si>
    <t>to age</t>
  </si>
  <si>
    <t xml:space="preserve">Level </t>
  </si>
  <si>
    <t>from age</t>
  </si>
  <si>
    <t>Tool developped by the UNESCO International Institute for Educational Planning, 2018</t>
  </si>
  <si>
    <t>age</t>
  </si>
  <si>
    <t>Thomas Bond Sprague, “Explanation of a New Formula for Interpolation”, Journal of the Institute of Actuaries, 22:270, 1880-1881.</t>
  </si>
  <si>
    <t>For more information: United Nations (1956). Manual III. Methods for population projections by sex and age (United Nations publication, Sales No. 56.XIII.3).</t>
  </si>
  <si>
    <t xml:space="preserve">https://www.un.org/en/development/desa/population/publications/manual/projection/sex-age.asp
</t>
  </si>
  <si>
    <t>https://www.un.org/en/development/desa/population/publications/pdf/manuals/projections/manual3/chapter8.pdf</t>
  </si>
  <si>
    <t xml:space="preserve">Based on: </t>
  </si>
  <si>
    <t>5-year age group</t>
  </si>
  <si>
    <t>Estimated population</t>
  </si>
  <si>
    <t>School-age population</t>
  </si>
  <si>
    <t>Other interesting resource:</t>
  </si>
  <si>
    <t>https://www.cedefop.europa.eu/files/Methodology_for_the_calculation_of_Eurostats_demographic_indicators.pdf</t>
  </si>
  <si>
    <t>Lower Sec</t>
  </si>
  <si>
    <t>Upper Sec</t>
  </si>
  <si>
    <t>Total Sec</t>
  </si>
  <si>
    <t>Post-Sec non-ter</t>
  </si>
  <si>
    <t>Tertiary education</t>
  </si>
  <si>
    <t>Pre-primary</t>
  </si>
  <si>
    <t>School-age range</t>
  </si>
  <si>
    <t>Population estimates by single years of age</t>
  </si>
  <si>
    <t>Enter the official school age by educational levels in the relevant blue cells</t>
  </si>
  <si>
    <t>Enter your population data in the relevant blue cells</t>
  </si>
  <si>
    <t>Version 3.20191128</t>
  </si>
  <si>
    <t>Using Sprague multipliers for educational planning</t>
  </si>
  <si>
    <t>Latest revision: 11 Decembre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</si>
</sst>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000\ \ 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9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Font="1"/>
    <xf numFmtId="3" fontId="4" fillId="0" borderId="4" xfId="0" applyNumberFormat="1" applyFont="1" applyFill="1" applyBorder="1" applyAlignment="1">
      <alignment vertical="center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4" fillId="0" borderId="1" xfId="0" applyFont="1" applyFill="1" applyBorder="1" applyAlignment="1" applyProtection="1">
      <alignment horizontal="left" vertical="center"/>
      <protection hidden="1"/>
    </xf>
    <xf numFmtId="3" fontId="4" fillId="2" borderId="3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 applyProtection="1">
      <alignment horizontal="left" vertical="center"/>
      <protection hidden="1"/>
    </xf>
    <xf numFmtId="0" fontId="4" fillId="0" borderId="2" xfId="0" quotePrefix="1" applyFont="1" applyFill="1" applyBorder="1" applyAlignment="1" applyProtection="1">
      <alignment horizontal="left" vertical="center"/>
      <protection hidden="1"/>
    </xf>
    <xf numFmtId="0" fontId="4" fillId="0" borderId="0" xfId="0" applyFont="1" applyFill="1" applyBorder="1" applyAlignment="1">
      <alignment vertical="center"/>
    </xf>
    <xf numFmtId="3" fontId="4" fillId="0" borderId="3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vertical="center"/>
      <protection hidden="1"/>
    </xf>
    <xf numFmtId="0" fontId="4" fillId="0" borderId="2" xfId="0" applyFont="1" applyBorder="1" applyAlignment="1">
      <alignment vertical="center"/>
    </xf>
    <xf numFmtId="164" fontId="4" fillId="0" borderId="0" xfId="0" applyNumberFormat="1" applyFont="1" applyFill="1" applyBorder="1" applyAlignment="1" applyProtection="1">
      <alignment horizontal="right" vertical="center"/>
      <protection hidden="1"/>
    </xf>
    <xf numFmtId="164" fontId="4" fillId="0" borderId="0" xfId="0" applyNumberFormat="1" applyFont="1" applyFill="1" applyBorder="1" applyAlignment="1" applyProtection="1">
      <alignment horizontal="right" vertical="center" wrapText="1"/>
      <protection hidden="1"/>
    </xf>
    <xf numFmtId="3" fontId="5" fillId="3" borderId="2" xfId="0" applyNumberFormat="1" applyFont="1" applyFill="1" applyBorder="1" applyAlignment="1">
      <alignment vertical="center"/>
    </xf>
    <xf numFmtId="0" fontId="6" fillId="0" borderId="0" xfId="0" applyFont="1" applyFill="1" applyBorder="1" applyAlignment="1" applyProtection="1">
      <alignment vertical="center"/>
      <protection hidden="1"/>
    </xf>
    <xf numFmtId="165" fontId="4" fillId="0" borderId="0" xfId="0" applyNumberFormat="1" applyFont="1" applyFill="1" applyBorder="1" applyAlignment="1" applyProtection="1">
      <alignment horizontal="center" vertical="center" wrapText="1"/>
      <protection hidden="1"/>
    </xf>
    <xf numFmtId="165" fontId="4" fillId="0" borderId="0" xfId="0" applyNumberFormat="1" applyFont="1" applyFill="1" applyBorder="1" applyAlignment="1" applyProtection="1">
      <alignment horizontal="right" vertical="center"/>
      <protection hidden="1"/>
    </xf>
    <xf numFmtId="165" fontId="4" fillId="0" borderId="0" xfId="0" applyNumberFormat="1" applyFont="1" applyFill="1" applyBorder="1" applyAlignment="1" applyProtection="1">
      <alignment horizontal="right" vertical="center" wrapText="1"/>
      <protection hidden="1"/>
    </xf>
    <xf numFmtId="0" fontId="4" fillId="0" borderId="2" xfId="0" applyFont="1" applyFill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165" fontId="4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7" fillId="0" borderId="0" xfId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3" fontId="4" fillId="0" borderId="4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1" fontId="4" fillId="0" borderId="0" xfId="0" quotePrefix="1" applyNumberFormat="1" applyFont="1" applyFill="1" applyBorder="1" applyAlignment="1" applyProtection="1">
      <alignment horizontal="right" vertical="center"/>
      <protection hidden="1"/>
    </xf>
    <xf numFmtId="1" fontId="4" fillId="0" borderId="0" xfId="0" applyNumberFormat="1" applyFont="1" applyFill="1" applyBorder="1" applyAlignment="1" applyProtection="1">
      <alignment horizontal="right" vertical="center"/>
      <protection hidden="1"/>
    </xf>
    <xf numFmtId="1" fontId="4" fillId="0" borderId="1" xfId="0" applyNumberFormat="1" applyFont="1" applyFill="1" applyBorder="1" applyAlignment="1" applyProtection="1">
      <alignment horizontal="right" vertical="center"/>
      <protection hidden="1"/>
    </xf>
    <xf numFmtId="1" fontId="4" fillId="0" borderId="0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 applyProtection="1">
      <alignment horizontal="left" vertical="center"/>
      <protection hidden="1"/>
    </xf>
    <xf numFmtId="3" fontId="4" fillId="0" borderId="2" xfId="0" applyNumberFormat="1" applyFont="1" applyFill="1" applyBorder="1" applyAlignment="1">
      <alignment vertical="center"/>
    </xf>
    <xf numFmtId="0" fontId="4" fillId="0" borderId="0" xfId="0" applyFont="1" applyFill="1" applyBorder="1" applyAlignment="1" applyProtection="1">
      <alignment vertical="center" wrapText="1"/>
      <protection hidden="1"/>
    </xf>
    <xf numFmtId="0" fontId="4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 applyProtection="1">
      <alignment horizontal="centerContinuous" vertical="center" wrapText="1"/>
      <protection hidden="1"/>
    </xf>
    <xf numFmtId="0" fontId="2" fillId="4" borderId="0" xfId="0" applyFont="1" applyFill="1" applyBorder="1" applyAlignment="1">
      <alignment horizontal="centerContinuous" vertical="center" wrapText="1"/>
    </xf>
    <xf numFmtId="0" fontId="2" fillId="4" borderId="0" xfId="0" applyFont="1" applyFill="1" applyBorder="1" applyAlignment="1" applyProtection="1">
      <alignment horizontal="centerContinuous" vertical="center" wrapText="1"/>
      <protection hidden="1"/>
    </xf>
    <xf numFmtId="0" fontId="4" fillId="4" borderId="0" xfId="0" applyFont="1" applyFill="1" applyBorder="1" applyAlignment="1">
      <alignment horizontal="centerContinuous" vertical="center" wrapText="1"/>
    </xf>
    <xf numFmtId="0" fontId="1" fillId="4" borderId="0" xfId="0" applyFont="1" applyFill="1" applyBorder="1" applyAlignment="1">
      <alignment horizontal="centerContinuous" vertical="center" wrapText="1"/>
    </xf>
    <xf numFmtId="0" fontId="1" fillId="4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/>
    <xf numFmtId="0" fontId="1" fillId="4" borderId="0" xfId="0" applyFont="1" applyFill="1" applyBorder="1" applyAlignment="1" applyProtection="1">
      <alignment horizontal="left" vertic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 for charts'!$C$1</c:f>
              <c:strCache>
                <c:ptCount val="1"/>
                <c:pt idx="0">
                  <c:v>Sprague estimate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for charts'!$A$2:$A$82</c:f>
              <c:strCach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80+</c:v>
                </c:pt>
              </c:strCache>
            </c:strRef>
          </c:cat>
          <c:val>
            <c:numRef>
              <c:f>'Data for charts'!$C$2:$C$81</c:f>
              <c:numCache>
                <c:formatCode>#,##0</c:formatCode>
                <c:ptCount val="80"/>
                <c:pt idx="0">
                  <c:v>853556.48</c:v>
                </c:pt>
                <c:pt idx="1">
                  <c:v>810467.20000000019</c:v>
                </c:pt>
                <c:pt idx="2">
                  <c:v>775379.2</c:v>
                </c:pt>
                <c:pt idx="3">
                  <c:v>747692</c:v>
                </c:pt>
                <c:pt idx="4">
                  <c:v>726805.12000000011</c:v>
                </c:pt>
                <c:pt idx="5">
                  <c:v>712118.08000000007</c:v>
                </c:pt>
                <c:pt idx="6">
                  <c:v>703030.39999999991</c:v>
                </c:pt>
                <c:pt idx="7">
                  <c:v>698941.6</c:v>
                </c:pt>
                <c:pt idx="8">
                  <c:v>699251.20000000007</c:v>
                </c:pt>
                <c:pt idx="9">
                  <c:v>703358.71999999974</c:v>
                </c:pt>
                <c:pt idx="10">
                  <c:v>710942.88</c:v>
                </c:pt>
                <c:pt idx="11">
                  <c:v>721682.39999999991</c:v>
                </c:pt>
                <c:pt idx="12">
                  <c:v>733580.79999999993</c:v>
                </c:pt>
                <c:pt idx="13">
                  <c:v>745479.2</c:v>
                </c:pt>
                <c:pt idx="14">
                  <c:v>757614.72000000067</c:v>
                </c:pt>
                <c:pt idx="15">
                  <c:v>770958.72</c:v>
                </c:pt>
                <c:pt idx="16">
                  <c:v>784807.35999999987</c:v>
                </c:pt>
                <c:pt idx="17">
                  <c:v>799076.96000000008</c:v>
                </c:pt>
                <c:pt idx="18">
                  <c:v>813652.96000000008</c:v>
                </c:pt>
                <c:pt idx="19">
                  <c:v>827904</c:v>
                </c:pt>
                <c:pt idx="20">
                  <c:v>841476.16000000015</c:v>
                </c:pt>
                <c:pt idx="21">
                  <c:v>854635.67999999993</c:v>
                </c:pt>
                <c:pt idx="22">
                  <c:v>864123.68000000017</c:v>
                </c:pt>
                <c:pt idx="23">
                  <c:v>868340.47999999986</c:v>
                </c:pt>
                <c:pt idx="24">
                  <c:v>868623.99999999953</c:v>
                </c:pt>
                <c:pt idx="25">
                  <c:v>868615.20000000007</c:v>
                </c:pt>
                <c:pt idx="26">
                  <c:v>868429.92</c:v>
                </c:pt>
                <c:pt idx="27">
                  <c:v>864941.12</c:v>
                </c:pt>
                <c:pt idx="28">
                  <c:v>857230.72</c:v>
                </c:pt>
                <c:pt idx="29">
                  <c:v>847083.04</c:v>
                </c:pt>
                <c:pt idx="30">
                  <c:v>837380.64</c:v>
                </c:pt>
                <c:pt idx="31">
                  <c:v>827763.19999999984</c:v>
                </c:pt>
                <c:pt idx="32">
                  <c:v>821009.6</c:v>
                </c:pt>
                <c:pt idx="33">
                  <c:v>818869.6</c:v>
                </c:pt>
                <c:pt idx="34">
                  <c:v>820476.96</c:v>
                </c:pt>
                <c:pt idx="35">
                  <c:v>821974.08</c:v>
                </c:pt>
                <c:pt idx="36">
                  <c:v>822642.55999999994</c:v>
                </c:pt>
                <c:pt idx="37">
                  <c:v>830294.56</c:v>
                </c:pt>
                <c:pt idx="38">
                  <c:v>847953.76</c:v>
                </c:pt>
                <c:pt idx="39">
                  <c:v>871535.04</c:v>
                </c:pt>
                <c:pt idx="40">
                  <c:v>893685.6</c:v>
                </c:pt>
                <c:pt idx="41">
                  <c:v>915583.20000000007</c:v>
                </c:pt>
                <c:pt idx="42">
                  <c:v>932420.00000000023</c:v>
                </c:pt>
                <c:pt idx="43">
                  <c:v>940959.2</c:v>
                </c:pt>
                <c:pt idx="44">
                  <c:v>942952</c:v>
                </c:pt>
                <c:pt idx="45">
                  <c:v>944401.76000000013</c:v>
                </c:pt>
                <c:pt idx="46">
                  <c:v>945326.24</c:v>
                </c:pt>
                <c:pt idx="47">
                  <c:v>938187.04000000015</c:v>
                </c:pt>
                <c:pt idx="48">
                  <c:v>920221.43999999983</c:v>
                </c:pt>
                <c:pt idx="49">
                  <c:v>894963.52</c:v>
                </c:pt>
                <c:pt idx="50">
                  <c:v>869679.36</c:v>
                </c:pt>
                <c:pt idx="51">
                  <c:v>844078.87999999989</c:v>
                </c:pt>
                <c:pt idx="52">
                  <c:v>818148.48</c:v>
                </c:pt>
                <c:pt idx="53">
                  <c:v>792995.67999999993</c:v>
                </c:pt>
                <c:pt idx="54">
                  <c:v>769497.60000000056</c:v>
                </c:pt>
                <c:pt idx="55">
                  <c:v>744770.08000000007</c:v>
                </c:pt>
                <c:pt idx="56">
                  <c:v>716205.44</c:v>
                </c:pt>
                <c:pt idx="57">
                  <c:v>702934.24</c:v>
                </c:pt>
                <c:pt idx="58">
                  <c:v>713171.84</c:v>
                </c:pt>
                <c:pt idx="59">
                  <c:v>737018.40000000037</c:v>
                </c:pt>
                <c:pt idx="60">
                  <c:v>758311.04</c:v>
                </c:pt>
                <c:pt idx="61">
                  <c:v>782625.12</c:v>
                </c:pt>
                <c:pt idx="62">
                  <c:v>787899.52000000014</c:v>
                </c:pt>
                <c:pt idx="63">
                  <c:v>762268.32</c:v>
                </c:pt>
                <c:pt idx="64">
                  <c:v>716896</c:v>
                </c:pt>
                <c:pt idx="65">
                  <c:v>674592.32000000007</c:v>
                </c:pt>
                <c:pt idx="66">
                  <c:v>630530.56000000006</c:v>
                </c:pt>
                <c:pt idx="67">
                  <c:v>592921.76000000013</c:v>
                </c:pt>
                <c:pt idx="68">
                  <c:v>568064.15999999992</c:v>
                </c:pt>
                <c:pt idx="69">
                  <c:v>551391.20000000019</c:v>
                </c:pt>
                <c:pt idx="70">
                  <c:v>531817.44000000006</c:v>
                </c:pt>
                <c:pt idx="71">
                  <c:v>511295.19999999995</c:v>
                </c:pt>
                <c:pt idx="72">
                  <c:v>491776.80000000005</c:v>
                </c:pt>
                <c:pt idx="73">
                  <c:v>473041.6</c:v>
                </c:pt>
                <c:pt idx="74">
                  <c:v>454868.95999999996</c:v>
                </c:pt>
                <c:pt idx="75">
                  <c:v>437038.24</c:v>
                </c:pt>
                <c:pt idx="76">
                  <c:v>419328.80000000005</c:v>
                </c:pt>
                <c:pt idx="77">
                  <c:v>401520</c:v>
                </c:pt>
                <c:pt idx="78">
                  <c:v>383391.19999999995</c:v>
                </c:pt>
                <c:pt idx="79">
                  <c:v>364721.76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6-4771-8E88-DCA9D8D5ECF0}"/>
            </c:ext>
          </c:extLst>
        </c:ser>
        <c:ser>
          <c:idx val="2"/>
          <c:order val="1"/>
          <c:tx>
            <c:strRef>
              <c:f>'Data for charts'!$D$1</c:f>
              <c:strCache>
                <c:ptCount val="1"/>
                <c:pt idx="0">
                  <c:v>Linear average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'Data for charts'!$A$2:$A$82</c:f>
              <c:strCach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80+</c:v>
                </c:pt>
              </c:strCache>
            </c:strRef>
          </c:cat>
          <c:val>
            <c:numRef>
              <c:f>'Data for charts'!$D$2:$D$81</c:f>
              <c:numCache>
                <c:formatCode>#,##0</c:formatCode>
                <c:ptCount val="80"/>
                <c:pt idx="0">
                  <c:v>782780</c:v>
                </c:pt>
                <c:pt idx="1">
                  <c:v>782780</c:v>
                </c:pt>
                <c:pt idx="2">
                  <c:v>782780</c:v>
                </c:pt>
                <c:pt idx="3">
                  <c:v>782780</c:v>
                </c:pt>
                <c:pt idx="4">
                  <c:v>782780</c:v>
                </c:pt>
                <c:pt idx="5">
                  <c:v>703340</c:v>
                </c:pt>
                <c:pt idx="6">
                  <c:v>703340</c:v>
                </c:pt>
                <c:pt idx="7">
                  <c:v>703340</c:v>
                </c:pt>
                <c:pt idx="8">
                  <c:v>703340</c:v>
                </c:pt>
                <c:pt idx="9">
                  <c:v>703340</c:v>
                </c:pt>
                <c:pt idx="10">
                  <c:v>733860</c:v>
                </c:pt>
                <c:pt idx="11">
                  <c:v>733860</c:v>
                </c:pt>
                <c:pt idx="12">
                  <c:v>733860</c:v>
                </c:pt>
                <c:pt idx="13">
                  <c:v>733860</c:v>
                </c:pt>
                <c:pt idx="14">
                  <c:v>733860</c:v>
                </c:pt>
                <c:pt idx="15">
                  <c:v>799280</c:v>
                </c:pt>
                <c:pt idx="16">
                  <c:v>799280</c:v>
                </c:pt>
                <c:pt idx="17">
                  <c:v>799280</c:v>
                </c:pt>
                <c:pt idx="18">
                  <c:v>799280</c:v>
                </c:pt>
                <c:pt idx="19">
                  <c:v>799280</c:v>
                </c:pt>
                <c:pt idx="20">
                  <c:v>859440</c:v>
                </c:pt>
                <c:pt idx="21">
                  <c:v>859440</c:v>
                </c:pt>
                <c:pt idx="22">
                  <c:v>859440</c:v>
                </c:pt>
                <c:pt idx="23">
                  <c:v>859440</c:v>
                </c:pt>
                <c:pt idx="24">
                  <c:v>859440</c:v>
                </c:pt>
                <c:pt idx="25">
                  <c:v>861260</c:v>
                </c:pt>
                <c:pt idx="26">
                  <c:v>861260</c:v>
                </c:pt>
                <c:pt idx="27">
                  <c:v>861260</c:v>
                </c:pt>
                <c:pt idx="28">
                  <c:v>861260</c:v>
                </c:pt>
                <c:pt idx="29">
                  <c:v>861260</c:v>
                </c:pt>
                <c:pt idx="30">
                  <c:v>825100</c:v>
                </c:pt>
                <c:pt idx="31">
                  <c:v>825100</c:v>
                </c:pt>
                <c:pt idx="32">
                  <c:v>825100</c:v>
                </c:pt>
                <c:pt idx="33">
                  <c:v>825100</c:v>
                </c:pt>
                <c:pt idx="34">
                  <c:v>825100</c:v>
                </c:pt>
                <c:pt idx="35">
                  <c:v>838880</c:v>
                </c:pt>
                <c:pt idx="36">
                  <c:v>838880</c:v>
                </c:pt>
                <c:pt idx="37">
                  <c:v>838880</c:v>
                </c:pt>
                <c:pt idx="38">
                  <c:v>838880</c:v>
                </c:pt>
                <c:pt idx="39">
                  <c:v>838880</c:v>
                </c:pt>
                <c:pt idx="40">
                  <c:v>925120</c:v>
                </c:pt>
                <c:pt idx="41">
                  <c:v>925120</c:v>
                </c:pt>
                <c:pt idx="42">
                  <c:v>925120</c:v>
                </c:pt>
                <c:pt idx="43">
                  <c:v>925120</c:v>
                </c:pt>
                <c:pt idx="44">
                  <c:v>925120</c:v>
                </c:pt>
                <c:pt idx="45">
                  <c:v>928620</c:v>
                </c:pt>
                <c:pt idx="46">
                  <c:v>928620</c:v>
                </c:pt>
                <c:pt idx="47">
                  <c:v>928620</c:v>
                </c:pt>
                <c:pt idx="48">
                  <c:v>928620</c:v>
                </c:pt>
                <c:pt idx="49">
                  <c:v>928620</c:v>
                </c:pt>
                <c:pt idx="50">
                  <c:v>818880</c:v>
                </c:pt>
                <c:pt idx="51">
                  <c:v>818880</c:v>
                </c:pt>
                <c:pt idx="52">
                  <c:v>818880</c:v>
                </c:pt>
                <c:pt idx="53">
                  <c:v>818880</c:v>
                </c:pt>
                <c:pt idx="54">
                  <c:v>818880</c:v>
                </c:pt>
                <c:pt idx="55">
                  <c:v>722820</c:v>
                </c:pt>
                <c:pt idx="56">
                  <c:v>722820</c:v>
                </c:pt>
                <c:pt idx="57">
                  <c:v>722820</c:v>
                </c:pt>
                <c:pt idx="58">
                  <c:v>722820</c:v>
                </c:pt>
                <c:pt idx="59">
                  <c:v>722820</c:v>
                </c:pt>
                <c:pt idx="60">
                  <c:v>761600</c:v>
                </c:pt>
                <c:pt idx="61">
                  <c:v>761600</c:v>
                </c:pt>
                <c:pt idx="62">
                  <c:v>761600</c:v>
                </c:pt>
                <c:pt idx="63">
                  <c:v>761600</c:v>
                </c:pt>
                <c:pt idx="64">
                  <c:v>761600</c:v>
                </c:pt>
                <c:pt idx="65">
                  <c:v>603500</c:v>
                </c:pt>
                <c:pt idx="66">
                  <c:v>603500</c:v>
                </c:pt>
                <c:pt idx="67">
                  <c:v>603500</c:v>
                </c:pt>
                <c:pt idx="68">
                  <c:v>603500</c:v>
                </c:pt>
                <c:pt idx="69">
                  <c:v>603500</c:v>
                </c:pt>
                <c:pt idx="70">
                  <c:v>492560</c:v>
                </c:pt>
                <c:pt idx="71">
                  <c:v>492560</c:v>
                </c:pt>
                <c:pt idx="72">
                  <c:v>492560</c:v>
                </c:pt>
                <c:pt idx="73">
                  <c:v>492560</c:v>
                </c:pt>
                <c:pt idx="74">
                  <c:v>492560</c:v>
                </c:pt>
                <c:pt idx="75">
                  <c:v>401200</c:v>
                </c:pt>
                <c:pt idx="76">
                  <c:v>401200</c:v>
                </c:pt>
                <c:pt idx="77">
                  <c:v>401200</c:v>
                </c:pt>
                <c:pt idx="78">
                  <c:v>401200</c:v>
                </c:pt>
                <c:pt idx="79">
                  <c:v>401200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6-4771-8E88-DCA9D8D5E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767032"/>
        <c:axId val="415767360"/>
      </c:lineChart>
      <c:catAx>
        <c:axId val="415767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67360"/>
        <c:crosses val="autoZero"/>
        <c:auto val="1"/>
        <c:lblAlgn val="ctr"/>
        <c:lblOffset val="100"/>
        <c:tickMarkSkip val="2"/>
        <c:noMultiLvlLbl val="0"/>
      </c:catAx>
      <c:valAx>
        <c:axId val="4157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Population (in thousands)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67032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155763</xdr:colOff>
      <xdr:row>24</xdr:row>
      <xdr:rowOff>47625</xdr:rowOff>
    </xdr:from>
    <xdr:to>
      <xdr:col>6</xdr:col>
      <xdr:colOff>1219200</xdr:colOff>
      <xdr:row>50</xdr:row>
      <xdr:rowOff>131109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n.org/en/development/desa/population/publications/pdf/manuals/projections/manual3/chapter8.pdf" TargetMode="External"/><Relationship Id="rId1" Type="http://schemas.openxmlformats.org/officeDocument/2006/relationships/hyperlink" Target="https://www.un.org/en/development/desa/population/publications/manual/projection/sex-age.as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L15"/>
  <sheetViews>
    <sheetView showGridLines="0" tabSelected="1" workbookViewId="0">
      <selection activeCell="E7" sqref="E7:L7"/>
    </sheetView>
  </sheetViews>
  <sheetFormatPr defaultRowHeight="15" x14ac:dyDescent="0.25"/>
  <sheetData>
    <row r="7" spans="5:12" x14ac:dyDescent="0.25">
      <c r="E7" s="49" t="s">
        <v>68</v>
      </c>
      <c r="F7" s="49"/>
      <c r="G7" s="49"/>
      <c r="H7" s="49"/>
      <c r="I7" s="49"/>
      <c r="J7" s="49"/>
      <c r="K7" s="49"/>
      <c r="L7" s="49"/>
    </row>
    <row r="8" spans="5:12" x14ac:dyDescent="0.25">
      <c r="E8" t="s">
        <v>66</v>
      </c>
    </row>
    <row r="9" spans="5:12" x14ac:dyDescent="0.25">
      <c r="E9" t="s">
        <v>65</v>
      </c>
    </row>
    <row r="13" spans="5:12" x14ac:dyDescent="0.25">
      <c r="E13" s="15" t="s">
        <v>45</v>
      </c>
    </row>
    <row r="14" spans="5:12" x14ac:dyDescent="0.25">
      <c r="E14" t="s">
        <v>69</v>
      </c>
    </row>
    <row r="15" spans="5:12" x14ac:dyDescent="0.25">
      <c r="E15" t="s">
        <v>67</v>
      </c>
    </row>
  </sheetData>
  <mergeCells count="1">
    <mergeCell ref="E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5"/>
  <sheetViews>
    <sheetView showGridLines="0" zoomScaleNormal="100" workbookViewId="0">
      <selection activeCell="G6" sqref="G6"/>
    </sheetView>
  </sheetViews>
  <sheetFormatPr defaultRowHeight="15" x14ac:dyDescent="0.25"/>
  <cols>
    <col min="1" max="1" width="17.85546875" style="8" customWidth="1"/>
    <col min="2" max="2" width="30.5703125" style="8" customWidth="1"/>
    <col min="3" max="3" width="3" style="8" customWidth="1"/>
    <col min="4" max="4" width="17.85546875" style="8" customWidth="1"/>
    <col min="5" max="6" width="12.5703125" style="8" customWidth="1"/>
    <col min="7" max="7" width="22.85546875" style="8" customWidth="1"/>
    <col min="8" max="8" width="1.7109375" style="8" customWidth="1"/>
    <col min="9" max="9" width="17.5703125" style="32" customWidth="1"/>
    <col min="10" max="10" width="23.42578125" style="8" customWidth="1"/>
    <col min="11" max="11" width="11.42578125" style="8" customWidth="1"/>
    <col min="12" max="12" width="26.7109375" style="8" customWidth="1"/>
    <col min="13" max="13" width="7.42578125" style="8" bestFit="1" customWidth="1"/>
    <col min="14" max="16" width="8.140625" style="8" bestFit="1" customWidth="1"/>
    <col min="17" max="17" width="7.42578125" style="8" bestFit="1" customWidth="1"/>
    <col min="18" max="250" width="12.5703125" style="8" customWidth="1"/>
    <col min="251" max="16384" width="9.140625" style="8"/>
  </cols>
  <sheetData>
    <row r="1" spans="1:17" x14ac:dyDescent="0.25">
      <c r="A1" s="15"/>
      <c r="L1" s="29"/>
    </row>
    <row r="2" spans="1:17" s="41" customFormat="1" x14ac:dyDescent="0.25">
      <c r="A2" s="42" t="s">
        <v>0</v>
      </c>
      <c r="B2" s="42"/>
      <c r="C2" s="40"/>
      <c r="D2" s="42" t="s">
        <v>40</v>
      </c>
      <c r="E2" s="45"/>
      <c r="F2" s="45"/>
      <c r="G2" s="45"/>
      <c r="H2" s="40"/>
      <c r="I2" s="42" t="s">
        <v>64</v>
      </c>
      <c r="J2" s="43"/>
      <c r="L2" s="46" t="s">
        <v>39</v>
      </c>
      <c r="M2" s="43"/>
      <c r="N2" s="44"/>
      <c r="O2" s="44"/>
      <c r="P2" s="44"/>
      <c r="Q2" s="44"/>
    </row>
    <row r="3" spans="1:17" x14ac:dyDescent="0.25">
      <c r="A3" s="14"/>
      <c r="B3" s="15"/>
      <c r="C3" s="15"/>
      <c r="H3" s="15"/>
      <c r="I3" s="27"/>
      <c r="J3" s="15"/>
      <c r="L3" s="13" t="s">
        <v>1</v>
      </c>
      <c r="M3" s="13" t="s">
        <v>2</v>
      </c>
      <c r="N3" s="10" t="s">
        <v>3</v>
      </c>
      <c r="O3" s="10" t="s">
        <v>4</v>
      </c>
      <c r="P3" s="10" t="s">
        <v>5</v>
      </c>
      <c r="Q3" s="10" t="s">
        <v>6</v>
      </c>
    </row>
    <row r="4" spans="1:17" ht="12.75" customHeight="1" x14ac:dyDescent="0.25">
      <c r="A4" s="6" t="s">
        <v>7</v>
      </c>
      <c r="B4" s="16" t="s">
        <v>8</v>
      </c>
      <c r="C4" s="15"/>
      <c r="D4" s="24" t="s">
        <v>43</v>
      </c>
      <c r="E4" s="24" t="s">
        <v>44</v>
      </c>
      <c r="F4" s="24" t="s">
        <v>42</v>
      </c>
      <c r="G4" s="24" t="s">
        <v>54</v>
      </c>
      <c r="H4" s="15"/>
      <c r="I4" s="4" t="s">
        <v>46</v>
      </c>
      <c r="J4" s="38" t="s">
        <v>53</v>
      </c>
      <c r="L4" s="8" t="s">
        <v>10</v>
      </c>
      <c r="M4" s="17">
        <v>0.36159999999999998</v>
      </c>
      <c r="N4" s="18">
        <v>-0.27679999999999999</v>
      </c>
      <c r="O4" s="18">
        <v>0.14879999999999999</v>
      </c>
      <c r="P4" s="18">
        <v>-3.3599999999999998E-2</v>
      </c>
      <c r="Q4" s="18">
        <v>0</v>
      </c>
    </row>
    <row r="5" spans="1:17" ht="12.75" customHeight="1" x14ac:dyDescent="0.25">
      <c r="A5" s="7" t="s">
        <v>11</v>
      </c>
      <c r="B5" s="19">
        <v>3913900</v>
      </c>
      <c r="C5" s="20" t="str">
        <f t="shared" ref="C5:C20" si="0">IF(B5&gt;100,"",1)</f>
        <v/>
      </c>
      <c r="D5" s="24" t="s">
        <v>62</v>
      </c>
      <c r="E5" s="19">
        <v>3</v>
      </c>
      <c r="F5" s="19">
        <v>5</v>
      </c>
      <c r="G5" s="39">
        <f>SUMIFS($J$5:$J$85, $I$5:$I$85,"&gt;="&amp;E5, $I$5:$I$85, "&lt;="&amp;F5)</f>
        <v>2186615.2000000002</v>
      </c>
      <c r="H5" s="20"/>
      <c r="I5" s="33">
        <v>0</v>
      </c>
      <c r="J5" s="2">
        <f>$M4*$B$5+$N4*$B$6+$O4*$B$7+$P4*$B$8</f>
        <v>853556.48</v>
      </c>
      <c r="L5" s="8" t="s">
        <v>12</v>
      </c>
      <c r="M5" s="17">
        <v>0.26400000000000001</v>
      </c>
      <c r="N5" s="18">
        <v>-9.6000000000000002E-2</v>
      </c>
      <c r="O5" s="18">
        <v>0.04</v>
      </c>
      <c r="P5" s="18">
        <v>-8.0000000000000002E-3</v>
      </c>
      <c r="Q5" s="18">
        <v>0</v>
      </c>
    </row>
    <row r="6" spans="1:17" ht="12.75" customHeight="1" x14ac:dyDescent="0.25">
      <c r="A6" s="7" t="s">
        <v>13</v>
      </c>
      <c r="B6" s="19">
        <v>3516700</v>
      </c>
      <c r="C6" s="20" t="str">
        <f t="shared" si="0"/>
        <v/>
      </c>
      <c r="D6" s="24" t="s">
        <v>41</v>
      </c>
      <c r="E6" s="19">
        <v>6</v>
      </c>
      <c r="F6" s="19">
        <v>11</v>
      </c>
      <c r="G6" s="39">
        <f t="shared" ref="G6:G11" si="1">SUMIFS($J$5:$J$85, $I$5:$I$85,"&gt;="&amp;E6, $I$5:$I$85, "&lt;="&amp;F6)</f>
        <v>4237207.1999999993</v>
      </c>
      <c r="H6" s="20"/>
      <c r="I6" s="34">
        <v>1</v>
      </c>
      <c r="J6" s="2">
        <f>$M5*$B$5+$N5*$B$6+$O5*$B$7+$P5*$B$8</f>
        <v>810467.20000000019</v>
      </c>
      <c r="L6" s="8" t="s">
        <v>14</v>
      </c>
      <c r="M6" s="17">
        <v>0.184</v>
      </c>
      <c r="N6" s="18">
        <v>0.04</v>
      </c>
      <c r="O6" s="18">
        <v>-3.2000000000000001E-2</v>
      </c>
      <c r="P6" s="18">
        <v>8.0000000000000002E-3</v>
      </c>
      <c r="Q6" s="18">
        <v>0</v>
      </c>
    </row>
    <row r="7" spans="1:17" ht="12.75" customHeight="1" x14ac:dyDescent="0.25">
      <c r="A7" s="7" t="s">
        <v>15</v>
      </c>
      <c r="B7" s="19">
        <v>3669300</v>
      </c>
      <c r="C7" s="20" t="str">
        <f t="shared" si="0"/>
        <v/>
      </c>
      <c r="D7" s="24" t="s">
        <v>57</v>
      </c>
      <c r="E7" s="19">
        <v>12</v>
      </c>
      <c r="F7" s="19">
        <v>14</v>
      </c>
      <c r="G7" s="39">
        <f t="shared" si="1"/>
        <v>2236674.7200000007</v>
      </c>
      <c r="H7" s="20"/>
      <c r="I7" s="34">
        <v>2</v>
      </c>
      <c r="J7" s="2">
        <f>$M6*$B$5+$N6*$B$6+$O6*$B$7+$P6*$B$8</f>
        <v>775379.2</v>
      </c>
      <c r="L7" s="8" t="s">
        <v>16</v>
      </c>
      <c r="M7" s="17">
        <v>0.12</v>
      </c>
      <c r="N7" s="18">
        <v>0.13600000000000001</v>
      </c>
      <c r="O7" s="18">
        <v>-7.1999999999999995E-2</v>
      </c>
      <c r="P7" s="18">
        <v>1.6E-2</v>
      </c>
      <c r="Q7" s="18">
        <v>0</v>
      </c>
    </row>
    <row r="8" spans="1:17" ht="12.75" customHeight="1" x14ac:dyDescent="0.25">
      <c r="A8" s="7" t="s">
        <v>17</v>
      </c>
      <c r="B8" s="19">
        <v>3996400</v>
      </c>
      <c r="C8" s="20" t="str">
        <f t="shared" si="0"/>
        <v/>
      </c>
      <c r="D8" s="24" t="s">
        <v>58</v>
      </c>
      <c r="E8" s="19">
        <v>15</v>
      </c>
      <c r="F8" s="19">
        <v>17</v>
      </c>
      <c r="G8" s="39">
        <f t="shared" si="1"/>
        <v>2354843.04</v>
      </c>
      <c r="H8" s="20"/>
      <c r="I8" s="34">
        <v>3</v>
      </c>
      <c r="J8" s="2">
        <f>$M7*$B$5+$N7*$B$6+$O7*$B$7+$P7*$B$8</f>
        <v>747692</v>
      </c>
      <c r="L8" s="8" t="s">
        <v>18</v>
      </c>
      <c r="M8" s="17">
        <v>7.0400000000000004E-2</v>
      </c>
      <c r="N8" s="18">
        <v>0.1968</v>
      </c>
      <c r="O8" s="18">
        <v>-8.48E-2</v>
      </c>
      <c r="P8" s="18">
        <v>1.7600000000000001E-2</v>
      </c>
      <c r="Q8" s="18">
        <v>0</v>
      </c>
    </row>
    <row r="9" spans="1:17" ht="12.75" customHeight="1" x14ac:dyDescent="0.25">
      <c r="A9" s="7" t="s">
        <v>19</v>
      </c>
      <c r="B9" s="19">
        <v>4297200</v>
      </c>
      <c r="C9" s="20" t="str">
        <f t="shared" si="0"/>
        <v/>
      </c>
      <c r="D9" s="24" t="s">
        <v>59</v>
      </c>
      <c r="E9" s="39">
        <f>E7</f>
        <v>12</v>
      </c>
      <c r="F9" s="39">
        <f>F8</f>
        <v>17</v>
      </c>
      <c r="G9" s="39">
        <f t="shared" si="1"/>
        <v>4591517.7600000007</v>
      </c>
      <c r="H9" s="20"/>
      <c r="I9" s="35">
        <v>4</v>
      </c>
      <c r="J9" s="9">
        <f>B5-SUM(J5:J8)</f>
        <v>726805.12000000011</v>
      </c>
      <c r="M9" s="12"/>
      <c r="N9" s="21"/>
      <c r="O9" s="21"/>
      <c r="P9" s="21"/>
      <c r="Q9" s="21"/>
    </row>
    <row r="10" spans="1:17" ht="12.75" customHeight="1" x14ac:dyDescent="0.25">
      <c r="A10" s="7" t="s">
        <v>20</v>
      </c>
      <c r="B10" s="19">
        <v>4306300</v>
      </c>
      <c r="C10" s="20" t="str">
        <f t="shared" si="0"/>
        <v/>
      </c>
      <c r="D10" s="24" t="s">
        <v>60</v>
      </c>
      <c r="E10" s="19">
        <v>18</v>
      </c>
      <c r="F10" s="19">
        <v>18</v>
      </c>
      <c r="G10" s="39">
        <f t="shared" si="1"/>
        <v>813652.96000000008</v>
      </c>
      <c r="H10" s="20"/>
      <c r="I10" s="34">
        <v>5</v>
      </c>
      <c r="J10" s="2">
        <f>$M11*$B$5+$N11*$B$6+$O11*$B$7+$P11*$B$8</f>
        <v>712118.08000000007</v>
      </c>
      <c r="L10" s="13" t="s">
        <v>21</v>
      </c>
      <c r="M10" s="13" t="s">
        <v>2</v>
      </c>
      <c r="N10" s="10" t="s">
        <v>3</v>
      </c>
      <c r="O10" s="10" t="s">
        <v>4</v>
      </c>
      <c r="P10" s="10" t="s">
        <v>5</v>
      </c>
      <c r="Q10" s="10" t="s">
        <v>6</v>
      </c>
    </row>
    <row r="11" spans="1:17" ht="12.75" customHeight="1" x14ac:dyDescent="0.25">
      <c r="A11" s="7" t="s">
        <v>22</v>
      </c>
      <c r="B11" s="19">
        <v>4125500</v>
      </c>
      <c r="C11" s="20" t="str">
        <f t="shared" si="0"/>
        <v/>
      </c>
      <c r="D11" s="24" t="s">
        <v>61</v>
      </c>
      <c r="E11" s="39">
        <f>F9+1</f>
        <v>18</v>
      </c>
      <c r="F11" s="39">
        <f>E11+5</f>
        <v>23</v>
      </c>
      <c r="G11" s="39">
        <f t="shared" si="1"/>
        <v>5070132.96</v>
      </c>
      <c r="H11" s="20"/>
      <c r="I11" s="34">
        <v>6</v>
      </c>
      <c r="J11" s="2">
        <f>$M12*$B$5+$N12*$B$6+$O12*$B$7+$P12*$B$8</f>
        <v>703030.39999999991</v>
      </c>
      <c r="L11" s="8" t="s">
        <v>10</v>
      </c>
      <c r="M11" s="17">
        <v>3.3599999999999998E-2</v>
      </c>
      <c r="N11" s="18">
        <v>0.22720000000000001</v>
      </c>
      <c r="O11" s="18">
        <v>-7.5200000000000003E-2</v>
      </c>
      <c r="P11" s="18">
        <v>1.44E-2</v>
      </c>
      <c r="Q11" s="18">
        <v>0</v>
      </c>
    </row>
    <row r="12" spans="1:17" ht="12.75" customHeight="1" x14ac:dyDescent="0.25">
      <c r="A12" s="7" t="s">
        <v>23</v>
      </c>
      <c r="B12" s="19">
        <v>4194400</v>
      </c>
      <c r="C12" s="20" t="str">
        <f t="shared" si="0"/>
        <v/>
      </c>
      <c r="H12" s="20"/>
      <c r="I12" s="34">
        <v>7</v>
      </c>
      <c r="J12" s="2">
        <f>$M13*$B$5+$N13*$B$6+$O13*$B$7+$P13*$B$8</f>
        <v>698941.6</v>
      </c>
      <c r="L12" s="8" t="s">
        <v>12</v>
      </c>
      <c r="M12" s="17">
        <v>8.0000000000000002E-3</v>
      </c>
      <c r="N12" s="18">
        <v>0.23200000000000001</v>
      </c>
      <c r="O12" s="18">
        <v>-4.8000000000000001E-2</v>
      </c>
      <c r="P12" s="18">
        <v>8.0000000000000002E-3</v>
      </c>
      <c r="Q12" s="18">
        <v>0</v>
      </c>
    </row>
    <row r="13" spans="1:17" ht="12.75" customHeight="1" x14ac:dyDescent="0.25">
      <c r="A13" s="7" t="s">
        <v>24</v>
      </c>
      <c r="B13" s="19">
        <v>4625600</v>
      </c>
      <c r="C13" s="20" t="str">
        <f t="shared" si="0"/>
        <v/>
      </c>
      <c r="H13" s="20"/>
      <c r="I13" s="34">
        <v>8</v>
      </c>
      <c r="J13" s="2">
        <f>$M14*$B$5+$N14*$B$6+$O14*$B$7+$P14*$B$8</f>
        <v>699251.20000000007</v>
      </c>
      <c r="L13" s="8" t="s">
        <v>14</v>
      </c>
      <c r="M13" s="22">
        <v>-8.0000000000000002E-3</v>
      </c>
      <c r="N13" s="23">
        <v>0.216</v>
      </c>
      <c r="O13" s="23">
        <v>-8.0000000000000002E-3</v>
      </c>
      <c r="P13" s="23">
        <v>0</v>
      </c>
      <c r="Q13" s="18">
        <v>0</v>
      </c>
    </row>
    <row r="14" spans="1:17" ht="12.75" customHeight="1" x14ac:dyDescent="0.25">
      <c r="A14" s="7" t="s">
        <v>25</v>
      </c>
      <c r="B14" s="19">
        <v>4643100</v>
      </c>
      <c r="C14" s="20" t="str">
        <f t="shared" si="0"/>
        <v/>
      </c>
      <c r="H14" s="20"/>
      <c r="I14" s="35">
        <v>9</v>
      </c>
      <c r="J14" s="9">
        <f>B6-SUM(J10:J13)</f>
        <v>703358.71999999974</v>
      </c>
      <c r="L14" s="8" t="s">
        <v>16</v>
      </c>
      <c r="M14" s="22">
        <v>-1.6E-2</v>
      </c>
      <c r="N14" s="23">
        <v>0.184</v>
      </c>
      <c r="O14" s="23">
        <v>0.04</v>
      </c>
      <c r="P14" s="23">
        <v>-8.0000000000000002E-3</v>
      </c>
      <c r="Q14" s="18">
        <v>0</v>
      </c>
    </row>
    <row r="15" spans="1:17" ht="12.75" customHeight="1" x14ac:dyDescent="0.25">
      <c r="A15" s="7" t="s">
        <v>26</v>
      </c>
      <c r="B15" s="19">
        <v>4094400</v>
      </c>
      <c r="C15" s="20" t="str">
        <f t="shared" si="0"/>
        <v/>
      </c>
      <c r="H15" s="20"/>
      <c r="I15" s="34">
        <v>10</v>
      </c>
      <c r="J15" s="2">
        <f>M$18*B5+N$18*B6+O$18*B7+P$18*B8+Q$18*B9</f>
        <v>710942.88</v>
      </c>
      <c r="L15" s="8" t="s">
        <v>18</v>
      </c>
      <c r="M15" s="22">
        <v>-1.7600000000000001E-2</v>
      </c>
      <c r="N15" s="23">
        <v>0.14080000000000001</v>
      </c>
      <c r="O15" s="23">
        <v>9.1200000000000003E-2</v>
      </c>
      <c r="P15" s="23">
        <v>-1.44E-2</v>
      </c>
      <c r="Q15" s="18">
        <v>0</v>
      </c>
    </row>
    <row r="16" spans="1:17" ht="12.75" customHeight="1" x14ac:dyDescent="0.25">
      <c r="A16" s="7" t="s">
        <v>27</v>
      </c>
      <c r="B16" s="19">
        <v>3614100</v>
      </c>
      <c r="C16" s="20" t="str">
        <f t="shared" si="0"/>
        <v/>
      </c>
      <c r="H16" s="20"/>
      <c r="I16" s="34">
        <v>11</v>
      </c>
      <c r="J16" s="2">
        <f>M$19*B5+N$19*B6+O$19*B7+P$19*B8+Q$19*B9</f>
        <v>721682.39999999991</v>
      </c>
      <c r="M16" s="12"/>
      <c r="N16" s="21"/>
      <c r="O16" s="21"/>
      <c r="P16" s="21"/>
      <c r="Q16" s="21"/>
    </row>
    <row r="17" spans="1:17" ht="12.75" customHeight="1" x14ac:dyDescent="0.25">
      <c r="A17" s="7" t="s">
        <v>28</v>
      </c>
      <c r="B17" s="19">
        <v>3808000</v>
      </c>
      <c r="C17" s="20" t="str">
        <f t="shared" si="0"/>
        <v/>
      </c>
      <c r="H17" s="20"/>
      <c r="I17" s="34">
        <v>12</v>
      </c>
      <c r="J17" s="2">
        <f>M$20*B5+N$20*B6+O$20*B7+P$20*B8+Q$20*B9</f>
        <v>733580.79999999993</v>
      </c>
      <c r="L17" s="13" t="s">
        <v>29</v>
      </c>
      <c r="M17" s="13" t="s">
        <v>2</v>
      </c>
      <c r="N17" s="10" t="s">
        <v>3</v>
      </c>
      <c r="O17" s="10" t="s">
        <v>4</v>
      </c>
      <c r="P17" s="10" t="s">
        <v>5</v>
      </c>
      <c r="Q17" s="10" t="s">
        <v>6</v>
      </c>
    </row>
    <row r="18" spans="1:17" ht="12.75" customHeight="1" x14ac:dyDescent="0.25">
      <c r="A18" s="7" t="s">
        <v>30</v>
      </c>
      <c r="B18" s="19">
        <v>3017500</v>
      </c>
      <c r="C18" s="20" t="str">
        <f t="shared" si="0"/>
        <v/>
      </c>
      <c r="H18" s="20"/>
      <c r="I18" s="34">
        <v>13</v>
      </c>
      <c r="J18" s="2">
        <f>M$21*B5+N$21*B6+O$21*B7+P$21*B8+Q$21*B9</f>
        <v>745479.2</v>
      </c>
      <c r="L18" s="8" t="s">
        <v>10</v>
      </c>
      <c r="M18" s="22">
        <v>-1.2800000000000001E-2</v>
      </c>
      <c r="N18" s="23">
        <v>8.48E-2</v>
      </c>
      <c r="O18" s="23">
        <v>0.15040000000000001</v>
      </c>
      <c r="P18" s="23">
        <v>-2.4E-2</v>
      </c>
      <c r="Q18" s="23">
        <v>1.6000000000000001E-3</v>
      </c>
    </row>
    <row r="19" spans="1:17" ht="12.75" customHeight="1" x14ac:dyDescent="0.25">
      <c r="A19" s="7" t="s">
        <v>31</v>
      </c>
      <c r="B19" s="19">
        <v>2462800</v>
      </c>
      <c r="C19" s="20" t="str">
        <f t="shared" si="0"/>
        <v/>
      </c>
      <c r="H19" s="20"/>
      <c r="I19" s="35">
        <v>14</v>
      </c>
      <c r="J19" s="9">
        <f>B7-SUM(J15:J18)</f>
        <v>757614.72000000067</v>
      </c>
      <c r="L19" s="8" t="s">
        <v>12</v>
      </c>
      <c r="M19" s="22">
        <v>-1.6000000000000001E-3</v>
      </c>
      <c r="N19" s="23">
        <v>1.44E-2</v>
      </c>
      <c r="O19" s="23">
        <v>0.22239999999999999</v>
      </c>
      <c r="P19" s="23">
        <v>-4.1599999999999998E-2</v>
      </c>
      <c r="Q19" s="23">
        <v>6.4000000000000003E-3</v>
      </c>
    </row>
    <row r="20" spans="1:17" ht="12.75" customHeight="1" x14ac:dyDescent="0.25">
      <c r="A20" s="6" t="s">
        <v>32</v>
      </c>
      <c r="B20" s="19">
        <v>2006000</v>
      </c>
      <c r="C20" s="20" t="str">
        <f t="shared" si="0"/>
        <v/>
      </c>
      <c r="H20" s="20"/>
      <c r="I20" s="34">
        <v>15</v>
      </c>
      <c r="J20" s="2">
        <f>M$18*B6+N$18*B7+O$18*B8+P$18*B9+Q$18*B10</f>
        <v>770958.72</v>
      </c>
      <c r="L20" s="8" t="s">
        <v>14</v>
      </c>
      <c r="M20" s="22">
        <v>6.4000000000000003E-3</v>
      </c>
      <c r="N20" s="23">
        <v>-3.3599999999999998E-2</v>
      </c>
      <c r="O20" s="23">
        <v>0.25440000000000002</v>
      </c>
      <c r="P20" s="23">
        <v>-3.3599999999999998E-2</v>
      </c>
      <c r="Q20" s="23">
        <v>6.4000000000000003E-3</v>
      </c>
    </row>
    <row r="21" spans="1:17" ht="12.75" customHeight="1" x14ac:dyDescent="0.25">
      <c r="A21" s="24" t="s">
        <v>33</v>
      </c>
      <c r="B21" s="19">
        <v>2890900</v>
      </c>
      <c r="C21" s="20">
        <f>SUM(C5:C20)</f>
        <v>0</v>
      </c>
      <c r="H21" s="20"/>
      <c r="I21" s="34">
        <v>16</v>
      </c>
      <c r="J21" s="2">
        <f>M$19*B6+N$19*B7+O$19*B8+P$19*B9+Q$19*B10</f>
        <v>784807.35999999987</v>
      </c>
      <c r="L21" s="8" t="s">
        <v>16</v>
      </c>
      <c r="M21" s="22">
        <v>6.4000000000000003E-3</v>
      </c>
      <c r="N21" s="23">
        <v>-4.1599999999999998E-2</v>
      </c>
      <c r="O21" s="23">
        <v>0.22239999999999999</v>
      </c>
      <c r="P21" s="23">
        <v>1.44E-2</v>
      </c>
      <c r="Q21" s="23">
        <v>-1.6000000000000001E-3</v>
      </c>
    </row>
    <row r="22" spans="1:17" ht="12.75" customHeight="1" x14ac:dyDescent="0.25">
      <c r="A22" s="11" t="s">
        <v>34</v>
      </c>
      <c r="B22" s="25">
        <f>SUM($B$5:$B$21)</f>
        <v>63182100</v>
      </c>
      <c r="C22" s="15"/>
      <c r="H22" s="15"/>
      <c r="I22" s="34">
        <v>17</v>
      </c>
      <c r="J22" s="2">
        <f>M$20*B6+N$20*B7+O$20*B8+P$20*B9+Q$20*B10</f>
        <v>799076.96000000008</v>
      </c>
      <c r="L22" s="8" t="s">
        <v>18</v>
      </c>
      <c r="M22" s="22">
        <v>1.6000000000000001E-3</v>
      </c>
      <c r="N22" s="23">
        <v>-2.4E-2</v>
      </c>
      <c r="O22" s="23">
        <v>0.15040000000000001</v>
      </c>
      <c r="P22" s="23">
        <v>8.48E-2</v>
      </c>
      <c r="Q22" s="23">
        <v>-1.2800000000000001E-2</v>
      </c>
    </row>
    <row r="23" spans="1:17" ht="12.75" customHeight="1" x14ac:dyDescent="0.25">
      <c r="A23" s="15"/>
      <c r="B23" s="15"/>
      <c r="C23" s="15"/>
      <c r="H23" s="15"/>
      <c r="I23" s="34">
        <v>18</v>
      </c>
      <c r="J23" s="2">
        <f>M$21*B6+N$21*B7+O$21*B8+P$21*B9+Q$21*B10</f>
        <v>813652.96000000008</v>
      </c>
      <c r="M23" s="12"/>
      <c r="N23" s="26"/>
      <c r="O23" s="26"/>
      <c r="P23" s="26"/>
      <c r="Q23" s="26"/>
    </row>
    <row r="24" spans="1:17" ht="12.75" customHeight="1" x14ac:dyDescent="0.25">
      <c r="A24" s="15"/>
      <c r="B24" s="15"/>
      <c r="C24" s="15"/>
      <c r="H24" s="15"/>
      <c r="I24" s="35">
        <v>19</v>
      </c>
      <c r="J24" s="9">
        <f>B8-SUM(J20:J23)</f>
        <v>827904</v>
      </c>
      <c r="L24" s="13" t="s">
        <v>35</v>
      </c>
      <c r="M24" s="13" t="s">
        <v>2</v>
      </c>
      <c r="N24" s="10" t="s">
        <v>3</v>
      </c>
      <c r="O24" s="10" t="s">
        <v>4</v>
      </c>
      <c r="P24" s="10" t="s">
        <v>5</v>
      </c>
      <c r="Q24" s="10" t="s">
        <v>6</v>
      </c>
    </row>
    <row r="25" spans="1:17" ht="12.75" customHeight="1" x14ac:dyDescent="0.25">
      <c r="A25" s="15"/>
      <c r="B25" s="15"/>
      <c r="C25" s="15"/>
      <c r="H25" s="15"/>
      <c r="I25" s="36">
        <v>20</v>
      </c>
      <c r="J25" s="2">
        <f>M$18*B7+N$18*B8+O$18*B9+P$18*B10+Q$18*B11</f>
        <v>841476.16000000015</v>
      </c>
      <c r="L25" s="8" t="s">
        <v>10</v>
      </c>
      <c r="M25" s="23">
        <v>-1.44E-2</v>
      </c>
      <c r="N25" s="23">
        <v>9.1200000000000003E-2</v>
      </c>
      <c r="O25" s="23">
        <v>0.14080000000000001</v>
      </c>
      <c r="P25" s="23">
        <v>-1.7600000000000001E-2</v>
      </c>
      <c r="Q25" s="17">
        <v>0</v>
      </c>
    </row>
    <row r="26" spans="1:17" ht="12.75" customHeight="1" x14ac:dyDescent="0.25">
      <c r="A26" s="15"/>
      <c r="B26" s="15"/>
      <c r="I26" s="36">
        <v>21</v>
      </c>
      <c r="J26" s="2">
        <f>M$19*B7+N$19*B8+O$19*B9+P$19*B10+Q$19*B11</f>
        <v>854635.67999999993</v>
      </c>
      <c r="L26" s="8" t="s">
        <v>12</v>
      </c>
      <c r="M26" s="23">
        <v>-8.0000000000000002E-3</v>
      </c>
      <c r="N26" s="23">
        <v>0.04</v>
      </c>
      <c r="O26" s="23">
        <v>0.184</v>
      </c>
      <c r="P26" s="23">
        <v>-1.6E-2</v>
      </c>
      <c r="Q26" s="17">
        <v>0</v>
      </c>
    </row>
    <row r="27" spans="1:17" ht="12.75" customHeight="1" x14ac:dyDescent="0.25">
      <c r="A27" s="15"/>
      <c r="B27" s="15"/>
      <c r="C27" s="15"/>
      <c r="H27" s="15"/>
      <c r="I27" s="36">
        <v>22</v>
      </c>
      <c r="J27" s="2">
        <f>M$20*B7+N$20*B8+O$20*B9+P$20*B10+Q$20*B11</f>
        <v>864123.68000000017</v>
      </c>
      <c r="L27" s="8" t="s">
        <v>14</v>
      </c>
      <c r="M27" s="23">
        <v>0</v>
      </c>
      <c r="N27" s="23">
        <v>-8.0000000000000002E-3</v>
      </c>
      <c r="O27" s="23">
        <v>0.216</v>
      </c>
      <c r="P27" s="23">
        <v>-8.0000000000000002E-3</v>
      </c>
      <c r="Q27" s="17">
        <v>0</v>
      </c>
    </row>
    <row r="28" spans="1:17" ht="12.75" customHeight="1" x14ac:dyDescent="0.25">
      <c r="A28" s="15"/>
      <c r="B28" s="15"/>
      <c r="I28" s="36">
        <v>23</v>
      </c>
      <c r="J28" s="2">
        <f>M$21*B7+N$21*B8+O$21*B9+P$21*B10+Q$21*B11</f>
        <v>868340.47999999986</v>
      </c>
      <c r="L28" s="8" t="s">
        <v>16</v>
      </c>
      <c r="M28" s="23">
        <v>8.0000000000000002E-3</v>
      </c>
      <c r="N28" s="23">
        <v>-4.8000000000000001E-2</v>
      </c>
      <c r="O28" s="23">
        <v>0.23200000000000001</v>
      </c>
      <c r="P28" s="23">
        <v>8.0000000000000002E-3</v>
      </c>
      <c r="Q28" s="17">
        <v>0</v>
      </c>
    </row>
    <row r="29" spans="1:17" ht="12.75" customHeight="1" x14ac:dyDescent="0.25">
      <c r="A29" s="15"/>
      <c r="B29" s="15"/>
      <c r="I29" s="37">
        <v>24</v>
      </c>
      <c r="J29" s="9">
        <f>B9-SUM(J25:J28)</f>
        <v>868623.99999999953</v>
      </c>
      <c r="L29" s="8" t="s">
        <v>18</v>
      </c>
      <c r="M29" s="23">
        <v>1.44E-2</v>
      </c>
      <c r="N29" s="23">
        <v>-7.5200000000000003E-2</v>
      </c>
      <c r="O29" s="23">
        <v>0.22720000000000001</v>
      </c>
      <c r="P29" s="23">
        <v>3.3599999999999998E-2</v>
      </c>
      <c r="Q29" s="17">
        <v>0</v>
      </c>
    </row>
    <row r="30" spans="1:17" ht="12.75" customHeight="1" x14ac:dyDescent="0.25">
      <c r="A30" s="15"/>
      <c r="B30" s="15"/>
      <c r="I30" s="36">
        <v>25</v>
      </c>
      <c r="J30" s="2">
        <f>M$18*B8+N$18*B9+O$18*B10+P$18*B11+Q$18*B12</f>
        <v>868615.20000000007</v>
      </c>
      <c r="M30" s="12"/>
      <c r="N30" s="21"/>
      <c r="O30" s="21"/>
      <c r="P30" s="21"/>
      <c r="Q30" s="21"/>
    </row>
    <row r="31" spans="1:17" ht="12.75" customHeight="1" x14ac:dyDescent="0.25">
      <c r="A31" s="15"/>
      <c r="B31" s="15"/>
      <c r="I31" s="36">
        <v>26</v>
      </c>
      <c r="J31" s="2">
        <f>M$19*B8+N$19*B9+O$19*B10+P$19*B11+Q$19*B12</f>
        <v>868429.92</v>
      </c>
      <c r="L31" s="13" t="s">
        <v>36</v>
      </c>
      <c r="M31" s="13" t="s">
        <v>2</v>
      </c>
      <c r="N31" s="10" t="s">
        <v>3</v>
      </c>
      <c r="O31" s="10" t="s">
        <v>4</v>
      </c>
      <c r="P31" s="10" t="s">
        <v>5</v>
      </c>
      <c r="Q31" s="10" t="s">
        <v>6</v>
      </c>
    </row>
    <row r="32" spans="1:17" ht="12.75" customHeight="1" x14ac:dyDescent="0.25">
      <c r="A32" s="15"/>
      <c r="B32" s="15"/>
      <c r="I32" s="36">
        <v>27</v>
      </c>
      <c r="J32" s="2">
        <f>M$20*B8+N$20*B9+O$20*B10+P$20*B11+Q$20*B12</f>
        <v>864941.12</v>
      </c>
      <c r="L32" s="8" t="s">
        <v>10</v>
      </c>
      <c r="M32" s="23">
        <v>1.7600000000000001E-2</v>
      </c>
      <c r="N32" s="23">
        <v>-8.48E-2</v>
      </c>
      <c r="O32" s="23">
        <v>0.1968</v>
      </c>
      <c r="P32" s="23">
        <v>7.0400000000000004E-2</v>
      </c>
      <c r="Q32" s="17">
        <v>0</v>
      </c>
    </row>
    <row r="33" spans="1:17" ht="12.75" customHeight="1" x14ac:dyDescent="0.25">
      <c r="A33" s="15"/>
      <c r="B33" s="15"/>
      <c r="I33" s="36">
        <v>28</v>
      </c>
      <c r="J33" s="2">
        <f>M$21*B8+N$21*B9+O$21*B10+P$21*B11+Q$21*B12</f>
        <v>857230.72</v>
      </c>
      <c r="L33" s="8" t="s">
        <v>12</v>
      </c>
      <c r="M33" s="23">
        <v>1.6E-2</v>
      </c>
      <c r="N33" s="23">
        <v>-7.1999999999999995E-2</v>
      </c>
      <c r="O33" s="23">
        <v>0.13600000000000001</v>
      </c>
      <c r="P33" s="23">
        <v>0.12</v>
      </c>
      <c r="Q33" s="17">
        <v>0</v>
      </c>
    </row>
    <row r="34" spans="1:17" ht="12.75" customHeight="1" x14ac:dyDescent="0.25">
      <c r="A34" s="15"/>
      <c r="B34" s="15"/>
      <c r="C34" s="15"/>
      <c r="H34" s="15"/>
      <c r="I34" s="37">
        <v>29</v>
      </c>
      <c r="J34" s="9">
        <f>B10-SUM(J30:J33)</f>
        <v>847083.04</v>
      </c>
      <c r="L34" s="8" t="s">
        <v>14</v>
      </c>
      <c r="M34" s="23">
        <v>8.0000000000000002E-3</v>
      </c>
      <c r="N34" s="23">
        <v>-3.2000000000000001E-2</v>
      </c>
      <c r="O34" s="23">
        <v>0.04</v>
      </c>
      <c r="P34" s="23">
        <v>0.184</v>
      </c>
      <c r="Q34" s="17">
        <v>0</v>
      </c>
    </row>
    <row r="35" spans="1:17" ht="12.75" customHeight="1" x14ac:dyDescent="0.25">
      <c r="A35" s="15"/>
      <c r="B35" s="15"/>
      <c r="C35" s="15"/>
      <c r="H35" s="15"/>
      <c r="I35" s="36">
        <v>30</v>
      </c>
      <c r="J35" s="2">
        <f>M$18*B9+N$18*B10+O$18*B11+P$18*B12+Q$18*B13</f>
        <v>837380.64</v>
      </c>
      <c r="L35" s="8" t="s">
        <v>16</v>
      </c>
      <c r="M35" s="23">
        <v>-8.0000000000000002E-3</v>
      </c>
      <c r="N35" s="23">
        <v>0.04</v>
      </c>
      <c r="O35" s="23">
        <v>-9.6000000000000002E-2</v>
      </c>
      <c r="P35" s="23">
        <v>0.26400000000000001</v>
      </c>
      <c r="Q35" s="17">
        <v>0</v>
      </c>
    </row>
    <row r="36" spans="1:17" ht="12.75" customHeight="1" x14ac:dyDescent="0.25">
      <c r="A36" s="15"/>
      <c r="B36" s="15"/>
      <c r="C36" s="15"/>
      <c r="H36" s="15"/>
      <c r="I36" s="36">
        <v>31</v>
      </c>
      <c r="J36" s="2">
        <f>M$19*B9+N$19*B10+O$19*B11+P$19*B12+Q$19*B13</f>
        <v>827763.19999999984</v>
      </c>
      <c r="L36" s="8" t="s">
        <v>18</v>
      </c>
      <c r="M36" s="23">
        <v>-3.3599999999999998E-2</v>
      </c>
      <c r="N36" s="23">
        <v>0.14879999999999999</v>
      </c>
      <c r="O36" s="23">
        <v>-0.27679999999999999</v>
      </c>
      <c r="P36" s="23">
        <v>0.36159999999999998</v>
      </c>
      <c r="Q36" s="17">
        <v>0</v>
      </c>
    </row>
    <row r="37" spans="1:17" ht="12.75" customHeight="1" x14ac:dyDescent="0.25">
      <c r="A37" s="15"/>
      <c r="B37" s="15"/>
      <c r="C37" s="15"/>
      <c r="H37" s="15"/>
      <c r="I37" s="36">
        <v>32</v>
      </c>
      <c r="J37" s="2">
        <f>M$20*B9+N$20*B10+O$20*B11+P$20*B12+Q$20*B13</f>
        <v>821009.6</v>
      </c>
      <c r="M37" s="3"/>
      <c r="N37" s="27"/>
      <c r="O37" s="27"/>
      <c r="P37" s="27"/>
      <c r="Q37" s="15"/>
    </row>
    <row r="38" spans="1:17" ht="12.75" customHeight="1" x14ac:dyDescent="0.25">
      <c r="A38" s="3"/>
      <c r="B38" s="15"/>
      <c r="C38" s="15"/>
      <c r="H38" s="15"/>
      <c r="I38" s="36">
        <v>33</v>
      </c>
      <c r="J38" s="2">
        <f>M$21*B9+N$21*B10+O$21*B11+P$21*B12+Q$21*B13</f>
        <v>818869.6</v>
      </c>
      <c r="L38" s="8" t="s">
        <v>48</v>
      </c>
      <c r="M38" s="12"/>
    </row>
    <row r="39" spans="1:17" ht="12.75" customHeight="1" x14ac:dyDescent="0.25">
      <c r="A39" s="15"/>
      <c r="B39" s="15"/>
      <c r="C39" s="15"/>
      <c r="H39" s="15"/>
      <c r="I39" s="37">
        <v>34</v>
      </c>
      <c r="J39" s="9">
        <f>B11-SUM(J35:J38)</f>
        <v>820476.96</v>
      </c>
      <c r="L39" s="28" t="s">
        <v>49</v>
      </c>
      <c r="M39" s="12"/>
    </row>
    <row r="40" spans="1:17" ht="12.75" customHeight="1" x14ac:dyDescent="0.25">
      <c r="A40" s="15"/>
      <c r="B40" s="15"/>
      <c r="C40" s="15"/>
      <c r="H40" s="15"/>
      <c r="I40" s="36">
        <v>35</v>
      </c>
      <c r="J40" s="2">
        <f>M$18*B10+N$18*B11+O$18*B12+P$18*B13+Q$18*B14</f>
        <v>821974.08</v>
      </c>
      <c r="L40" s="28" t="s">
        <v>50</v>
      </c>
      <c r="M40" s="12"/>
    </row>
    <row r="41" spans="1:17" ht="12.75" customHeight="1" x14ac:dyDescent="0.25">
      <c r="A41" s="15"/>
      <c r="B41" s="15"/>
      <c r="C41" s="15"/>
      <c r="H41" s="15"/>
      <c r="I41" s="36">
        <v>36</v>
      </c>
      <c r="J41" s="2">
        <f>M$19*B10+N$19*B11+O$19*B12+P$19*B13+Q$19*B14</f>
        <v>822642.55999999994</v>
      </c>
    </row>
    <row r="42" spans="1:17" ht="12.75" customHeight="1" x14ac:dyDescent="0.25">
      <c r="A42" s="15"/>
      <c r="B42" s="15"/>
      <c r="C42" s="15"/>
      <c r="H42" s="15"/>
      <c r="I42" s="36">
        <v>37</v>
      </c>
      <c r="J42" s="2">
        <f>M$20*B10+N$20*B11+O$20*B12+P$20*B13+Q$20*B14</f>
        <v>830294.56</v>
      </c>
      <c r="L42" s="8" t="s">
        <v>51</v>
      </c>
    </row>
    <row r="43" spans="1:17" ht="12.75" customHeight="1" x14ac:dyDescent="0.25">
      <c r="A43" s="15"/>
      <c r="B43" s="15"/>
      <c r="C43" s="15"/>
      <c r="H43" s="15"/>
      <c r="I43" s="36">
        <v>38</v>
      </c>
      <c r="J43" s="2">
        <f>M$21*B10+N$21*B11+O$21*B12+P$21*B13+Q$21*B14</f>
        <v>847953.76</v>
      </c>
      <c r="L43" s="8" t="s">
        <v>47</v>
      </c>
    </row>
    <row r="44" spans="1:17" ht="12.75" customHeight="1" x14ac:dyDescent="0.25">
      <c r="A44" s="15"/>
      <c r="B44" s="15"/>
      <c r="C44" s="15"/>
      <c r="H44" s="15"/>
      <c r="I44" s="37">
        <v>39</v>
      </c>
      <c r="J44" s="9">
        <f>B12-SUM(J40:J43)</f>
        <v>871535.04</v>
      </c>
    </row>
    <row r="45" spans="1:17" ht="12.75" customHeight="1" x14ac:dyDescent="0.25">
      <c r="A45" s="15"/>
      <c r="B45" s="15"/>
      <c r="C45" s="15"/>
      <c r="H45" s="15"/>
      <c r="I45" s="36">
        <v>40</v>
      </c>
      <c r="J45" s="2">
        <f>M$18*B11+N$18*B12+O$18*B13+P$18*B14+Q$18*B15</f>
        <v>893685.6</v>
      </c>
      <c r="L45" s="8" t="s">
        <v>55</v>
      </c>
    </row>
    <row r="46" spans="1:17" ht="12.75" customHeight="1" x14ac:dyDescent="0.25">
      <c r="A46" s="15"/>
      <c r="B46" s="15"/>
      <c r="C46" s="15"/>
      <c r="H46" s="15"/>
      <c r="I46" s="36">
        <v>41</v>
      </c>
      <c r="J46" s="2">
        <f>M$19*B11+N$19*B12+O$19*B13+P$19*B14+Q$19*B15</f>
        <v>915583.20000000007</v>
      </c>
      <c r="L46" s="8" t="s">
        <v>56</v>
      </c>
    </row>
    <row r="47" spans="1:17" ht="12.75" customHeight="1" x14ac:dyDescent="0.25">
      <c r="A47" s="15"/>
      <c r="B47" s="15"/>
      <c r="C47" s="15"/>
      <c r="H47" s="15"/>
      <c r="I47" s="36">
        <v>42</v>
      </c>
      <c r="J47" s="2">
        <f>M$20*B11+N$20*B12+O$20*B13+P$20*B14+Q$20*B15</f>
        <v>932420.00000000023</v>
      </c>
    </row>
    <row r="48" spans="1:17" ht="12.75" customHeight="1" x14ac:dyDescent="0.25">
      <c r="B48" s="15"/>
      <c r="C48" s="15"/>
      <c r="H48" s="15"/>
      <c r="I48" s="36">
        <v>43</v>
      </c>
      <c r="J48" s="2">
        <f>M$21*B11+N$21*B12+O$21*B13+P$21*B14+Q$21*B15</f>
        <v>940959.2</v>
      </c>
    </row>
    <row r="49" spans="1:10" ht="12.75" customHeight="1" x14ac:dyDescent="0.25">
      <c r="A49" s="15"/>
      <c r="B49" s="15"/>
      <c r="C49" s="15"/>
      <c r="H49" s="15"/>
      <c r="I49" s="37">
        <v>44</v>
      </c>
      <c r="J49" s="9">
        <f>B13-SUM(J45:J48)</f>
        <v>942952</v>
      </c>
    </row>
    <row r="50" spans="1:10" ht="12.75" customHeight="1" x14ac:dyDescent="0.25">
      <c r="A50" s="15"/>
      <c r="B50" s="15"/>
      <c r="C50" s="15"/>
      <c r="H50" s="15"/>
      <c r="I50" s="36">
        <v>45</v>
      </c>
      <c r="J50" s="2">
        <f>M$18*B12+N$18*B13+O$18*B14+P$18*B15+Q$18*B16</f>
        <v>944401.76000000013</v>
      </c>
    </row>
    <row r="51" spans="1:10" ht="12.75" customHeight="1" x14ac:dyDescent="0.25">
      <c r="A51" s="15"/>
      <c r="B51" s="15"/>
      <c r="C51" s="15"/>
      <c r="H51" s="15"/>
      <c r="I51" s="36">
        <v>46</v>
      </c>
      <c r="J51" s="2">
        <f>M$19*B12+N$19*B13+O$19*B14+P$19*B15+Q$19*B16</f>
        <v>945326.24</v>
      </c>
    </row>
    <row r="52" spans="1:10" ht="12.75" customHeight="1" x14ac:dyDescent="0.25">
      <c r="A52" s="15"/>
      <c r="B52" s="15"/>
      <c r="C52" s="15"/>
      <c r="H52" s="15"/>
      <c r="I52" s="36">
        <v>47</v>
      </c>
      <c r="J52" s="2">
        <f>M$20*B12+N$20*B13+O$20*B14+P$20*B15+Q$20*B16</f>
        <v>938187.04000000015</v>
      </c>
    </row>
    <row r="53" spans="1:10" ht="12.75" customHeight="1" x14ac:dyDescent="0.25">
      <c r="A53" s="15"/>
      <c r="B53" s="15"/>
      <c r="C53" s="15"/>
      <c r="H53" s="15"/>
      <c r="I53" s="36">
        <v>48</v>
      </c>
      <c r="J53" s="2">
        <f>M$21*B12+N$21*B13+O$21*B14+P$21*B15+Q$21*B16</f>
        <v>920221.43999999983</v>
      </c>
    </row>
    <row r="54" spans="1:10" ht="12.75" customHeight="1" x14ac:dyDescent="0.25">
      <c r="A54" s="15"/>
      <c r="B54" s="15"/>
      <c r="C54" s="15"/>
      <c r="H54" s="15"/>
      <c r="I54" s="37">
        <v>49</v>
      </c>
      <c r="J54" s="9">
        <f>B14-SUM(J50:J53)</f>
        <v>894963.52</v>
      </c>
    </row>
    <row r="55" spans="1:10" ht="12.75" customHeight="1" x14ac:dyDescent="0.25">
      <c r="A55" s="15"/>
      <c r="B55" s="15"/>
      <c r="C55" s="15"/>
      <c r="H55" s="15"/>
      <c r="I55" s="36">
        <v>50</v>
      </c>
      <c r="J55" s="2">
        <f>M$18*B13+N$18*B14+O$18*B15+P$18*B16+Q$18*B17</f>
        <v>869679.36</v>
      </c>
    </row>
    <row r="56" spans="1:10" x14ac:dyDescent="0.25">
      <c r="I56" s="36">
        <v>51</v>
      </c>
      <c r="J56" s="2">
        <f>M$19*B13+N$19*B14+O$19*B15+P$19*B16+Q$19*B17</f>
        <v>844078.87999999989</v>
      </c>
    </row>
    <row r="57" spans="1:10" x14ac:dyDescent="0.25">
      <c r="I57" s="36">
        <v>52</v>
      </c>
      <c r="J57" s="2">
        <f>M$20*B13+N$20*B14+O$20*B15+P$20*B16+Q$20*B17</f>
        <v>818148.48</v>
      </c>
    </row>
    <row r="58" spans="1:10" x14ac:dyDescent="0.25">
      <c r="I58" s="36">
        <v>53</v>
      </c>
      <c r="J58" s="2">
        <f>M$21*B13+N$21*B14+O$21*B15+P$21*B16+Q$21*B17</f>
        <v>792995.67999999993</v>
      </c>
    </row>
    <row r="59" spans="1:10" x14ac:dyDescent="0.25">
      <c r="I59" s="37">
        <v>54</v>
      </c>
      <c r="J59" s="9">
        <f>B15-SUM(J55:J58)</f>
        <v>769497.60000000056</v>
      </c>
    </row>
    <row r="60" spans="1:10" x14ac:dyDescent="0.25">
      <c r="I60" s="36">
        <v>55</v>
      </c>
      <c r="J60" s="2">
        <f>M$18*B14+N$18*B15+O$18*B16+P$18*B17+Q$18*B18</f>
        <v>744770.08000000007</v>
      </c>
    </row>
    <row r="61" spans="1:10" x14ac:dyDescent="0.25">
      <c r="I61" s="36">
        <v>56</v>
      </c>
      <c r="J61" s="2">
        <f>M$19*B14+N$19*B15+O$19*B16+P$19*B17+Q$19*B18</f>
        <v>716205.44</v>
      </c>
    </row>
    <row r="62" spans="1:10" x14ac:dyDescent="0.25">
      <c r="I62" s="36">
        <v>57</v>
      </c>
      <c r="J62" s="2">
        <f>M$20*B14+N$20*B15+O$20*B16+P$20*B17+Q$20*B18</f>
        <v>702934.24</v>
      </c>
    </row>
    <row r="63" spans="1:10" x14ac:dyDescent="0.25">
      <c r="I63" s="36">
        <v>58</v>
      </c>
      <c r="J63" s="2">
        <f>M$21*B14+N$21*B15+O$21*B16+P$21*B17+Q$21*B18</f>
        <v>713171.84</v>
      </c>
    </row>
    <row r="64" spans="1:10" x14ac:dyDescent="0.25">
      <c r="I64" s="37">
        <v>59</v>
      </c>
      <c r="J64" s="9">
        <f>B16-SUM(J60:J63)</f>
        <v>737018.40000000037</v>
      </c>
    </row>
    <row r="65" spans="9:10" x14ac:dyDescent="0.25">
      <c r="I65" s="36">
        <v>60</v>
      </c>
      <c r="J65" s="2">
        <f>M$18*B15+N$18*B16+O$18*B17+P$18*B18+Q$18*B19</f>
        <v>758311.04</v>
      </c>
    </row>
    <row r="66" spans="9:10" x14ac:dyDescent="0.25">
      <c r="I66" s="36">
        <v>61</v>
      </c>
      <c r="J66" s="2">
        <f>M$19*B15+N$19*B16+O$19*B17+P$19*B18+Q$19*B19</f>
        <v>782625.12</v>
      </c>
    </row>
    <row r="67" spans="9:10" x14ac:dyDescent="0.25">
      <c r="I67" s="36">
        <v>62</v>
      </c>
      <c r="J67" s="2">
        <f>M$20*B15+N$20*B16+O$20*B17+P$20*B18+Q$20*B19</f>
        <v>787899.52000000014</v>
      </c>
    </row>
    <row r="68" spans="9:10" x14ac:dyDescent="0.25">
      <c r="I68" s="36">
        <v>63</v>
      </c>
      <c r="J68" s="2">
        <f>M$21*B15+N$21*B16+O$21*B17+P$21*B18+Q$21*B19</f>
        <v>762268.32</v>
      </c>
    </row>
    <row r="69" spans="9:10" x14ac:dyDescent="0.25">
      <c r="I69" s="37">
        <v>64</v>
      </c>
      <c r="J69" s="9">
        <f>B17-SUM(J65:J68)</f>
        <v>716896</v>
      </c>
    </row>
    <row r="70" spans="9:10" x14ac:dyDescent="0.25">
      <c r="I70" s="36">
        <v>65</v>
      </c>
      <c r="J70" s="2">
        <f>$M18*$B$16+$N18*$B$17+$O18*$B$18+$P18*$B$19+$Q18*$B$20</f>
        <v>674592.32000000007</v>
      </c>
    </row>
    <row r="71" spans="9:10" x14ac:dyDescent="0.25">
      <c r="I71" s="36">
        <v>66</v>
      </c>
      <c r="J71" s="2">
        <f>$M19*$B$16+$N19*$B$17+$O19*$B$18+$P19*$B$19+$Q19*$B$20</f>
        <v>630530.56000000006</v>
      </c>
    </row>
    <row r="72" spans="9:10" x14ac:dyDescent="0.25">
      <c r="I72" s="36">
        <v>67</v>
      </c>
      <c r="J72" s="2">
        <f>$M20*$B$16+$N20*$B$17+$O20*$B$18+$P20*$B$19+$Q20*$B$20</f>
        <v>592921.76000000013</v>
      </c>
    </row>
    <row r="73" spans="9:10" x14ac:dyDescent="0.25">
      <c r="I73" s="36">
        <v>68</v>
      </c>
      <c r="J73" s="2">
        <f>$M21*$B$16+$N21*$B$17+$O21*$B$18+$P21*$B$19+$Q21*$B$20</f>
        <v>568064.15999999992</v>
      </c>
    </row>
    <row r="74" spans="9:10" x14ac:dyDescent="0.25">
      <c r="I74" s="37">
        <v>69</v>
      </c>
      <c r="J74" s="9">
        <f>B18-SUM(J70:J73)</f>
        <v>551391.20000000019</v>
      </c>
    </row>
    <row r="75" spans="9:10" x14ac:dyDescent="0.25">
      <c r="I75" s="36">
        <v>70</v>
      </c>
      <c r="J75" s="2">
        <f>$M25*$B$17+$N25*$B$18+$O25*$B$19+$P25*$B$20</f>
        <v>531817.44000000006</v>
      </c>
    </row>
    <row r="76" spans="9:10" x14ac:dyDescent="0.25">
      <c r="I76" s="36">
        <v>71</v>
      </c>
      <c r="J76" s="2">
        <f>$M26*$B$17+$N26*$B$18+$O26*$B$19+$P26*$B$20</f>
        <v>511295.19999999995</v>
      </c>
    </row>
    <row r="77" spans="9:10" x14ac:dyDescent="0.25">
      <c r="I77" s="36">
        <v>72</v>
      </c>
      <c r="J77" s="2">
        <f>$M27*$B$17+$N27*$B$18+$O27*$B$19+$P27*$B$20</f>
        <v>491776.80000000005</v>
      </c>
    </row>
    <row r="78" spans="9:10" x14ac:dyDescent="0.25">
      <c r="I78" s="36">
        <v>73</v>
      </c>
      <c r="J78" s="2">
        <f>$M28*$B$17+$N28*$B$18+$O28*$B$19+$P28*$B$20</f>
        <v>473041.6</v>
      </c>
    </row>
    <row r="79" spans="9:10" x14ac:dyDescent="0.25">
      <c r="I79" s="37">
        <v>74</v>
      </c>
      <c r="J79" s="9">
        <f>B19-SUM(J75:J78)</f>
        <v>454868.95999999996</v>
      </c>
    </row>
    <row r="80" spans="9:10" x14ac:dyDescent="0.25">
      <c r="I80" s="36">
        <v>75</v>
      </c>
      <c r="J80" s="2">
        <f>$M32*$B$17+$N32*$B$18+$O32*$B$19+$P32*$B$20</f>
        <v>437038.24</v>
      </c>
    </row>
    <row r="81" spans="9:10" x14ac:dyDescent="0.25">
      <c r="I81" s="36">
        <v>76</v>
      </c>
      <c r="J81" s="2">
        <f>$M33*$B$17+$N33*$B$18+$O33*$B$19+$P33*$B$20</f>
        <v>419328.80000000005</v>
      </c>
    </row>
    <row r="82" spans="9:10" x14ac:dyDescent="0.25">
      <c r="I82" s="36">
        <v>77</v>
      </c>
      <c r="J82" s="2">
        <f>$M34*$B$17+$N34*$B$18+$O34*$B$19+$P34*$B$20</f>
        <v>401520</v>
      </c>
    </row>
    <row r="83" spans="9:10" x14ac:dyDescent="0.25">
      <c r="I83" s="36">
        <v>78</v>
      </c>
      <c r="J83" s="2">
        <f>$M35*$B$17+$N35*$B$18+$O35*$B$19+$P35*$B$20</f>
        <v>383391.19999999995</v>
      </c>
    </row>
    <row r="84" spans="9:10" x14ac:dyDescent="0.25">
      <c r="I84" s="37">
        <v>79</v>
      </c>
      <c r="J84" s="9">
        <f>B20-SUM(J80:J83)</f>
        <v>364721.76</v>
      </c>
    </row>
    <row r="85" spans="9:10" x14ac:dyDescent="0.25">
      <c r="I85" s="36">
        <v>80</v>
      </c>
      <c r="J85" s="31">
        <f>B21</f>
        <v>2890900</v>
      </c>
    </row>
  </sheetData>
  <hyperlinks>
    <hyperlink ref="L39" r:id="rId1"/>
    <hyperlink ref="L40" r:id="rId2"/>
  </hyperlinks>
  <pageMargins left="0.7" right="0.7" top="0.75" bottom="0.75" header="0.3" footer="0.3"/>
  <pageSetup orientation="portrait" r:id="rId3"/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5" x14ac:dyDescent="0.25"/>
  <cols>
    <col min="1" max="1" width="16.5703125" style="1" bestFit="1" customWidth="1"/>
    <col min="2" max="2" width="16.5703125" style="48" hidden="1" customWidth="1"/>
    <col min="3" max="5" width="16.5703125" style="1" bestFit="1" customWidth="1"/>
    <col min="7" max="16384" width="9.140625" style="1"/>
  </cols>
  <sheetData>
    <row r="1" spans="1:5" x14ac:dyDescent="0.25">
      <c r="A1" s="30" t="s">
        <v>9</v>
      </c>
      <c r="B1" s="47" t="s">
        <v>63</v>
      </c>
      <c r="C1" s="30" t="s">
        <v>37</v>
      </c>
      <c r="D1" s="30" t="s">
        <v>38</v>
      </c>
      <c r="E1" s="30" t="s">
        <v>52</v>
      </c>
    </row>
    <row r="2" spans="1:5" x14ac:dyDescent="0.25">
      <c r="A2" s="2">
        <v>0</v>
      </c>
      <c r="B2" s="2" t="str">
        <f>IF(A2&lt;'Estimating population'!$E$5, "Not in school", IF(AND(A2&gt;='Estimating population'!$E$5,'Data for charts'!A2&lt;='Estimating population'!$F$5),'Estimating population'!$D$5, IF(AND(A2&gt;='Estimating population'!$E$6,'Data for charts'!A2&lt;='Estimating population'!$F$6),'Estimating population'!$D$6, IF(AND(A2&gt;='Estimating population'!$E$7,'Data for charts'!A2&lt;='Estimating population'!$F$7),'Estimating population'!$D$7, IF(AND(A2&gt;='Estimating population'!$E$8,'Data for charts'!A2&lt;='Estimating population'!$F$8),'Estimating population'!$D$8, IF(AND(A2&gt;='Estimating population'!$E$11,'Data for charts'!A2&lt;='Estimating population'!$F$11),'Estimating population'!$D$11,""))))))</f>
        <v>Not in school</v>
      </c>
      <c r="C2" s="2">
        <f>'Estimating population'!J5</f>
        <v>853556.48</v>
      </c>
      <c r="D2" s="2">
        <f>$E$6/5</f>
        <v>782780</v>
      </c>
      <c r="E2" s="2"/>
    </row>
    <row r="3" spans="1:5" x14ac:dyDescent="0.25">
      <c r="A3" s="2">
        <v>1</v>
      </c>
      <c r="B3" s="2" t="str">
        <f>IF(A3&lt;'Estimating population'!$E$5, "Not in school", IF(AND(A3&gt;='Estimating population'!$E$5,'Data for charts'!A3&lt;='Estimating population'!$F$5),'Estimating population'!$D$5, IF(AND(A3&gt;='Estimating population'!$E$6,'Data for charts'!A3&lt;='Estimating population'!$F$6),'Estimating population'!$D$6, IF(AND(A3&gt;='Estimating population'!$E$7,'Data for charts'!A3&lt;='Estimating population'!$F$7),'Estimating population'!$D$7, IF(AND(A3&gt;='Estimating population'!$E$8,'Data for charts'!A3&lt;='Estimating population'!$F$8),'Estimating population'!$D$8, IF(AND(A3&gt;='Estimating population'!$E$11,'Data for charts'!A3&lt;='Estimating population'!$F$11),'Estimating population'!$D$11,""))))))</f>
        <v>Not in school</v>
      </c>
      <c r="C3" s="2">
        <f>'Estimating population'!J6</f>
        <v>810467.20000000019</v>
      </c>
      <c r="D3" s="2">
        <f>$E$6/5</f>
        <v>782780</v>
      </c>
      <c r="E3" s="2"/>
    </row>
    <row r="4" spans="1:5" x14ac:dyDescent="0.25">
      <c r="A4" s="2">
        <v>2</v>
      </c>
      <c r="B4" s="2" t="str">
        <f>IF(A4&lt;'Estimating population'!$E$5, "Not in school", IF(AND(A4&gt;='Estimating population'!$E$5,'Data for charts'!A4&lt;='Estimating population'!$F$5),'Estimating population'!$D$5, IF(AND(A4&gt;='Estimating population'!$E$6,'Data for charts'!A4&lt;='Estimating population'!$F$6),'Estimating population'!$D$6, IF(AND(A4&gt;='Estimating population'!$E$7,'Data for charts'!A4&lt;='Estimating population'!$F$7),'Estimating population'!$D$7, IF(AND(A4&gt;='Estimating population'!$E$8,'Data for charts'!A4&lt;='Estimating population'!$F$8),'Estimating population'!$D$8, IF(AND(A4&gt;='Estimating population'!$E$11,'Data for charts'!A4&lt;='Estimating population'!$F$11),'Estimating population'!$D$11,""))))))</f>
        <v>Not in school</v>
      </c>
      <c r="C4" s="2">
        <f>'Estimating population'!J7</f>
        <v>775379.2</v>
      </c>
      <c r="D4" s="2">
        <f>$E$6/5</f>
        <v>782780</v>
      </c>
      <c r="E4" s="2"/>
    </row>
    <row r="5" spans="1:5" x14ac:dyDescent="0.25">
      <c r="A5" s="2">
        <v>3</v>
      </c>
      <c r="B5" s="2" t="str">
        <f>IF(A5&lt;'Estimating population'!$E$5, "Not in school", IF(AND(A5&gt;='Estimating population'!$E$5,'Data for charts'!A5&lt;='Estimating population'!$F$5),'Estimating population'!$D$5, IF(AND(A5&gt;='Estimating population'!$E$6,'Data for charts'!A5&lt;='Estimating population'!$F$6),'Estimating population'!$D$6, IF(AND(A5&gt;='Estimating population'!$E$7,'Data for charts'!A5&lt;='Estimating population'!$F$7),'Estimating population'!$D$7, IF(AND(A5&gt;='Estimating population'!$E$8,'Data for charts'!A5&lt;='Estimating population'!$F$8),'Estimating population'!$D$8, IF(AND(A5&gt;='Estimating population'!$E$11,'Data for charts'!A5&lt;='Estimating population'!$F$11),'Estimating population'!$D$11,""))))))</f>
        <v>Pre-primary</v>
      </c>
      <c r="C5" s="2">
        <f>'Estimating population'!J8</f>
        <v>747692</v>
      </c>
      <c r="D5" s="2">
        <f>$E$6/5</f>
        <v>782780</v>
      </c>
      <c r="E5" s="2"/>
    </row>
    <row r="6" spans="1:5" x14ac:dyDescent="0.25">
      <c r="A6" s="5">
        <v>4</v>
      </c>
      <c r="B6" s="2" t="str">
        <f>IF(A6&lt;'Estimating population'!$E$5, "Not in school", IF(AND(A6&gt;='Estimating population'!$E$5,'Data for charts'!A6&lt;='Estimating population'!$F$5),'Estimating population'!$D$5, IF(AND(A6&gt;='Estimating population'!$E$6,'Data for charts'!A6&lt;='Estimating population'!$F$6),'Estimating population'!$D$6, IF(AND(A6&gt;='Estimating population'!$E$7,'Data for charts'!A6&lt;='Estimating population'!$F$7),'Estimating population'!$D$7, IF(AND(A6&gt;='Estimating population'!$E$8,'Data for charts'!A6&lt;='Estimating population'!$F$8),'Estimating population'!$D$8, IF(AND(A6&gt;='Estimating population'!$E$11,'Data for charts'!A6&lt;='Estimating population'!$F$11),'Estimating population'!$D$11,""))))))</f>
        <v>Pre-primary</v>
      </c>
      <c r="C6" s="5">
        <f>'Estimating population'!J9</f>
        <v>726805.12000000011</v>
      </c>
      <c r="D6" s="5">
        <f>$E$6/5</f>
        <v>782780</v>
      </c>
      <c r="E6" s="5">
        <f>'Estimating population'!B5</f>
        <v>3913900</v>
      </c>
    </row>
    <row r="7" spans="1:5" x14ac:dyDescent="0.25">
      <c r="A7" s="2">
        <v>5</v>
      </c>
      <c r="B7" s="2" t="str">
        <f>IF(A7&lt;'Estimating population'!$E$5, "Not in school", IF(AND(A7&gt;='Estimating population'!$E$5,'Data for charts'!A7&lt;='Estimating population'!$F$5),'Estimating population'!$D$5, IF(AND(A7&gt;='Estimating population'!$E$6,'Data for charts'!A7&lt;='Estimating population'!$F$6),'Estimating population'!$D$6, IF(AND(A7&gt;='Estimating population'!$E$7,'Data for charts'!A7&lt;='Estimating population'!$F$7),'Estimating population'!$D$7, IF(AND(A7&gt;='Estimating population'!$E$8,'Data for charts'!A7&lt;='Estimating population'!$F$8),'Estimating population'!$D$8, IF(AND(A7&gt;='Estimating population'!$E$11,'Data for charts'!A7&lt;='Estimating population'!$F$11),'Estimating population'!$D$11,""))))))</f>
        <v>Pre-primary</v>
      </c>
      <c r="C7" s="2">
        <f>'Estimating population'!J10</f>
        <v>712118.08000000007</v>
      </c>
      <c r="D7" s="2">
        <f>$E11/5</f>
        <v>703340</v>
      </c>
      <c r="E7" s="2"/>
    </row>
    <row r="8" spans="1:5" x14ac:dyDescent="0.25">
      <c r="A8" s="2">
        <v>6</v>
      </c>
      <c r="B8" s="2" t="str">
        <f>IF(A8&lt;'Estimating population'!$E$5, "Not in school", IF(AND(A8&gt;='Estimating population'!$E$5,'Data for charts'!A8&lt;='Estimating population'!$F$5),'Estimating population'!$D$5, IF(AND(A8&gt;='Estimating population'!$E$6,'Data for charts'!A8&lt;='Estimating population'!$F$6),'Estimating population'!$D$6, IF(AND(A8&gt;='Estimating population'!$E$7,'Data for charts'!A8&lt;='Estimating population'!$F$7),'Estimating population'!$D$7, IF(AND(A8&gt;='Estimating population'!$E$8,'Data for charts'!A8&lt;='Estimating population'!$F$8),'Estimating population'!$D$8, IF(AND(A8&gt;='Estimating population'!$E$11,'Data for charts'!A8&lt;='Estimating population'!$F$11),'Estimating population'!$D$11,""))))))</f>
        <v>Primary</v>
      </c>
      <c r="C8" s="2">
        <f>'Estimating population'!J11</f>
        <v>703030.39999999991</v>
      </c>
      <c r="D8" s="2">
        <f>$E11/5</f>
        <v>703340</v>
      </c>
      <c r="E8" s="2"/>
    </row>
    <row r="9" spans="1:5" x14ac:dyDescent="0.25">
      <c r="A9" s="2">
        <v>7</v>
      </c>
      <c r="B9" s="2" t="str">
        <f>IF(A9&lt;'Estimating population'!$E$5, "Not in school", IF(AND(A9&gt;='Estimating population'!$E$5,'Data for charts'!A9&lt;='Estimating population'!$F$5),'Estimating population'!$D$5, IF(AND(A9&gt;='Estimating population'!$E$6,'Data for charts'!A9&lt;='Estimating population'!$F$6),'Estimating population'!$D$6, IF(AND(A9&gt;='Estimating population'!$E$7,'Data for charts'!A9&lt;='Estimating population'!$F$7),'Estimating population'!$D$7, IF(AND(A9&gt;='Estimating population'!$E$8,'Data for charts'!A9&lt;='Estimating population'!$F$8),'Estimating population'!$D$8, IF(AND(A9&gt;='Estimating population'!$E$11,'Data for charts'!A9&lt;='Estimating population'!$F$11),'Estimating population'!$D$11,""))))))</f>
        <v>Primary</v>
      </c>
      <c r="C9" s="2">
        <f>'Estimating population'!J12</f>
        <v>698941.6</v>
      </c>
      <c r="D9" s="2">
        <f>$E11/5</f>
        <v>703340</v>
      </c>
      <c r="E9" s="2"/>
    </row>
    <row r="10" spans="1:5" x14ac:dyDescent="0.25">
      <c r="A10" s="2">
        <v>8</v>
      </c>
      <c r="B10" s="2" t="str">
        <f>IF(A10&lt;'Estimating population'!$E$5, "Not in school", IF(AND(A10&gt;='Estimating population'!$E$5,'Data for charts'!A10&lt;='Estimating population'!$F$5),'Estimating population'!$D$5, IF(AND(A10&gt;='Estimating population'!$E$6,'Data for charts'!A10&lt;='Estimating population'!$F$6),'Estimating population'!$D$6, IF(AND(A10&gt;='Estimating population'!$E$7,'Data for charts'!A10&lt;='Estimating population'!$F$7),'Estimating population'!$D$7, IF(AND(A10&gt;='Estimating population'!$E$8,'Data for charts'!A10&lt;='Estimating population'!$F$8),'Estimating population'!$D$8, IF(AND(A10&gt;='Estimating population'!$E$11,'Data for charts'!A10&lt;='Estimating population'!$F$11),'Estimating population'!$D$11,""))))))</f>
        <v>Primary</v>
      </c>
      <c r="C10" s="2">
        <f>'Estimating population'!J13</f>
        <v>699251.20000000007</v>
      </c>
      <c r="D10" s="2">
        <f>$E11/5</f>
        <v>703340</v>
      </c>
      <c r="E10" s="2"/>
    </row>
    <row r="11" spans="1:5" x14ac:dyDescent="0.25">
      <c r="A11" s="5">
        <v>9</v>
      </c>
      <c r="B11" s="2" t="str">
        <f>IF(A11&lt;'Estimating population'!$E$5, "Not in school", IF(AND(A11&gt;='Estimating population'!$E$5,'Data for charts'!A11&lt;='Estimating population'!$F$5),'Estimating population'!$D$5, IF(AND(A11&gt;='Estimating population'!$E$6,'Data for charts'!A11&lt;='Estimating population'!$F$6),'Estimating population'!$D$6, IF(AND(A11&gt;='Estimating population'!$E$7,'Data for charts'!A11&lt;='Estimating population'!$F$7),'Estimating population'!$D$7, IF(AND(A11&gt;='Estimating population'!$E$8,'Data for charts'!A11&lt;='Estimating population'!$F$8),'Estimating population'!$D$8, IF(AND(A11&gt;='Estimating population'!$E$11,'Data for charts'!A11&lt;='Estimating population'!$F$11),'Estimating population'!$D$11,""))))))</f>
        <v>Primary</v>
      </c>
      <c r="C11" s="5">
        <f>'Estimating population'!J14</f>
        <v>703358.71999999974</v>
      </c>
      <c r="D11" s="5">
        <f>$E11/5</f>
        <v>703340</v>
      </c>
      <c r="E11" s="5">
        <f>'Estimating population'!B6</f>
        <v>3516700</v>
      </c>
    </row>
    <row r="12" spans="1:5" x14ac:dyDescent="0.25">
      <c r="A12" s="2">
        <v>10</v>
      </c>
      <c r="B12" s="2" t="str">
        <f>IF(A12&lt;'Estimating population'!$E$5, "Not in school", IF(AND(A12&gt;='Estimating population'!$E$5,'Data for charts'!A12&lt;='Estimating population'!$F$5),'Estimating population'!$D$5, IF(AND(A12&gt;='Estimating population'!$E$6,'Data for charts'!A12&lt;='Estimating population'!$F$6),'Estimating population'!$D$6, IF(AND(A12&gt;='Estimating population'!$E$7,'Data for charts'!A12&lt;='Estimating population'!$F$7),'Estimating population'!$D$7, IF(AND(A12&gt;='Estimating population'!$E$8,'Data for charts'!A12&lt;='Estimating population'!$F$8),'Estimating population'!$D$8, IF(AND(A12&gt;='Estimating population'!$E$11,'Data for charts'!A12&lt;='Estimating population'!$F$11),'Estimating population'!$D$11,""))))))</f>
        <v>Primary</v>
      </c>
      <c r="C12" s="2">
        <f>'Estimating population'!J15</f>
        <v>710942.88</v>
      </c>
      <c r="D12" s="2">
        <f>$E16/5</f>
        <v>733860</v>
      </c>
      <c r="E12" s="2"/>
    </row>
    <row r="13" spans="1:5" x14ac:dyDescent="0.25">
      <c r="A13" s="2">
        <v>11</v>
      </c>
      <c r="B13" s="2" t="str">
        <f>IF(A13&lt;'Estimating population'!$E$5, "Not in school", IF(AND(A13&gt;='Estimating population'!$E$5,'Data for charts'!A13&lt;='Estimating population'!$F$5),'Estimating population'!$D$5, IF(AND(A13&gt;='Estimating population'!$E$6,'Data for charts'!A13&lt;='Estimating population'!$F$6),'Estimating population'!$D$6, IF(AND(A13&gt;='Estimating population'!$E$7,'Data for charts'!A13&lt;='Estimating population'!$F$7),'Estimating population'!$D$7, IF(AND(A13&gt;='Estimating population'!$E$8,'Data for charts'!A13&lt;='Estimating population'!$F$8),'Estimating population'!$D$8, IF(AND(A13&gt;='Estimating population'!$E$11,'Data for charts'!A13&lt;='Estimating population'!$F$11),'Estimating population'!$D$11,""))))))</f>
        <v>Primary</v>
      </c>
      <c r="C13" s="2">
        <f>'Estimating population'!J16</f>
        <v>721682.39999999991</v>
      </c>
      <c r="D13" s="2">
        <f>$E16/5</f>
        <v>733860</v>
      </c>
      <c r="E13" s="2"/>
    </row>
    <row r="14" spans="1:5" x14ac:dyDescent="0.25">
      <c r="A14" s="2">
        <v>12</v>
      </c>
      <c r="B14" s="2" t="str">
        <f>IF(A14&lt;'Estimating population'!$E$5, "Not in school", IF(AND(A14&gt;='Estimating population'!$E$5,'Data for charts'!A14&lt;='Estimating population'!$F$5),'Estimating population'!$D$5, IF(AND(A14&gt;='Estimating population'!$E$6,'Data for charts'!A14&lt;='Estimating population'!$F$6),'Estimating population'!$D$6, IF(AND(A14&gt;='Estimating population'!$E$7,'Data for charts'!A14&lt;='Estimating population'!$F$7),'Estimating population'!$D$7, IF(AND(A14&gt;='Estimating population'!$E$8,'Data for charts'!A14&lt;='Estimating population'!$F$8),'Estimating population'!$D$8, IF(AND(A14&gt;='Estimating population'!$E$11,'Data for charts'!A14&lt;='Estimating population'!$F$11),'Estimating population'!$D$11,""))))))</f>
        <v>Lower Sec</v>
      </c>
      <c r="C14" s="2">
        <f>'Estimating population'!J17</f>
        <v>733580.79999999993</v>
      </c>
      <c r="D14" s="2">
        <f>$E16/5</f>
        <v>733860</v>
      </c>
      <c r="E14" s="2"/>
    </row>
    <row r="15" spans="1:5" x14ac:dyDescent="0.25">
      <c r="A15" s="2">
        <v>13</v>
      </c>
      <c r="B15" s="2" t="str">
        <f>IF(A15&lt;'Estimating population'!$E$5, "Not in school", IF(AND(A15&gt;='Estimating population'!$E$5,'Data for charts'!A15&lt;='Estimating population'!$F$5),'Estimating population'!$D$5, IF(AND(A15&gt;='Estimating population'!$E$6,'Data for charts'!A15&lt;='Estimating population'!$F$6),'Estimating population'!$D$6, IF(AND(A15&gt;='Estimating population'!$E$7,'Data for charts'!A15&lt;='Estimating population'!$F$7),'Estimating population'!$D$7, IF(AND(A15&gt;='Estimating population'!$E$8,'Data for charts'!A15&lt;='Estimating population'!$F$8),'Estimating population'!$D$8, IF(AND(A15&gt;='Estimating population'!$E$11,'Data for charts'!A15&lt;='Estimating population'!$F$11),'Estimating population'!$D$11,""))))))</f>
        <v>Lower Sec</v>
      </c>
      <c r="C15" s="2">
        <f>'Estimating population'!J18</f>
        <v>745479.2</v>
      </c>
      <c r="D15" s="2">
        <f>$E16/5</f>
        <v>733860</v>
      </c>
      <c r="E15" s="2"/>
    </row>
    <row r="16" spans="1:5" x14ac:dyDescent="0.25">
      <c r="A16" s="5">
        <v>14</v>
      </c>
      <c r="B16" s="2" t="str">
        <f>IF(A16&lt;'Estimating population'!$E$5, "Not in school", IF(AND(A16&gt;='Estimating population'!$E$5,'Data for charts'!A16&lt;='Estimating population'!$F$5),'Estimating population'!$D$5, IF(AND(A16&gt;='Estimating population'!$E$6,'Data for charts'!A16&lt;='Estimating population'!$F$6),'Estimating population'!$D$6, IF(AND(A16&gt;='Estimating population'!$E$7,'Data for charts'!A16&lt;='Estimating population'!$F$7),'Estimating population'!$D$7, IF(AND(A16&gt;='Estimating population'!$E$8,'Data for charts'!A16&lt;='Estimating population'!$F$8),'Estimating population'!$D$8, IF(AND(A16&gt;='Estimating population'!$E$11,'Data for charts'!A16&lt;='Estimating population'!$F$11),'Estimating population'!$D$11,""))))))</f>
        <v>Lower Sec</v>
      </c>
      <c r="C16" s="5">
        <f>'Estimating population'!J19</f>
        <v>757614.72000000067</v>
      </c>
      <c r="D16" s="5">
        <f>$E16/5</f>
        <v>733860</v>
      </c>
      <c r="E16" s="5">
        <f>'Estimating population'!B7</f>
        <v>3669300</v>
      </c>
    </row>
    <row r="17" spans="1:5" x14ac:dyDescent="0.25">
      <c r="A17" s="2">
        <v>15</v>
      </c>
      <c r="B17" s="2" t="str">
        <f>IF(A17&lt;'Estimating population'!$E$5, "Not in school", IF(AND(A17&gt;='Estimating population'!$E$5,'Data for charts'!A17&lt;='Estimating population'!$F$5),'Estimating population'!$D$5, IF(AND(A17&gt;='Estimating population'!$E$6,'Data for charts'!A17&lt;='Estimating population'!$F$6),'Estimating population'!$D$6, IF(AND(A17&gt;='Estimating population'!$E$7,'Data for charts'!A17&lt;='Estimating population'!$F$7),'Estimating population'!$D$7, IF(AND(A17&gt;='Estimating population'!$E$8,'Data for charts'!A17&lt;='Estimating population'!$F$8),'Estimating population'!$D$8, IF(AND(A17&gt;='Estimating population'!$E$11,'Data for charts'!A17&lt;='Estimating population'!$F$11),'Estimating population'!$D$11,""))))))</f>
        <v>Upper Sec</v>
      </c>
      <c r="C17" s="2">
        <f>'Estimating population'!J20</f>
        <v>770958.72</v>
      </c>
      <c r="D17" s="2">
        <f>$E21/5</f>
        <v>799280</v>
      </c>
      <c r="E17" s="2"/>
    </row>
    <row r="18" spans="1:5" x14ac:dyDescent="0.25">
      <c r="A18" s="2">
        <v>16</v>
      </c>
      <c r="B18" s="2" t="str">
        <f>IF(A18&lt;'Estimating population'!$E$5, "Not in school", IF(AND(A18&gt;='Estimating population'!$E$5,'Data for charts'!A18&lt;='Estimating population'!$F$5),'Estimating population'!$D$5, IF(AND(A18&gt;='Estimating population'!$E$6,'Data for charts'!A18&lt;='Estimating population'!$F$6),'Estimating population'!$D$6, IF(AND(A18&gt;='Estimating population'!$E$7,'Data for charts'!A18&lt;='Estimating population'!$F$7),'Estimating population'!$D$7, IF(AND(A18&gt;='Estimating population'!$E$8,'Data for charts'!A18&lt;='Estimating population'!$F$8),'Estimating population'!$D$8, IF(AND(A18&gt;='Estimating population'!$E$11,'Data for charts'!A18&lt;='Estimating population'!$F$11),'Estimating population'!$D$11,""))))))</f>
        <v>Upper Sec</v>
      </c>
      <c r="C18" s="2">
        <f>'Estimating population'!J21</f>
        <v>784807.35999999987</v>
      </c>
      <c r="D18" s="2">
        <f>$E21/5</f>
        <v>799280</v>
      </c>
      <c r="E18" s="2"/>
    </row>
    <row r="19" spans="1:5" x14ac:dyDescent="0.25">
      <c r="A19" s="2">
        <v>17</v>
      </c>
      <c r="B19" s="2" t="str">
        <f>IF(A19&lt;'Estimating population'!$E$5, "Not in school", IF(AND(A19&gt;='Estimating population'!$E$5,'Data for charts'!A19&lt;='Estimating population'!$F$5),'Estimating population'!$D$5, IF(AND(A19&gt;='Estimating population'!$E$6,'Data for charts'!A19&lt;='Estimating population'!$F$6),'Estimating population'!$D$6, IF(AND(A19&gt;='Estimating population'!$E$7,'Data for charts'!A19&lt;='Estimating population'!$F$7),'Estimating population'!$D$7, IF(AND(A19&gt;='Estimating population'!$E$8,'Data for charts'!A19&lt;='Estimating population'!$F$8),'Estimating population'!$D$8, IF(AND(A19&gt;='Estimating population'!$E$11,'Data for charts'!A19&lt;='Estimating population'!$F$11),'Estimating population'!$D$11,""))))))</f>
        <v>Upper Sec</v>
      </c>
      <c r="C19" s="2">
        <f>'Estimating population'!J22</f>
        <v>799076.96000000008</v>
      </c>
      <c r="D19" s="2">
        <f>$E21/5</f>
        <v>799280</v>
      </c>
      <c r="E19" s="2"/>
    </row>
    <row r="20" spans="1:5" x14ac:dyDescent="0.25">
      <c r="A20" s="2">
        <v>18</v>
      </c>
      <c r="B20" s="2" t="str">
        <f>IF(A20&lt;'Estimating population'!$E$5, "Not in school", IF(AND(A20&gt;='Estimating population'!$E$5,'Data for charts'!A20&lt;='Estimating population'!$F$5),'Estimating population'!$D$5, IF(AND(A20&gt;='Estimating population'!$E$6,'Data for charts'!A20&lt;='Estimating population'!$F$6),'Estimating population'!$D$6, IF(AND(A20&gt;='Estimating population'!$E$7,'Data for charts'!A20&lt;='Estimating population'!$F$7),'Estimating population'!$D$7, IF(AND(A20&gt;='Estimating population'!$E$8,'Data for charts'!A20&lt;='Estimating population'!$F$8),'Estimating population'!$D$8, IF(AND(A20&gt;='Estimating population'!$E$11,'Data for charts'!A20&lt;='Estimating population'!$F$11),'Estimating population'!$D$11,""))))))</f>
        <v>Tertiary education</v>
      </c>
      <c r="C20" s="2">
        <f>'Estimating population'!J23</f>
        <v>813652.96000000008</v>
      </c>
      <c r="D20" s="2">
        <f>$E21/5</f>
        <v>799280</v>
      </c>
      <c r="E20" s="2"/>
    </row>
    <row r="21" spans="1:5" x14ac:dyDescent="0.25">
      <c r="A21" s="5">
        <v>19</v>
      </c>
      <c r="B21" s="2" t="str">
        <f>IF(A21&lt;'Estimating population'!$E$5, "Not in school", IF(AND(A21&gt;='Estimating population'!$E$5,'Data for charts'!A21&lt;='Estimating population'!$F$5),'Estimating population'!$D$5, IF(AND(A21&gt;='Estimating population'!$E$6,'Data for charts'!A21&lt;='Estimating population'!$F$6),'Estimating population'!$D$6, IF(AND(A21&gt;='Estimating population'!$E$7,'Data for charts'!A21&lt;='Estimating population'!$F$7),'Estimating population'!$D$7, IF(AND(A21&gt;='Estimating population'!$E$8,'Data for charts'!A21&lt;='Estimating population'!$F$8),'Estimating population'!$D$8, IF(AND(A21&gt;='Estimating population'!$E$11,'Data for charts'!A21&lt;='Estimating population'!$F$11),'Estimating population'!$D$11,""))))))</f>
        <v>Tertiary education</v>
      </c>
      <c r="C21" s="5">
        <f>'Estimating population'!J24</f>
        <v>827904</v>
      </c>
      <c r="D21" s="5">
        <f>$E21/5</f>
        <v>799280</v>
      </c>
      <c r="E21" s="5">
        <f>'Estimating population'!B8</f>
        <v>3996400</v>
      </c>
    </row>
    <row r="22" spans="1:5" x14ac:dyDescent="0.25">
      <c r="A22" s="2">
        <v>20</v>
      </c>
      <c r="B22" s="2" t="str">
        <f>IF(A22&lt;'Estimating population'!$E$5, "Not in school", IF(AND(A22&gt;='Estimating population'!$E$5,'Data for charts'!A22&lt;='Estimating population'!$F$5),'Estimating population'!$D$5, IF(AND(A22&gt;='Estimating population'!$E$6,'Data for charts'!A22&lt;='Estimating population'!$F$6),'Estimating population'!$D$6, IF(AND(A22&gt;='Estimating population'!$E$7,'Data for charts'!A22&lt;='Estimating population'!$F$7),'Estimating population'!$D$7, IF(AND(A22&gt;='Estimating population'!$E$8,'Data for charts'!A22&lt;='Estimating population'!$F$8),'Estimating population'!$D$8, IF(AND(A22&gt;='Estimating population'!$E$11,'Data for charts'!A22&lt;='Estimating population'!$F$11),'Estimating population'!$D$11,""))))))</f>
        <v>Tertiary education</v>
      </c>
      <c r="C22" s="2">
        <f>'Estimating population'!J25</f>
        <v>841476.16000000015</v>
      </c>
      <c r="D22" s="2">
        <f>$E26/5</f>
        <v>859440</v>
      </c>
      <c r="E22" s="2"/>
    </row>
    <row r="23" spans="1:5" x14ac:dyDescent="0.25">
      <c r="A23" s="2">
        <v>21</v>
      </c>
      <c r="B23" s="2" t="str">
        <f>IF(A23&lt;'Estimating population'!$E$5, "Not in school", IF(AND(A23&gt;='Estimating population'!$E$5,'Data for charts'!A23&lt;='Estimating population'!$F$5),'Estimating population'!$D$5, IF(AND(A23&gt;='Estimating population'!$E$6,'Data for charts'!A23&lt;='Estimating population'!$F$6),'Estimating population'!$D$6, IF(AND(A23&gt;='Estimating population'!$E$7,'Data for charts'!A23&lt;='Estimating population'!$F$7),'Estimating population'!$D$7, IF(AND(A23&gt;='Estimating population'!$E$8,'Data for charts'!A23&lt;='Estimating population'!$F$8),'Estimating population'!$D$8, IF(AND(A23&gt;='Estimating population'!$E$11,'Data for charts'!A23&lt;='Estimating population'!$F$11),'Estimating population'!$D$11,""))))))</f>
        <v>Tertiary education</v>
      </c>
      <c r="C23" s="2">
        <f>'Estimating population'!J26</f>
        <v>854635.67999999993</v>
      </c>
      <c r="D23" s="2">
        <f>$E26/5</f>
        <v>859440</v>
      </c>
      <c r="E23" s="2"/>
    </row>
    <row r="24" spans="1:5" x14ac:dyDescent="0.25">
      <c r="A24" s="2">
        <v>22</v>
      </c>
      <c r="B24" s="2" t="str">
        <f>IF(A24&lt;'Estimating population'!$E$5, "Not in school", IF(AND(A24&gt;='Estimating population'!$E$5,'Data for charts'!A24&lt;='Estimating population'!$F$5),'Estimating population'!$D$5, IF(AND(A24&gt;='Estimating population'!$E$6,'Data for charts'!A24&lt;='Estimating population'!$F$6),'Estimating population'!$D$6, IF(AND(A24&gt;='Estimating population'!$E$7,'Data for charts'!A24&lt;='Estimating population'!$F$7),'Estimating population'!$D$7, IF(AND(A24&gt;='Estimating population'!$E$8,'Data for charts'!A24&lt;='Estimating population'!$F$8),'Estimating population'!$D$8, IF(AND(A24&gt;='Estimating population'!$E$11,'Data for charts'!A24&lt;='Estimating population'!$F$11),'Estimating population'!$D$11,""))))))</f>
        <v>Tertiary education</v>
      </c>
      <c r="C24" s="2">
        <f>'Estimating population'!J27</f>
        <v>864123.68000000017</v>
      </c>
      <c r="D24" s="2">
        <f>$E26/5</f>
        <v>859440</v>
      </c>
      <c r="E24" s="2"/>
    </row>
    <row r="25" spans="1:5" x14ac:dyDescent="0.25">
      <c r="A25" s="2">
        <v>23</v>
      </c>
      <c r="B25" s="2" t="str">
        <f>IF(A25&lt;'Estimating population'!$E$5, "Not in school", IF(AND(A25&gt;='Estimating population'!$E$5,'Data for charts'!A25&lt;='Estimating population'!$F$5),'Estimating population'!$D$5, IF(AND(A25&gt;='Estimating population'!$E$6,'Data for charts'!A25&lt;='Estimating population'!$F$6),'Estimating population'!$D$6, IF(AND(A25&gt;='Estimating population'!$E$7,'Data for charts'!A25&lt;='Estimating population'!$F$7),'Estimating population'!$D$7, IF(AND(A25&gt;='Estimating population'!$E$8,'Data for charts'!A25&lt;='Estimating population'!$F$8),'Estimating population'!$D$8, IF(AND(A25&gt;='Estimating population'!$E$11,'Data for charts'!A25&lt;='Estimating population'!$F$11),'Estimating population'!$D$11,""))))))</f>
        <v>Tertiary education</v>
      </c>
      <c r="C25" s="2">
        <f>'Estimating population'!J28</f>
        <v>868340.47999999986</v>
      </c>
      <c r="D25" s="2">
        <f>$E26/5</f>
        <v>859440</v>
      </c>
      <c r="E25" s="2"/>
    </row>
    <row r="26" spans="1:5" x14ac:dyDescent="0.25">
      <c r="A26" s="5">
        <v>24</v>
      </c>
      <c r="B26" s="2" t="str">
        <f>IF(A26&lt;'Estimating population'!$E$5, "Not in school", IF(AND(A26&gt;='Estimating population'!$E$5,'Data for charts'!A26&lt;='Estimating population'!$F$5),'Estimating population'!$D$5, IF(AND(A26&gt;='Estimating population'!$E$6,'Data for charts'!A26&lt;='Estimating population'!$F$6),'Estimating population'!$D$6, IF(AND(A26&gt;='Estimating population'!$E$7,'Data for charts'!A26&lt;='Estimating population'!$F$7),'Estimating population'!$D$7, IF(AND(A26&gt;='Estimating population'!$E$8,'Data for charts'!A26&lt;='Estimating population'!$F$8),'Estimating population'!$D$8, IF(AND(A26&gt;='Estimating population'!$E$11,'Data for charts'!A26&lt;='Estimating population'!$F$11),'Estimating population'!$D$11,""))))))</f>
        <v/>
      </c>
      <c r="C26" s="5">
        <f>'Estimating population'!J29</f>
        <v>868623.99999999953</v>
      </c>
      <c r="D26" s="5">
        <f>$E26/5</f>
        <v>859440</v>
      </c>
      <c r="E26" s="5">
        <f>'Estimating population'!B9</f>
        <v>4297200</v>
      </c>
    </row>
    <row r="27" spans="1:5" x14ac:dyDescent="0.25">
      <c r="A27" s="2">
        <v>25</v>
      </c>
      <c r="B27" s="2" t="str">
        <f>IF(A27&lt;'Estimating population'!$E$5, "Not in school", IF(AND(A27&gt;='Estimating population'!$E$5,'Data for charts'!A27&lt;='Estimating population'!$F$5),'Estimating population'!$D$5, IF(AND(A27&gt;='Estimating population'!$E$6,'Data for charts'!A27&lt;='Estimating population'!$F$6),'Estimating population'!$D$6, IF(AND(A27&gt;='Estimating population'!$E$7,'Data for charts'!A27&lt;='Estimating population'!$F$7),'Estimating population'!$D$7, IF(AND(A27&gt;='Estimating population'!$E$8,'Data for charts'!A27&lt;='Estimating population'!$F$8),'Estimating population'!$D$8, IF(AND(A27&gt;='Estimating population'!$E$11,'Data for charts'!A27&lt;='Estimating population'!$F$11),'Estimating population'!$D$11,""))))))</f>
        <v/>
      </c>
      <c r="C27" s="2">
        <f>'Estimating population'!J30</f>
        <v>868615.20000000007</v>
      </c>
      <c r="D27" s="2">
        <f>$E31/5</f>
        <v>861260</v>
      </c>
      <c r="E27" s="2"/>
    </row>
    <row r="28" spans="1:5" x14ac:dyDescent="0.25">
      <c r="A28" s="2">
        <v>26</v>
      </c>
      <c r="B28" s="2" t="str">
        <f>IF(A28&lt;'Estimating population'!$E$5, "Not in school", IF(AND(A28&gt;='Estimating population'!$E$5,'Data for charts'!A28&lt;='Estimating population'!$F$5),'Estimating population'!$D$5, IF(AND(A28&gt;='Estimating population'!$E$6,'Data for charts'!A28&lt;='Estimating population'!$F$6),'Estimating population'!$D$6, IF(AND(A28&gt;='Estimating population'!$E$7,'Data for charts'!A28&lt;='Estimating population'!$F$7),'Estimating population'!$D$7, IF(AND(A28&gt;='Estimating population'!$E$8,'Data for charts'!A28&lt;='Estimating population'!$F$8),'Estimating population'!$D$8, IF(AND(A28&gt;='Estimating population'!$E$11,'Data for charts'!A28&lt;='Estimating population'!$F$11),'Estimating population'!$D$11,""))))))</f>
        <v/>
      </c>
      <c r="C28" s="2">
        <f>'Estimating population'!J31</f>
        <v>868429.92</v>
      </c>
      <c r="D28" s="2">
        <f>$E31/5</f>
        <v>861260</v>
      </c>
      <c r="E28" s="2"/>
    </row>
    <row r="29" spans="1:5" x14ac:dyDescent="0.25">
      <c r="A29" s="2">
        <v>27</v>
      </c>
      <c r="B29" s="2" t="str">
        <f>IF(A29&lt;'Estimating population'!$E$5, "Not in school", IF(AND(A29&gt;='Estimating population'!$E$5,'Data for charts'!A29&lt;='Estimating population'!$F$5),'Estimating population'!$D$5, IF(AND(A29&gt;='Estimating population'!$E$6,'Data for charts'!A29&lt;='Estimating population'!$F$6),'Estimating population'!$D$6, IF(AND(A29&gt;='Estimating population'!$E$7,'Data for charts'!A29&lt;='Estimating population'!$F$7),'Estimating population'!$D$7, IF(AND(A29&gt;='Estimating population'!$E$8,'Data for charts'!A29&lt;='Estimating population'!$F$8),'Estimating population'!$D$8, IF(AND(A29&gt;='Estimating population'!$E$11,'Data for charts'!A29&lt;='Estimating population'!$F$11),'Estimating population'!$D$11,""))))))</f>
        <v/>
      </c>
      <c r="C29" s="2">
        <f>'Estimating population'!J32</f>
        <v>864941.12</v>
      </c>
      <c r="D29" s="2">
        <f>$E31/5</f>
        <v>861260</v>
      </c>
      <c r="E29" s="2"/>
    </row>
    <row r="30" spans="1:5" x14ac:dyDescent="0.25">
      <c r="A30" s="2">
        <v>28</v>
      </c>
      <c r="B30" s="2" t="str">
        <f>IF(A30&lt;'Estimating population'!$E$5, "Not in school", IF(AND(A30&gt;='Estimating population'!$E$5,'Data for charts'!A30&lt;='Estimating population'!$F$5),'Estimating population'!$D$5, IF(AND(A30&gt;='Estimating population'!$E$6,'Data for charts'!A30&lt;='Estimating population'!$F$6),'Estimating population'!$D$6, IF(AND(A30&gt;='Estimating population'!$E$7,'Data for charts'!A30&lt;='Estimating population'!$F$7),'Estimating population'!$D$7, IF(AND(A30&gt;='Estimating population'!$E$8,'Data for charts'!A30&lt;='Estimating population'!$F$8),'Estimating population'!$D$8, IF(AND(A30&gt;='Estimating population'!$E$11,'Data for charts'!A30&lt;='Estimating population'!$F$11),'Estimating population'!$D$11,""))))))</f>
        <v/>
      </c>
      <c r="C30" s="2">
        <f>'Estimating population'!J33</f>
        <v>857230.72</v>
      </c>
      <c r="D30" s="2">
        <f>$E31/5</f>
        <v>861260</v>
      </c>
      <c r="E30" s="2"/>
    </row>
    <row r="31" spans="1:5" x14ac:dyDescent="0.25">
      <c r="A31" s="5">
        <v>29</v>
      </c>
      <c r="B31" s="2" t="str">
        <f>IF(A31&lt;'Estimating population'!$E$5, "Not in school", IF(AND(A31&gt;='Estimating population'!$E$5,'Data for charts'!A31&lt;='Estimating population'!$F$5),'Estimating population'!$D$5, IF(AND(A31&gt;='Estimating population'!$E$6,'Data for charts'!A31&lt;='Estimating population'!$F$6),'Estimating population'!$D$6, IF(AND(A31&gt;='Estimating population'!$E$7,'Data for charts'!A31&lt;='Estimating population'!$F$7),'Estimating population'!$D$7, IF(AND(A31&gt;='Estimating population'!$E$8,'Data for charts'!A31&lt;='Estimating population'!$F$8),'Estimating population'!$D$8, IF(AND(A31&gt;='Estimating population'!$E$11,'Data for charts'!A31&lt;='Estimating population'!$F$11),'Estimating population'!$D$11,""))))))</f>
        <v/>
      </c>
      <c r="C31" s="5">
        <f>'Estimating population'!J34</f>
        <v>847083.04</v>
      </c>
      <c r="D31" s="5">
        <f>$E31/5</f>
        <v>861260</v>
      </c>
      <c r="E31" s="5">
        <f>'Estimating population'!B10</f>
        <v>4306300</v>
      </c>
    </row>
    <row r="32" spans="1:5" x14ac:dyDescent="0.25">
      <c r="A32" s="2">
        <v>30</v>
      </c>
      <c r="B32" s="2" t="str">
        <f>IF(A32&lt;'Estimating population'!$E$5, "Not in school", IF(AND(A32&gt;='Estimating population'!$E$5,'Data for charts'!A32&lt;='Estimating population'!$F$5),'Estimating population'!$D$5, IF(AND(A32&gt;='Estimating population'!$E$6,'Data for charts'!A32&lt;='Estimating population'!$F$6),'Estimating population'!$D$6, IF(AND(A32&gt;='Estimating population'!$E$7,'Data for charts'!A32&lt;='Estimating population'!$F$7),'Estimating population'!$D$7, IF(AND(A32&gt;='Estimating population'!$E$8,'Data for charts'!A32&lt;='Estimating population'!$F$8),'Estimating population'!$D$8, IF(AND(A32&gt;='Estimating population'!$E$11,'Data for charts'!A32&lt;='Estimating population'!$F$11),'Estimating population'!$D$11,""))))))</f>
        <v/>
      </c>
      <c r="C32" s="2">
        <f>'Estimating population'!J35</f>
        <v>837380.64</v>
      </c>
      <c r="D32" s="2">
        <f>$E36/5</f>
        <v>825100</v>
      </c>
      <c r="E32" s="2"/>
    </row>
    <row r="33" spans="1:5" x14ac:dyDescent="0.25">
      <c r="A33" s="2">
        <v>31</v>
      </c>
      <c r="B33" s="2" t="str">
        <f>IF(A33&lt;'Estimating population'!$E$5, "Not in school", IF(AND(A33&gt;='Estimating population'!$E$5,'Data for charts'!A33&lt;='Estimating population'!$F$5),'Estimating population'!$D$5, IF(AND(A33&gt;='Estimating population'!$E$6,'Data for charts'!A33&lt;='Estimating population'!$F$6),'Estimating population'!$D$6, IF(AND(A33&gt;='Estimating population'!$E$7,'Data for charts'!A33&lt;='Estimating population'!$F$7),'Estimating population'!$D$7, IF(AND(A33&gt;='Estimating population'!$E$8,'Data for charts'!A33&lt;='Estimating population'!$F$8),'Estimating population'!$D$8, IF(AND(A33&gt;='Estimating population'!$E$11,'Data for charts'!A33&lt;='Estimating population'!$F$11),'Estimating population'!$D$11,""))))))</f>
        <v/>
      </c>
      <c r="C33" s="2">
        <f>'Estimating population'!J36</f>
        <v>827763.19999999984</v>
      </c>
      <c r="D33" s="2">
        <f>$E36/5</f>
        <v>825100</v>
      </c>
      <c r="E33" s="2"/>
    </row>
    <row r="34" spans="1:5" x14ac:dyDescent="0.25">
      <c r="A34" s="2">
        <v>32</v>
      </c>
      <c r="B34" s="2" t="str">
        <f>IF(A34&lt;'Estimating population'!$E$5, "Not in school", IF(AND(A34&gt;='Estimating population'!$E$5,'Data for charts'!A34&lt;='Estimating population'!$F$5),'Estimating population'!$D$5, IF(AND(A34&gt;='Estimating population'!$E$6,'Data for charts'!A34&lt;='Estimating population'!$F$6),'Estimating population'!$D$6, IF(AND(A34&gt;='Estimating population'!$E$7,'Data for charts'!A34&lt;='Estimating population'!$F$7),'Estimating population'!$D$7, IF(AND(A34&gt;='Estimating population'!$E$8,'Data for charts'!A34&lt;='Estimating population'!$F$8),'Estimating population'!$D$8, IF(AND(A34&gt;='Estimating population'!$E$11,'Data for charts'!A34&lt;='Estimating population'!$F$11),'Estimating population'!$D$11,""))))))</f>
        <v/>
      </c>
      <c r="C34" s="2">
        <f>'Estimating population'!J37</f>
        <v>821009.6</v>
      </c>
      <c r="D34" s="2">
        <f>$E36/5</f>
        <v>825100</v>
      </c>
      <c r="E34" s="2"/>
    </row>
    <row r="35" spans="1:5" x14ac:dyDescent="0.25">
      <c r="A35" s="2">
        <v>33</v>
      </c>
      <c r="B35" s="2" t="str">
        <f>IF(A35&lt;'Estimating population'!$E$5, "Not in school", IF(AND(A35&gt;='Estimating population'!$E$5,'Data for charts'!A35&lt;='Estimating population'!$F$5),'Estimating population'!$D$5, IF(AND(A35&gt;='Estimating population'!$E$6,'Data for charts'!A35&lt;='Estimating population'!$F$6),'Estimating population'!$D$6, IF(AND(A35&gt;='Estimating population'!$E$7,'Data for charts'!A35&lt;='Estimating population'!$F$7),'Estimating population'!$D$7, IF(AND(A35&gt;='Estimating population'!$E$8,'Data for charts'!A35&lt;='Estimating population'!$F$8),'Estimating population'!$D$8, IF(AND(A35&gt;='Estimating population'!$E$11,'Data for charts'!A35&lt;='Estimating population'!$F$11),'Estimating population'!$D$11,""))))))</f>
        <v/>
      </c>
      <c r="C35" s="2">
        <f>'Estimating population'!J38</f>
        <v>818869.6</v>
      </c>
      <c r="D35" s="2">
        <f>$E36/5</f>
        <v>825100</v>
      </c>
      <c r="E35" s="2"/>
    </row>
    <row r="36" spans="1:5" x14ac:dyDescent="0.25">
      <c r="A36" s="5">
        <v>34</v>
      </c>
      <c r="B36" s="2" t="str">
        <f>IF(A36&lt;'Estimating population'!$E$5, "Not in school", IF(AND(A36&gt;='Estimating population'!$E$5,'Data for charts'!A36&lt;='Estimating population'!$F$5),'Estimating population'!$D$5, IF(AND(A36&gt;='Estimating population'!$E$6,'Data for charts'!A36&lt;='Estimating population'!$F$6),'Estimating population'!$D$6, IF(AND(A36&gt;='Estimating population'!$E$7,'Data for charts'!A36&lt;='Estimating population'!$F$7),'Estimating population'!$D$7, IF(AND(A36&gt;='Estimating population'!$E$8,'Data for charts'!A36&lt;='Estimating population'!$F$8),'Estimating population'!$D$8, IF(AND(A36&gt;='Estimating population'!$E$11,'Data for charts'!A36&lt;='Estimating population'!$F$11),'Estimating population'!$D$11,""))))))</f>
        <v/>
      </c>
      <c r="C36" s="5">
        <f>'Estimating population'!J39</f>
        <v>820476.96</v>
      </c>
      <c r="D36" s="5">
        <f>$E36/5</f>
        <v>825100</v>
      </c>
      <c r="E36" s="5">
        <f>'Estimating population'!B11</f>
        <v>4125500</v>
      </c>
    </row>
    <row r="37" spans="1:5" x14ac:dyDescent="0.25">
      <c r="A37" s="2">
        <v>35</v>
      </c>
      <c r="B37" s="2" t="str">
        <f>IF(A37&lt;'Estimating population'!$E$5, "Not in school", IF(AND(A37&gt;='Estimating population'!$E$5,'Data for charts'!A37&lt;='Estimating population'!$F$5),'Estimating population'!$D$5, IF(AND(A37&gt;='Estimating population'!$E$6,'Data for charts'!A37&lt;='Estimating population'!$F$6),'Estimating population'!$D$6, IF(AND(A37&gt;='Estimating population'!$E$7,'Data for charts'!A37&lt;='Estimating population'!$F$7),'Estimating population'!$D$7, IF(AND(A37&gt;='Estimating population'!$E$8,'Data for charts'!A37&lt;='Estimating population'!$F$8),'Estimating population'!$D$8, IF(AND(A37&gt;='Estimating population'!$E$11,'Data for charts'!A37&lt;='Estimating population'!$F$11),'Estimating population'!$D$11,""))))))</f>
        <v/>
      </c>
      <c r="C37" s="2">
        <f>'Estimating population'!J40</f>
        <v>821974.08</v>
      </c>
      <c r="D37" s="2">
        <f>$E41/5</f>
        <v>838880</v>
      </c>
      <c r="E37" s="2"/>
    </row>
    <row r="38" spans="1:5" x14ac:dyDescent="0.25">
      <c r="A38" s="2">
        <v>36</v>
      </c>
      <c r="B38" s="2" t="str">
        <f>IF(A38&lt;'Estimating population'!$E$5, "Not in school", IF(AND(A38&gt;='Estimating population'!$E$5,'Data for charts'!A38&lt;='Estimating population'!$F$5),'Estimating population'!$D$5, IF(AND(A38&gt;='Estimating population'!$E$6,'Data for charts'!A38&lt;='Estimating population'!$F$6),'Estimating population'!$D$6, IF(AND(A38&gt;='Estimating population'!$E$7,'Data for charts'!A38&lt;='Estimating population'!$F$7),'Estimating population'!$D$7, IF(AND(A38&gt;='Estimating population'!$E$8,'Data for charts'!A38&lt;='Estimating population'!$F$8),'Estimating population'!$D$8, IF(AND(A38&gt;='Estimating population'!$E$11,'Data for charts'!A38&lt;='Estimating population'!$F$11),'Estimating population'!$D$11,""))))))</f>
        <v/>
      </c>
      <c r="C38" s="2">
        <f>'Estimating population'!J41</f>
        <v>822642.55999999994</v>
      </c>
      <c r="D38" s="2">
        <f>$E41/5</f>
        <v>838880</v>
      </c>
      <c r="E38" s="2"/>
    </row>
    <row r="39" spans="1:5" x14ac:dyDescent="0.25">
      <c r="A39" s="2">
        <v>37</v>
      </c>
      <c r="B39" s="2" t="str">
        <f>IF(A39&lt;'Estimating population'!$E$5, "Not in school", IF(AND(A39&gt;='Estimating population'!$E$5,'Data for charts'!A39&lt;='Estimating population'!$F$5),'Estimating population'!$D$5, IF(AND(A39&gt;='Estimating population'!$E$6,'Data for charts'!A39&lt;='Estimating population'!$F$6),'Estimating population'!$D$6, IF(AND(A39&gt;='Estimating population'!$E$7,'Data for charts'!A39&lt;='Estimating population'!$F$7),'Estimating population'!$D$7, IF(AND(A39&gt;='Estimating population'!$E$8,'Data for charts'!A39&lt;='Estimating population'!$F$8),'Estimating population'!$D$8, IF(AND(A39&gt;='Estimating population'!$E$11,'Data for charts'!A39&lt;='Estimating population'!$F$11),'Estimating population'!$D$11,""))))))</f>
        <v/>
      </c>
      <c r="C39" s="2">
        <f>'Estimating population'!J42</f>
        <v>830294.56</v>
      </c>
      <c r="D39" s="2">
        <f>$E41/5</f>
        <v>838880</v>
      </c>
      <c r="E39" s="2"/>
    </row>
    <row r="40" spans="1:5" x14ac:dyDescent="0.25">
      <c r="A40" s="2">
        <v>38</v>
      </c>
      <c r="B40" s="2" t="str">
        <f>IF(A40&lt;'Estimating population'!$E$5, "Not in school", IF(AND(A40&gt;='Estimating population'!$E$5,'Data for charts'!A40&lt;='Estimating population'!$F$5),'Estimating population'!$D$5, IF(AND(A40&gt;='Estimating population'!$E$6,'Data for charts'!A40&lt;='Estimating population'!$F$6),'Estimating population'!$D$6, IF(AND(A40&gt;='Estimating population'!$E$7,'Data for charts'!A40&lt;='Estimating population'!$F$7),'Estimating population'!$D$7, IF(AND(A40&gt;='Estimating population'!$E$8,'Data for charts'!A40&lt;='Estimating population'!$F$8),'Estimating population'!$D$8, IF(AND(A40&gt;='Estimating population'!$E$11,'Data for charts'!A40&lt;='Estimating population'!$F$11),'Estimating population'!$D$11,""))))))</f>
        <v/>
      </c>
      <c r="C40" s="2">
        <f>'Estimating population'!J43</f>
        <v>847953.76</v>
      </c>
      <c r="D40" s="2">
        <f>$E41/5</f>
        <v>838880</v>
      </c>
      <c r="E40" s="2"/>
    </row>
    <row r="41" spans="1:5" x14ac:dyDescent="0.25">
      <c r="A41" s="5">
        <v>39</v>
      </c>
      <c r="B41" s="2" t="str">
        <f>IF(A41&lt;'Estimating population'!$E$5, "Not in school", IF(AND(A41&gt;='Estimating population'!$E$5,'Data for charts'!A41&lt;='Estimating population'!$F$5),'Estimating population'!$D$5, IF(AND(A41&gt;='Estimating population'!$E$6,'Data for charts'!A41&lt;='Estimating population'!$F$6),'Estimating population'!$D$6, IF(AND(A41&gt;='Estimating population'!$E$7,'Data for charts'!A41&lt;='Estimating population'!$F$7),'Estimating population'!$D$7, IF(AND(A41&gt;='Estimating population'!$E$8,'Data for charts'!A41&lt;='Estimating population'!$F$8),'Estimating population'!$D$8, IF(AND(A41&gt;='Estimating population'!$E$11,'Data for charts'!A41&lt;='Estimating population'!$F$11),'Estimating population'!$D$11,""))))))</f>
        <v/>
      </c>
      <c r="C41" s="5">
        <f>'Estimating population'!J44</f>
        <v>871535.04</v>
      </c>
      <c r="D41" s="5">
        <f>$E41/5</f>
        <v>838880</v>
      </c>
      <c r="E41" s="5">
        <f>'Estimating population'!B12</f>
        <v>4194400</v>
      </c>
    </row>
    <row r="42" spans="1:5" x14ac:dyDescent="0.25">
      <c r="A42" s="2">
        <v>40</v>
      </c>
      <c r="B42" s="2" t="str">
        <f>IF(A42&lt;'Estimating population'!$E$5, "Not in school", IF(AND(A42&gt;='Estimating population'!$E$5,'Data for charts'!A42&lt;='Estimating population'!$F$5),'Estimating population'!$D$5, IF(AND(A42&gt;='Estimating population'!$E$6,'Data for charts'!A42&lt;='Estimating population'!$F$6),'Estimating population'!$D$6, IF(AND(A42&gt;='Estimating population'!$E$7,'Data for charts'!A42&lt;='Estimating population'!$F$7),'Estimating population'!$D$7, IF(AND(A42&gt;='Estimating population'!$E$8,'Data for charts'!A42&lt;='Estimating population'!$F$8),'Estimating population'!$D$8, IF(AND(A42&gt;='Estimating population'!$E$11,'Data for charts'!A42&lt;='Estimating population'!$F$11),'Estimating population'!$D$11,""))))))</f>
        <v/>
      </c>
      <c r="C42" s="2">
        <f>'Estimating population'!J45</f>
        <v>893685.6</v>
      </c>
      <c r="D42" s="2">
        <f>$E46/5</f>
        <v>925120</v>
      </c>
      <c r="E42" s="2"/>
    </row>
    <row r="43" spans="1:5" x14ac:dyDescent="0.25">
      <c r="A43" s="2">
        <v>41</v>
      </c>
      <c r="B43" s="2" t="str">
        <f>IF(A43&lt;'Estimating population'!$E$5, "Not in school", IF(AND(A43&gt;='Estimating population'!$E$5,'Data for charts'!A43&lt;='Estimating population'!$F$5),'Estimating population'!$D$5, IF(AND(A43&gt;='Estimating population'!$E$6,'Data for charts'!A43&lt;='Estimating population'!$F$6),'Estimating population'!$D$6, IF(AND(A43&gt;='Estimating population'!$E$7,'Data for charts'!A43&lt;='Estimating population'!$F$7),'Estimating population'!$D$7, IF(AND(A43&gt;='Estimating population'!$E$8,'Data for charts'!A43&lt;='Estimating population'!$F$8),'Estimating population'!$D$8, IF(AND(A43&gt;='Estimating population'!$E$11,'Data for charts'!A43&lt;='Estimating population'!$F$11),'Estimating population'!$D$11,""))))))</f>
        <v/>
      </c>
      <c r="C43" s="2">
        <f>'Estimating population'!J46</f>
        <v>915583.20000000007</v>
      </c>
      <c r="D43" s="2">
        <f>$E46/5</f>
        <v>925120</v>
      </c>
      <c r="E43" s="2"/>
    </row>
    <row r="44" spans="1:5" x14ac:dyDescent="0.25">
      <c r="A44" s="2">
        <v>42</v>
      </c>
      <c r="B44" s="2" t="str">
        <f>IF(A44&lt;'Estimating population'!$E$5, "Not in school", IF(AND(A44&gt;='Estimating population'!$E$5,'Data for charts'!A44&lt;='Estimating population'!$F$5),'Estimating population'!$D$5, IF(AND(A44&gt;='Estimating population'!$E$6,'Data for charts'!A44&lt;='Estimating population'!$F$6),'Estimating population'!$D$6, IF(AND(A44&gt;='Estimating population'!$E$7,'Data for charts'!A44&lt;='Estimating population'!$F$7),'Estimating population'!$D$7, IF(AND(A44&gt;='Estimating population'!$E$8,'Data for charts'!A44&lt;='Estimating population'!$F$8),'Estimating population'!$D$8, IF(AND(A44&gt;='Estimating population'!$E$11,'Data for charts'!A44&lt;='Estimating population'!$F$11),'Estimating population'!$D$11,""))))))</f>
        <v/>
      </c>
      <c r="C44" s="2">
        <f>'Estimating population'!J47</f>
        <v>932420.00000000023</v>
      </c>
      <c r="D44" s="2">
        <f>$E46/5</f>
        <v>925120</v>
      </c>
      <c r="E44" s="2"/>
    </row>
    <row r="45" spans="1:5" x14ac:dyDescent="0.25">
      <c r="A45" s="2">
        <v>43</v>
      </c>
      <c r="B45" s="2" t="str">
        <f>IF(A45&lt;'Estimating population'!$E$5, "Not in school", IF(AND(A45&gt;='Estimating population'!$E$5,'Data for charts'!A45&lt;='Estimating population'!$F$5),'Estimating population'!$D$5, IF(AND(A45&gt;='Estimating population'!$E$6,'Data for charts'!A45&lt;='Estimating population'!$F$6),'Estimating population'!$D$6, IF(AND(A45&gt;='Estimating population'!$E$7,'Data for charts'!A45&lt;='Estimating population'!$F$7),'Estimating population'!$D$7, IF(AND(A45&gt;='Estimating population'!$E$8,'Data for charts'!A45&lt;='Estimating population'!$F$8),'Estimating population'!$D$8, IF(AND(A45&gt;='Estimating population'!$E$11,'Data for charts'!A45&lt;='Estimating population'!$F$11),'Estimating population'!$D$11,""))))))</f>
        <v/>
      </c>
      <c r="C45" s="2">
        <f>'Estimating population'!J48</f>
        <v>940959.2</v>
      </c>
      <c r="D45" s="2">
        <f>$E46/5</f>
        <v>925120</v>
      </c>
      <c r="E45" s="2"/>
    </row>
    <row r="46" spans="1:5" x14ac:dyDescent="0.25">
      <c r="A46" s="5">
        <v>44</v>
      </c>
      <c r="B46" s="2" t="str">
        <f>IF(A46&lt;'Estimating population'!$E$5, "Not in school", IF(AND(A46&gt;='Estimating population'!$E$5,'Data for charts'!A46&lt;='Estimating population'!$F$5),'Estimating population'!$D$5, IF(AND(A46&gt;='Estimating population'!$E$6,'Data for charts'!A46&lt;='Estimating population'!$F$6),'Estimating population'!$D$6, IF(AND(A46&gt;='Estimating population'!$E$7,'Data for charts'!A46&lt;='Estimating population'!$F$7),'Estimating population'!$D$7, IF(AND(A46&gt;='Estimating population'!$E$8,'Data for charts'!A46&lt;='Estimating population'!$F$8),'Estimating population'!$D$8, IF(AND(A46&gt;='Estimating population'!$E$11,'Data for charts'!A46&lt;='Estimating population'!$F$11),'Estimating population'!$D$11,""))))))</f>
        <v/>
      </c>
      <c r="C46" s="5">
        <f>'Estimating population'!J49</f>
        <v>942952</v>
      </c>
      <c r="D46" s="5">
        <f>$E46/5</f>
        <v>925120</v>
      </c>
      <c r="E46" s="5">
        <f>'Estimating population'!B13</f>
        <v>4625600</v>
      </c>
    </row>
    <row r="47" spans="1:5" x14ac:dyDescent="0.25">
      <c r="A47" s="2">
        <v>45</v>
      </c>
      <c r="B47" s="2" t="str">
        <f>IF(A47&lt;'Estimating population'!$E$5, "Not in school", IF(AND(A47&gt;='Estimating population'!$E$5,'Data for charts'!A47&lt;='Estimating population'!$F$5),'Estimating population'!$D$5, IF(AND(A47&gt;='Estimating population'!$E$6,'Data for charts'!A47&lt;='Estimating population'!$F$6),'Estimating population'!$D$6, IF(AND(A47&gt;='Estimating population'!$E$7,'Data for charts'!A47&lt;='Estimating population'!$F$7),'Estimating population'!$D$7, IF(AND(A47&gt;='Estimating population'!$E$8,'Data for charts'!A47&lt;='Estimating population'!$F$8),'Estimating population'!$D$8, IF(AND(A47&gt;='Estimating population'!$E$11,'Data for charts'!A47&lt;='Estimating population'!$F$11),'Estimating population'!$D$11,""))))))</f>
        <v/>
      </c>
      <c r="C47" s="2">
        <f>'Estimating population'!J50</f>
        <v>944401.76000000013</v>
      </c>
      <c r="D47" s="2">
        <f>$E51/5</f>
        <v>928620</v>
      </c>
      <c r="E47" s="2"/>
    </row>
    <row r="48" spans="1:5" x14ac:dyDescent="0.25">
      <c r="A48" s="2">
        <v>46</v>
      </c>
      <c r="B48" s="2" t="str">
        <f>IF(A48&lt;'Estimating population'!$E$5, "Not in school", IF(AND(A48&gt;='Estimating population'!$E$5,'Data for charts'!A48&lt;='Estimating population'!$F$5),'Estimating population'!$D$5, IF(AND(A48&gt;='Estimating population'!$E$6,'Data for charts'!A48&lt;='Estimating population'!$F$6),'Estimating population'!$D$6, IF(AND(A48&gt;='Estimating population'!$E$7,'Data for charts'!A48&lt;='Estimating population'!$F$7),'Estimating population'!$D$7, IF(AND(A48&gt;='Estimating population'!$E$8,'Data for charts'!A48&lt;='Estimating population'!$F$8),'Estimating population'!$D$8, IF(AND(A48&gt;='Estimating population'!$E$11,'Data for charts'!A48&lt;='Estimating population'!$F$11),'Estimating population'!$D$11,""))))))</f>
        <v/>
      </c>
      <c r="C48" s="2">
        <f>'Estimating population'!J51</f>
        <v>945326.24</v>
      </c>
      <c r="D48" s="2">
        <f>$E51/5</f>
        <v>928620</v>
      </c>
      <c r="E48" s="2"/>
    </row>
    <row r="49" spans="1:5" x14ac:dyDescent="0.25">
      <c r="A49" s="2">
        <v>47</v>
      </c>
      <c r="B49" s="2" t="str">
        <f>IF(A49&lt;'Estimating population'!$E$5, "Not in school", IF(AND(A49&gt;='Estimating population'!$E$5,'Data for charts'!A49&lt;='Estimating population'!$F$5),'Estimating population'!$D$5, IF(AND(A49&gt;='Estimating population'!$E$6,'Data for charts'!A49&lt;='Estimating population'!$F$6),'Estimating population'!$D$6, IF(AND(A49&gt;='Estimating population'!$E$7,'Data for charts'!A49&lt;='Estimating population'!$F$7),'Estimating population'!$D$7, IF(AND(A49&gt;='Estimating population'!$E$8,'Data for charts'!A49&lt;='Estimating population'!$F$8),'Estimating population'!$D$8, IF(AND(A49&gt;='Estimating population'!$E$11,'Data for charts'!A49&lt;='Estimating population'!$F$11),'Estimating population'!$D$11,""))))))</f>
        <v/>
      </c>
      <c r="C49" s="2">
        <f>'Estimating population'!J52</f>
        <v>938187.04000000015</v>
      </c>
      <c r="D49" s="2">
        <f>$E51/5</f>
        <v>928620</v>
      </c>
      <c r="E49" s="2"/>
    </row>
    <row r="50" spans="1:5" x14ac:dyDescent="0.25">
      <c r="A50" s="2">
        <v>48</v>
      </c>
      <c r="B50" s="2" t="str">
        <f>IF(A50&lt;'Estimating population'!$E$5, "Not in school", IF(AND(A50&gt;='Estimating population'!$E$5,'Data for charts'!A50&lt;='Estimating population'!$F$5),'Estimating population'!$D$5, IF(AND(A50&gt;='Estimating population'!$E$6,'Data for charts'!A50&lt;='Estimating population'!$F$6),'Estimating population'!$D$6, IF(AND(A50&gt;='Estimating population'!$E$7,'Data for charts'!A50&lt;='Estimating population'!$F$7),'Estimating population'!$D$7, IF(AND(A50&gt;='Estimating population'!$E$8,'Data for charts'!A50&lt;='Estimating population'!$F$8),'Estimating population'!$D$8, IF(AND(A50&gt;='Estimating population'!$E$11,'Data for charts'!A50&lt;='Estimating population'!$F$11),'Estimating population'!$D$11,""))))))</f>
        <v/>
      </c>
      <c r="C50" s="2">
        <f>'Estimating population'!J53</f>
        <v>920221.43999999983</v>
      </c>
      <c r="D50" s="2">
        <f>$E51/5</f>
        <v>928620</v>
      </c>
      <c r="E50" s="2"/>
    </row>
    <row r="51" spans="1:5" x14ac:dyDescent="0.25">
      <c r="A51" s="5">
        <v>49</v>
      </c>
      <c r="B51" s="2" t="str">
        <f>IF(A51&lt;'Estimating population'!$E$5, "Not in school", IF(AND(A51&gt;='Estimating population'!$E$5,'Data for charts'!A51&lt;='Estimating population'!$F$5),'Estimating population'!$D$5, IF(AND(A51&gt;='Estimating population'!$E$6,'Data for charts'!A51&lt;='Estimating population'!$F$6),'Estimating population'!$D$6, IF(AND(A51&gt;='Estimating population'!$E$7,'Data for charts'!A51&lt;='Estimating population'!$F$7),'Estimating population'!$D$7, IF(AND(A51&gt;='Estimating population'!$E$8,'Data for charts'!A51&lt;='Estimating population'!$F$8),'Estimating population'!$D$8, IF(AND(A51&gt;='Estimating population'!$E$11,'Data for charts'!A51&lt;='Estimating population'!$F$11),'Estimating population'!$D$11,""))))))</f>
        <v/>
      </c>
      <c r="C51" s="5">
        <f>'Estimating population'!J54</f>
        <v>894963.52</v>
      </c>
      <c r="D51" s="5">
        <f>$E51/5</f>
        <v>928620</v>
      </c>
      <c r="E51" s="5">
        <f>'Estimating population'!B14</f>
        <v>4643100</v>
      </c>
    </row>
    <row r="52" spans="1:5" x14ac:dyDescent="0.25">
      <c r="A52" s="2">
        <v>50</v>
      </c>
      <c r="B52" s="2" t="str">
        <f>IF(A52&lt;'Estimating population'!$E$5, "Not in school", IF(AND(A52&gt;='Estimating population'!$E$5,'Data for charts'!A52&lt;='Estimating population'!$F$5),'Estimating population'!$D$5, IF(AND(A52&gt;='Estimating population'!$E$6,'Data for charts'!A52&lt;='Estimating population'!$F$6),'Estimating population'!$D$6, IF(AND(A52&gt;='Estimating population'!$E$7,'Data for charts'!A52&lt;='Estimating population'!$F$7),'Estimating population'!$D$7, IF(AND(A52&gt;='Estimating population'!$E$8,'Data for charts'!A52&lt;='Estimating population'!$F$8),'Estimating population'!$D$8, IF(AND(A52&gt;='Estimating population'!$E$11,'Data for charts'!A52&lt;='Estimating population'!$F$11),'Estimating population'!$D$11,""))))))</f>
        <v/>
      </c>
      <c r="C52" s="2">
        <f>'Estimating population'!J55</f>
        <v>869679.36</v>
      </c>
      <c r="D52" s="2">
        <f>$E56/5</f>
        <v>818880</v>
      </c>
      <c r="E52" s="2"/>
    </row>
    <row r="53" spans="1:5" x14ac:dyDescent="0.25">
      <c r="A53" s="2">
        <v>51</v>
      </c>
      <c r="B53" s="2" t="str">
        <f>IF(A53&lt;'Estimating population'!$E$5, "Not in school", IF(AND(A53&gt;='Estimating population'!$E$5,'Data for charts'!A53&lt;='Estimating population'!$F$5),'Estimating population'!$D$5, IF(AND(A53&gt;='Estimating population'!$E$6,'Data for charts'!A53&lt;='Estimating population'!$F$6),'Estimating population'!$D$6, IF(AND(A53&gt;='Estimating population'!$E$7,'Data for charts'!A53&lt;='Estimating population'!$F$7),'Estimating population'!$D$7, IF(AND(A53&gt;='Estimating population'!$E$8,'Data for charts'!A53&lt;='Estimating population'!$F$8),'Estimating population'!$D$8, IF(AND(A53&gt;='Estimating population'!$E$11,'Data for charts'!A53&lt;='Estimating population'!$F$11),'Estimating population'!$D$11,""))))))</f>
        <v/>
      </c>
      <c r="C53" s="2">
        <f>'Estimating population'!J56</f>
        <v>844078.87999999989</v>
      </c>
      <c r="D53" s="2">
        <f>$E56/5</f>
        <v>818880</v>
      </c>
      <c r="E53" s="2"/>
    </row>
    <row r="54" spans="1:5" x14ac:dyDescent="0.25">
      <c r="A54" s="2">
        <v>52</v>
      </c>
      <c r="B54" s="2" t="str">
        <f>IF(A54&lt;'Estimating population'!$E$5, "Not in school", IF(AND(A54&gt;='Estimating population'!$E$5,'Data for charts'!A54&lt;='Estimating population'!$F$5),'Estimating population'!$D$5, IF(AND(A54&gt;='Estimating population'!$E$6,'Data for charts'!A54&lt;='Estimating population'!$F$6),'Estimating population'!$D$6, IF(AND(A54&gt;='Estimating population'!$E$7,'Data for charts'!A54&lt;='Estimating population'!$F$7),'Estimating population'!$D$7, IF(AND(A54&gt;='Estimating population'!$E$8,'Data for charts'!A54&lt;='Estimating population'!$F$8),'Estimating population'!$D$8, IF(AND(A54&gt;='Estimating population'!$E$11,'Data for charts'!A54&lt;='Estimating population'!$F$11),'Estimating population'!$D$11,""))))))</f>
        <v/>
      </c>
      <c r="C54" s="2">
        <f>'Estimating population'!J57</f>
        <v>818148.48</v>
      </c>
      <c r="D54" s="2">
        <f>$E56/5</f>
        <v>818880</v>
      </c>
      <c r="E54" s="2"/>
    </row>
    <row r="55" spans="1:5" x14ac:dyDescent="0.25">
      <c r="A55" s="2">
        <v>53</v>
      </c>
      <c r="B55" s="2" t="str">
        <f>IF(A55&lt;'Estimating population'!$E$5, "Not in school", IF(AND(A55&gt;='Estimating population'!$E$5,'Data for charts'!A55&lt;='Estimating population'!$F$5),'Estimating population'!$D$5, IF(AND(A55&gt;='Estimating population'!$E$6,'Data for charts'!A55&lt;='Estimating population'!$F$6),'Estimating population'!$D$6, IF(AND(A55&gt;='Estimating population'!$E$7,'Data for charts'!A55&lt;='Estimating population'!$F$7),'Estimating population'!$D$7, IF(AND(A55&gt;='Estimating population'!$E$8,'Data for charts'!A55&lt;='Estimating population'!$F$8),'Estimating population'!$D$8, IF(AND(A55&gt;='Estimating population'!$E$11,'Data for charts'!A55&lt;='Estimating population'!$F$11),'Estimating population'!$D$11,""))))))</f>
        <v/>
      </c>
      <c r="C55" s="2">
        <f>'Estimating population'!J58</f>
        <v>792995.67999999993</v>
      </c>
      <c r="D55" s="2">
        <f>$E56/5</f>
        <v>818880</v>
      </c>
      <c r="E55" s="2"/>
    </row>
    <row r="56" spans="1:5" x14ac:dyDescent="0.25">
      <c r="A56" s="5">
        <v>54</v>
      </c>
      <c r="B56" s="2" t="str">
        <f>IF(A56&lt;'Estimating population'!$E$5, "Not in school", IF(AND(A56&gt;='Estimating population'!$E$5,'Data for charts'!A56&lt;='Estimating population'!$F$5),'Estimating population'!$D$5, IF(AND(A56&gt;='Estimating population'!$E$6,'Data for charts'!A56&lt;='Estimating population'!$F$6),'Estimating population'!$D$6, IF(AND(A56&gt;='Estimating population'!$E$7,'Data for charts'!A56&lt;='Estimating population'!$F$7),'Estimating population'!$D$7, IF(AND(A56&gt;='Estimating population'!$E$8,'Data for charts'!A56&lt;='Estimating population'!$F$8),'Estimating population'!$D$8, IF(AND(A56&gt;='Estimating population'!$E$11,'Data for charts'!A56&lt;='Estimating population'!$F$11),'Estimating population'!$D$11,""))))))</f>
        <v/>
      </c>
      <c r="C56" s="5">
        <f>'Estimating population'!J59</f>
        <v>769497.60000000056</v>
      </c>
      <c r="D56" s="5">
        <f>$E56/5</f>
        <v>818880</v>
      </c>
      <c r="E56" s="5">
        <f>'Estimating population'!B15</f>
        <v>4094400</v>
      </c>
    </row>
    <row r="57" spans="1:5" x14ac:dyDescent="0.25">
      <c r="A57" s="2">
        <v>55</v>
      </c>
      <c r="B57" s="2" t="str">
        <f>IF(A57&lt;'Estimating population'!$E$5, "Not in school", IF(AND(A57&gt;='Estimating population'!$E$5,'Data for charts'!A57&lt;='Estimating population'!$F$5),'Estimating population'!$D$5, IF(AND(A57&gt;='Estimating population'!$E$6,'Data for charts'!A57&lt;='Estimating population'!$F$6),'Estimating population'!$D$6, IF(AND(A57&gt;='Estimating population'!$E$7,'Data for charts'!A57&lt;='Estimating population'!$F$7),'Estimating population'!$D$7, IF(AND(A57&gt;='Estimating population'!$E$8,'Data for charts'!A57&lt;='Estimating population'!$F$8),'Estimating population'!$D$8, IF(AND(A57&gt;='Estimating population'!$E$11,'Data for charts'!A57&lt;='Estimating population'!$F$11),'Estimating population'!$D$11,""))))))</f>
        <v/>
      </c>
      <c r="C57" s="2">
        <f>'Estimating population'!J60</f>
        <v>744770.08000000007</v>
      </c>
      <c r="D57" s="2">
        <f>$E61/5</f>
        <v>722820</v>
      </c>
      <c r="E57" s="2"/>
    </row>
    <row r="58" spans="1:5" x14ac:dyDescent="0.25">
      <c r="A58" s="2">
        <v>56</v>
      </c>
      <c r="B58" s="2" t="str">
        <f>IF(A58&lt;'Estimating population'!$E$5, "Not in school", IF(AND(A58&gt;='Estimating population'!$E$5,'Data for charts'!A58&lt;='Estimating population'!$F$5),'Estimating population'!$D$5, IF(AND(A58&gt;='Estimating population'!$E$6,'Data for charts'!A58&lt;='Estimating population'!$F$6),'Estimating population'!$D$6, IF(AND(A58&gt;='Estimating population'!$E$7,'Data for charts'!A58&lt;='Estimating population'!$F$7),'Estimating population'!$D$7, IF(AND(A58&gt;='Estimating population'!$E$8,'Data for charts'!A58&lt;='Estimating population'!$F$8),'Estimating population'!$D$8, IF(AND(A58&gt;='Estimating population'!$E$11,'Data for charts'!A58&lt;='Estimating population'!$F$11),'Estimating population'!$D$11,""))))))</f>
        <v/>
      </c>
      <c r="C58" s="2">
        <f>'Estimating population'!J61</f>
        <v>716205.44</v>
      </c>
      <c r="D58" s="2">
        <f>$E61/5</f>
        <v>722820</v>
      </c>
      <c r="E58" s="2"/>
    </row>
    <row r="59" spans="1:5" x14ac:dyDescent="0.25">
      <c r="A59" s="2">
        <v>57</v>
      </c>
      <c r="B59" s="2" t="str">
        <f>IF(A59&lt;'Estimating population'!$E$5, "Not in school", IF(AND(A59&gt;='Estimating population'!$E$5,'Data for charts'!A59&lt;='Estimating population'!$F$5),'Estimating population'!$D$5, IF(AND(A59&gt;='Estimating population'!$E$6,'Data for charts'!A59&lt;='Estimating population'!$F$6),'Estimating population'!$D$6, IF(AND(A59&gt;='Estimating population'!$E$7,'Data for charts'!A59&lt;='Estimating population'!$F$7),'Estimating population'!$D$7, IF(AND(A59&gt;='Estimating population'!$E$8,'Data for charts'!A59&lt;='Estimating population'!$F$8),'Estimating population'!$D$8, IF(AND(A59&gt;='Estimating population'!$E$11,'Data for charts'!A59&lt;='Estimating population'!$F$11),'Estimating population'!$D$11,""))))))</f>
        <v/>
      </c>
      <c r="C59" s="2">
        <f>'Estimating population'!J62</f>
        <v>702934.24</v>
      </c>
      <c r="D59" s="2">
        <f>$E61/5</f>
        <v>722820</v>
      </c>
      <c r="E59" s="2"/>
    </row>
    <row r="60" spans="1:5" x14ac:dyDescent="0.25">
      <c r="A60" s="2">
        <v>58</v>
      </c>
      <c r="B60" s="2" t="str">
        <f>IF(A60&lt;'Estimating population'!$E$5, "Not in school", IF(AND(A60&gt;='Estimating population'!$E$5,'Data for charts'!A60&lt;='Estimating population'!$F$5),'Estimating population'!$D$5, IF(AND(A60&gt;='Estimating population'!$E$6,'Data for charts'!A60&lt;='Estimating population'!$F$6),'Estimating population'!$D$6, IF(AND(A60&gt;='Estimating population'!$E$7,'Data for charts'!A60&lt;='Estimating population'!$F$7),'Estimating population'!$D$7, IF(AND(A60&gt;='Estimating population'!$E$8,'Data for charts'!A60&lt;='Estimating population'!$F$8),'Estimating population'!$D$8, IF(AND(A60&gt;='Estimating population'!$E$11,'Data for charts'!A60&lt;='Estimating population'!$F$11),'Estimating population'!$D$11,""))))))</f>
        <v/>
      </c>
      <c r="C60" s="2">
        <f>'Estimating population'!J63</f>
        <v>713171.84</v>
      </c>
      <c r="D60" s="2">
        <f>$E61/5</f>
        <v>722820</v>
      </c>
      <c r="E60" s="2"/>
    </row>
    <row r="61" spans="1:5" x14ac:dyDescent="0.25">
      <c r="A61" s="5">
        <v>59</v>
      </c>
      <c r="B61" s="2" t="str">
        <f>IF(A61&lt;'Estimating population'!$E$5, "Not in school", IF(AND(A61&gt;='Estimating population'!$E$5,'Data for charts'!A61&lt;='Estimating population'!$F$5),'Estimating population'!$D$5, IF(AND(A61&gt;='Estimating population'!$E$6,'Data for charts'!A61&lt;='Estimating population'!$F$6),'Estimating population'!$D$6, IF(AND(A61&gt;='Estimating population'!$E$7,'Data for charts'!A61&lt;='Estimating population'!$F$7),'Estimating population'!$D$7, IF(AND(A61&gt;='Estimating population'!$E$8,'Data for charts'!A61&lt;='Estimating population'!$F$8),'Estimating population'!$D$8, IF(AND(A61&gt;='Estimating population'!$E$11,'Data for charts'!A61&lt;='Estimating population'!$F$11),'Estimating population'!$D$11,""))))))</f>
        <v/>
      </c>
      <c r="C61" s="5">
        <f>'Estimating population'!J64</f>
        <v>737018.40000000037</v>
      </c>
      <c r="D61" s="5">
        <f>$E61/5</f>
        <v>722820</v>
      </c>
      <c r="E61" s="5">
        <f>'Estimating population'!B16</f>
        <v>3614100</v>
      </c>
    </row>
    <row r="62" spans="1:5" x14ac:dyDescent="0.25">
      <c r="A62" s="2">
        <v>60</v>
      </c>
      <c r="B62" s="2" t="str">
        <f>IF(A62&lt;'Estimating population'!$E$5, "Not in school", IF(AND(A62&gt;='Estimating population'!$E$5,'Data for charts'!A62&lt;='Estimating population'!$F$5),'Estimating population'!$D$5, IF(AND(A62&gt;='Estimating population'!$E$6,'Data for charts'!A62&lt;='Estimating population'!$F$6),'Estimating population'!$D$6, IF(AND(A62&gt;='Estimating population'!$E$7,'Data for charts'!A62&lt;='Estimating population'!$F$7),'Estimating population'!$D$7, IF(AND(A62&gt;='Estimating population'!$E$8,'Data for charts'!A62&lt;='Estimating population'!$F$8),'Estimating population'!$D$8, IF(AND(A62&gt;='Estimating population'!$E$11,'Data for charts'!A62&lt;='Estimating population'!$F$11),'Estimating population'!$D$11,""))))))</f>
        <v/>
      </c>
      <c r="C62" s="2">
        <f>'Estimating population'!J65</f>
        <v>758311.04</v>
      </c>
      <c r="D62" s="2">
        <f>$E66/5</f>
        <v>761600</v>
      </c>
      <c r="E62" s="2"/>
    </row>
    <row r="63" spans="1:5" x14ac:dyDescent="0.25">
      <c r="A63" s="2">
        <v>61</v>
      </c>
      <c r="B63" s="2" t="str">
        <f>IF(A63&lt;'Estimating population'!$E$5, "Not in school", IF(AND(A63&gt;='Estimating population'!$E$5,'Data for charts'!A63&lt;='Estimating population'!$F$5),'Estimating population'!$D$5, IF(AND(A63&gt;='Estimating population'!$E$6,'Data for charts'!A63&lt;='Estimating population'!$F$6),'Estimating population'!$D$6, IF(AND(A63&gt;='Estimating population'!$E$7,'Data for charts'!A63&lt;='Estimating population'!$F$7),'Estimating population'!$D$7, IF(AND(A63&gt;='Estimating population'!$E$8,'Data for charts'!A63&lt;='Estimating population'!$F$8),'Estimating population'!$D$8, IF(AND(A63&gt;='Estimating population'!$E$11,'Data for charts'!A63&lt;='Estimating population'!$F$11),'Estimating population'!$D$11,""))))))</f>
        <v/>
      </c>
      <c r="C63" s="2">
        <f>'Estimating population'!J66</f>
        <v>782625.12</v>
      </c>
      <c r="D63" s="2">
        <f>$E66/5</f>
        <v>761600</v>
      </c>
      <c r="E63" s="2"/>
    </row>
    <row r="64" spans="1:5" x14ac:dyDescent="0.25">
      <c r="A64" s="2">
        <v>62</v>
      </c>
      <c r="B64" s="2" t="str">
        <f>IF(A64&lt;'Estimating population'!$E$5, "Not in school", IF(AND(A64&gt;='Estimating population'!$E$5,'Data for charts'!A64&lt;='Estimating population'!$F$5),'Estimating population'!$D$5, IF(AND(A64&gt;='Estimating population'!$E$6,'Data for charts'!A64&lt;='Estimating population'!$F$6),'Estimating population'!$D$6, IF(AND(A64&gt;='Estimating population'!$E$7,'Data for charts'!A64&lt;='Estimating population'!$F$7),'Estimating population'!$D$7, IF(AND(A64&gt;='Estimating population'!$E$8,'Data for charts'!A64&lt;='Estimating population'!$F$8),'Estimating population'!$D$8, IF(AND(A64&gt;='Estimating population'!$E$11,'Data for charts'!A64&lt;='Estimating population'!$F$11),'Estimating population'!$D$11,""))))))</f>
        <v/>
      </c>
      <c r="C64" s="2">
        <f>'Estimating population'!J67</f>
        <v>787899.52000000014</v>
      </c>
      <c r="D64" s="2">
        <f>$E66/5</f>
        <v>761600</v>
      </c>
      <c r="E64" s="2"/>
    </row>
    <row r="65" spans="1:5" x14ac:dyDescent="0.25">
      <c r="A65" s="2">
        <v>63</v>
      </c>
      <c r="B65" s="2" t="str">
        <f>IF(A65&lt;'Estimating population'!$E$5, "Not in school", IF(AND(A65&gt;='Estimating population'!$E$5,'Data for charts'!A65&lt;='Estimating population'!$F$5),'Estimating population'!$D$5, IF(AND(A65&gt;='Estimating population'!$E$6,'Data for charts'!A65&lt;='Estimating population'!$F$6),'Estimating population'!$D$6, IF(AND(A65&gt;='Estimating population'!$E$7,'Data for charts'!A65&lt;='Estimating population'!$F$7),'Estimating population'!$D$7, IF(AND(A65&gt;='Estimating population'!$E$8,'Data for charts'!A65&lt;='Estimating population'!$F$8),'Estimating population'!$D$8, IF(AND(A65&gt;='Estimating population'!$E$11,'Data for charts'!A65&lt;='Estimating population'!$F$11),'Estimating population'!$D$11,""))))))</f>
        <v/>
      </c>
      <c r="C65" s="2">
        <f>'Estimating population'!J68</f>
        <v>762268.32</v>
      </c>
      <c r="D65" s="2">
        <f>$E66/5</f>
        <v>761600</v>
      </c>
      <c r="E65" s="2"/>
    </row>
    <row r="66" spans="1:5" x14ac:dyDescent="0.25">
      <c r="A66" s="5">
        <v>64</v>
      </c>
      <c r="B66" s="2" t="str">
        <f>IF(A66&lt;'Estimating population'!$E$5, "Not in school", IF(AND(A66&gt;='Estimating population'!$E$5,'Data for charts'!A66&lt;='Estimating population'!$F$5),'Estimating population'!$D$5, IF(AND(A66&gt;='Estimating population'!$E$6,'Data for charts'!A66&lt;='Estimating population'!$F$6),'Estimating population'!$D$6, IF(AND(A66&gt;='Estimating population'!$E$7,'Data for charts'!A66&lt;='Estimating population'!$F$7),'Estimating population'!$D$7, IF(AND(A66&gt;='Estimating population'!$E$8,'Data for charts'!A66&lt;='Estimating population'!$F$8),'Estimating population'!$D$8, IF(AND(A66&gt;='Estimating population'!$E$11,'Data for charts'!A66&lt;='Estimating population'!$F$11),'Estimating population'!$D$11,""))))))</f>
        <v/>
      </c>
      <c r="C66" s="5">
        <f>'Estimating population'!J69</f>
        <v>716896</v>
      </c>
      <c r="D66" s="5">
        <f>$E66/5</f>
        <v>761600</v>
      </c>
      <c r="E66" s="5">
        <f>'Estimating population'!B17</f>
        <v>3808000</v>
      </c>
    </row>
    <row r="67" spans="1:5" x14ac:dyDescent="0.25">
      <c r="A67" s="2">
        <v>65</v>
      </c>
      <c r="B67" s="2" t="str">
        <f>IF(A67&lt;'Estimating population'!$E$5, "Not in school", IF(AND(A67&gt;='Estimating population'!$E$5,'Data for charts'!A67&lt;='Estimating population'!$F$5),'Estimating population'!$D$5, IF(AND(A67&gt;='Estimating population'!$E$6,'Data for charts'!A67&lt;='Estimating population'!$F$6),'Estimating population'!$D$6, IF(AND(A67&gt;='Estimating population'!$E$7,'Data for charts'!A67&lt;='Estimating population'!$F$7),'Estimating population'!$D$7, IF(AND(A67&gt;='Estimating population'!$E$8,'Data for charts'!A67&lt;='Estimating population'!$F$8),'Estimating population'!$D$8, IF(AND(A67&gt;='Estimating population'!$E$11,'Data for charts'!A67&lt;='Estimating population'!$F$11),'Estimating population'!$D$11,""))))))</f>
        <v/>
      </c>
      <c r="C67" s="2">
        <f>'Estimating population'!J70</f>
        <v>674592.32000000007</v>
      </c>
      <c r="D67" s="2">
        <f>$E71/5</f>
        <v>603500</v>
      </c>
      <c r="E67" s="2"/>
    </row>
    <row r="68" spans="1:5" x14ac:dyDescent="0.25">
      <c r="A68" s="2">
        <v>66</v>
      </c>
      <c r="B68" s="2" t="str">
        <f>IF(A68&lt;'Estimating population'!$E$5, "Not in school", IF(AND(A68&gt;='Estimating population'!$E$5,'Data for charts'!A68&lt;='Estimating population'!$F$5),'Estimating population'!$D$5, IF(AND(A68&gt;='Estimating population'!$E$6,'Data for charts'!A68&lt;='Estimating population'!$F$6),'Estimating population'!$D$6, IF(AND(A68&gt;='Estimating population'!$E$7,'Data for charts'!A68&lt;='Estimating population'!$F$7),'Estimating population'!$D$7, IF(AND(A68&gt;='Estimating population'!$E$8,'Data for charts'!A68&lt;='Estimating population'!$F$8),'Estimating population'!$D$8, IF(AND(A68&gt;='Estimating population'!$E$11,'Data for charts'!A68&lt;='Estimating population'!$F$11),'Estimating population'!$D$11,""))))))</f>
        <v/>
      </c>
      <c r="C68" s="2">
        <f>'Estimating population'!J71</f>
        <v>630530.56000000006</v>
      </c>
      <c r="D68" s="2">
        <f>$E71/5</f>
        <v>603500</v>
      </c>
      <c r="E68" s="2"/>
    </row>
    <row r="69" spans="1:5" x14ac:dyDescent="0.25">
      <c r="A69" s="2">
        <v>67</v>
      </c>
      <c r="B69" s="2" t="str">
        <f>IF(A69&lt;'Estimating population'!$E$5, "Not in school", IF(AND(A69&gt;='Estimating population'!$E$5,'Data for charts'!A69&lt;='Estimating population'!$F$5),'Estimating population'!$D$5, IF(AND(A69&gt;='Estimating population'!$E$6,'Data for charts'!A69&lt;='Estimating population'!$F$6),'Estimating population'!$D$6, IF(AND(A69&gt;='Estimating population'!$E$7,'Data for charts'!A69&lt;='Estimating population'!$F$7),'Estimating population'!$D$7, IF(AND(A69&gt;='Estimating population'!$E$8,'Data for charts'!A69&lt;='Estimating population'!$F$8),'Estimating population'!$D$8, IF(AND(A69&gt;='Estimating population'!$E$11,'Data for charts'!A69&lt;='Estimating population'!$F$11),'Estimating population'!$D$11,""))))))</f>
        <v/>
      </c>
      <c r="C69" s="2">
        <f>'Estimating population'!J72</f>
        <v>592921.76000000013</v>
      </c>
      <c r="D69" s="2">
        <f>$E71/5</f>
        <v>603500</v>
      </c>
      <c r="E69" s="2"/>
    </row>
    <row r="70" spans="1:5" x14ac:dyDescent="0.25">
      <c r="A70" s="2">
        <v>68</v>
      </c>
      <c r="B70" s="2" t="str">
        <f>IF(A70&lt;'Estimating population'!$E$5, "Not in school", IF(AND(A70&gt;='Estimating population'!$E$5,'Data for charts'!A70&lt;='Estimating population'!$F$5),'Estimating population'!$D$5, IF(AND(A70&gt;='Estimating population'!$E$6,'Data for charts'!A70&lt;='Estimating population'!$F$6),'Estimating population'!$D$6, IF(AND(A70&gt;='Estimating population'!$E$7,'Data for charts'!A70&lt;='Estimating population'!$F$7),'Estimating population'!$D$7, IF(AND(A70&gt;='Estimating population'!$E$8,'Data for charts'!A70&lt;='Estimating population'!$F$8),'Estimating population'!$D$8, IF(AND(A70&gt;='Estimating population'!$E$11,'Data for charts'!A70&lt;='Estimating population'!$F$11),'Estimating population'!$D$11,""))))))</f>
        <v/>
      </c>
      <c r="C70" s="2">
        <f>'Estimating population'!J73</f>
        <v>568064.15999999992</v>
      </c>
      <c r="D70" s="2">
        <f>$E71/5</f>
        <v>603500</v>
      </c>
      <c r="E70" s="2"/>
    </row>
    <row r="71" spans="1:5" x14ac:dyDescent="0.25">
      <c r="A71" s="5">
        <v>69</v>
      </c>
      <c r="B71" s="2" t="str">
        <f>IF(A71&lt;'Estimating population'!$E$5, "Not in school", IF(AND(A71&gt;='Estimating population'!$E$5,'Data for charts'!A71&lt;='Estimating population'!$F$5),'Estimating population'!$D$5, IF(AND(A71&gt;='Estimating population'!$E$6,'Data for charts'!A71&lt;='Estimating population'!$F$6),'Estimating population'!$D$6, IF(AND(A71&gt;='Estimating population'!$E$7,'Data for charts'!A71&lt;='Estimating population'!$F$7),'Estimating population'!$D$7, IF(AND(A71&gt;='Estimating population'!$E$8,'Data for charts'!A71&lt;='Estimating population'!$F$8),'Estimating population'!$D$8, IF(AND(A71&gt;='Estimating population'!$E$11,'Data for charts'!A71&lt;='Estimating population'!$F$11),'Estimating population'!$D$11,""))))))</f>
        <v/>
      </c>
      <c r="C71" s="5">
        <f>'Estimating population'!J74</f>
        <v>551391.20000000019</v>
      </c>
      <c r="D71" s="5">
        <f>$E71/5</f>
        <v>603500</v>
      </c>
      <c r="E71" s="5">
        <f>'Estimating population'!B18</f>
        <v>3017500</v>
      </c>
    </row>
    <row r="72" spans="1:5" x14ac:dyDescent="0.25">
      <c r="A72" s="2">
        <v>70</v>
      </c>
      <c r="B72" s="2" t="str">
        <f>IF(A72&lt;'Estimating population'!$E$5, "Not in school", IF(AND(A72&gt;='Estimating population'!$E$5,'Data for charts'!A72&lt;='Estimating population'!$F$5),'Estimating population'!$D$5, IF(AND(A72&gt;='Estimating population'!$E$6,'Data for charts'!A72&lt;='Estimating population'!$F$6),'Estimating population'!$D$6, IF(AND(A72&gt;='Estimating population'!$E$7,'Data for charts'!A72&lt;='Estimating population'!$F$7),'Estimating population'!$D$7, IF(AND(A72&gt;='Estimating population'!$E$8,'Data for charts'!A72&lt;='Estimating population'!$F$8),'Estimating population'!$D$8, IF(AND(A72&gt;='Estimating population'!$E$11,'Data for charts'!A72&lt;='Estimating population'!$F$11),'Estimating population'!$D$11,""))))))</f>
        <v/>
      </c>
      <c r="C72" s="2">
        <f>'Estimating population'!J75</f>
        <v>531817.44000000006</v>
      </c>
      <c r="D72" s="2">
        <f>$E76/5</f>
        <v>492560</v>
      </c>
      <c r="E72" s="2"/>
    </row>
    <row r="73" spans="1:5" x14ac:dyDescent="0.25">
      <c r="A73" s="2">
        <v>71</v>
      </c>
      <c r="B73" s="2" t="str">
        <f>IF(A73&lt;'Estimating population'!$E$5, "Not in school", IF(AND(A73&gt;='Estimating population'!$E$5,'Data for charts'!A73&lt;='Estimating population'!$F$5),'Estimating population'!$D$5, IF(AND(A73&gt;='Estimating population'!$E$6,'Data for charts'!A73&lt;='Estimating population'!$F$6),'Estimating population'!$D$6, IF(AND(A73&gt;='Estimating population'!$E$7,'Data for charts'!A73&lt;='Estimating population'!$F$7),'Estimating population'!$D$7, IF(AND(A73&gt;='Estimating population'!$E$8,'Data for charts'!A73&lt;='Estimating population'!$F$8),'Estimating population'!$D$8, IF(AND(A73&gt;='Estimating population'!$E$11,'Data for charts'!A73&lt;='Estimating population'!$F$11),'Estimating population'!$D$11,""))))))</f>
        <v/>
      </c>
      <c r="C73" s="2">
        <f>'Estimating population'!J76</f>
        <v>511295.19999999995</v>
      </c>
      <c r="D73" s="2">
        <f>$E76/5</f>
        <v>492560</v>
      </c>
      <c r="E73" s="2"/>
    </row>
    <row r="74" spans="1:5" x14ac:dyDescent="0.25">
      <c r="A74" s="2">
        <v>72</v>
      </c>
      <c r="B74" s="2" t="str">
        <f>IF(A74&lt;'Estimating population'!$E$5, "Not in school", IF(AND(A74&gt;='Estimating population'!$E$5,'Data for charts'!A74&lt;='Estimating population'!$F$5),'Estimating population'!$D$5, IF(AND(A74&gt;='Estimating population'!$E$6,'Data for charts'!A74&lt;='Estimating population'!$F$6),'Estimating population'!$D$6, IF(AND(A74&gt;='Estimating population'!$E$7,'Data for charts'!A74&lt;='Estimating population'!$F$7),'Estimating population'!$D$7, IF(AND(A74&gt;='Estimating population'!$E$8,'Data for charts'!A74&lt;='Estimating population'!$F$8),'Estimating population'!$D$8, IF(AND(A74&gt;='Estimating population'!$E$11,'Data for charts'!A74&lt;='Estimating population'!$F$11),'Estimating population'!$D$11,""))))))</f>
        <v/>
      </c>
      <c r="C74" s="2">
        <f>'Estimating population'!J77</f>
        <v>491776.80000000005</v>
      </c>
      <c r="D74" s="2">
        <f>$E76/5</f>
        <v>492560</v>
      </c>
      <c r="E74" s="2"/>
    </row>
    <row r="75" spans="1:5" x14ac:dyDescent="0.25">
      <c r="A75" s="2">
        <v>73</v>
      </c>
      <c r="B75" s="2" t="str">
        <f>IF(A75&lt;'Estimating population'!$E$5, "Not in school", IF(AND(A75&gt;='Estimating population'!$E$5,'Data for charts'!A75&lt;='Estimating population'!$F$5),'Estimating population'!$D$5, IF(AND(A75&gt;='Estimating population'!$E$6,'Data for charts'!A75&lt;='Estimating population'!$F$6),'Estimating population'!$D$6, IF(AND(A75&gt;='Estimating population'!$E$7,'Data for charts'!A75&lt;='Estimating population'!$F$7),'Estimating population'!$D$7, IF(AND(A75&gt;='Estimating population'!$E$8,'Data for charts'!A75&lt;='Estimating population'!$F$8),'Estimating population'!$D$8, IF(AND(A75&gt;='Estimating population'!$E$11,'Data for charts'!A75&lt;='Estimating population'!$F$11),'Estimating population'!$D$11,""))))))</f>
        <v/>
      </c>
      <c r="C75" s="2">
        <f>'Estimating population'!J78</f>
        <v>473041.6</v>
      </c>
      <c r="D75" s="2">
        <f>$E76/5</f>
        <v>492560</v>
      </c>
      <c r="E75" s="2"/>
    </row>
    <row r="76" spans="1:5" x14ac:dyDescent="0.25">
      <c r="A76" s="5">
        <v>74</v>
      </c>
      <c r="B76" s="2" t="str">
        <f>IF(A76&lt;'Estimating population'!$E$5, "Not in school", IF(AND(A76&gt;='Estimating population'!$E$5,'Data for charts'!A76&lt;='Estimating population'!$F$5),'Estimating population'!$D$5, IF(AND(A76&gt;='Estimating population'!$E$6,'Data for charts'!A76&lt;='Estimating population'!$F$6),'Estimating population'!$D$6, IF(AND(A76&gt;='Estimating population'!$E$7,'Data for charts'!A76&lt;='Estimating population'!$F$7),'Estimating population'!$D$7, IF(AND(A76&gt;='Estimating population'!$E$8,'Data for charts'!A76&lt;='Estimating population'!$F$8),'Estimating population'!$D$8, IF(AND(A76&gt;='Estimating population'!$E$11,'Data for charts'!A76&lt;='Estimating population'!$F$11),'Estimating population'!$D$11,""))))))</f>
        <v/>
      </c>
      <c r="C76" s="5">
        <f>'Estimating population'!J79</f>
        <v>454868.95999999996</v>
      </c>
      <c r="D76" s="5">
        <f>$E76/5</f>
        <v>492560</v>
      </c>
      <c r="E76" s="5">
        <f>'Estimating population'!B19</f>
        <v>2462800</v>
      </c>
    </row>
    <row r="77" spans="1:5" x14ac:dyDescent="0.25">
      <c r="A77" s="2">
        <v>75</v>
      </c>
      <c r="B77" s="2" t="str">
        <f>IF(A77&lt;'Estimating population'!$E$5, "Not in school", IF(AND(A77&gt;='Estimating population'!$E$5,'Data for charts'!A77&lt;='Estimating population'!$F$5),'Estimating population'!$D$5, IF(AND(A77&gt;='Estimating population'!$E$6,'Data for charts'!A77&lt;='Estimating population'!$F$6),'Estimating population'!$D$6, IF(AND(A77&gt;='Estimating population'!$E$7,'Data for charts'!A77&lt;='Estimating population'!$F$7),'Estimating population'!$D$7, IF(AND(A77&gt;='Estimating population'!$E$8,'Data for charts'!A77&lt;='Estimating population'!$F$8),'Estimating population'!$D$8, IF(AND(A77&gt;='Estimating population'!$E$11,'Data for charts'!A77&lt;='Estimating population'!$F$11),'Estimating population'!$D$11,""))))))</f>
        <v/>
      </c>
      <c r="C77" s="2">
        <f>'Estimating population'!J80</f>
        <v>437038.24</v>
      </c>
      <c r="D77" s="2">
        <f>$E81/5</f>
        <v>401200</v>
      </c>
      <c r="E77" s="2"/>
    </row>
    <row r="78" spans="1:5" x14ac:dyDescent="0.25">
      <c r="A78" s="2">
        <v>76</v>
      </c>
      <c r="B78" s="2" t="str">
        <f>IF(A78&lt;'Estimating population'!$E$5, "Not in school", IF(AND(A78&gt;='Estimating population'!$E$5,'Data for charts'!A78&lt;='Estimating population'!$F$5),'Estimating population'!$D$5, IF(AND(A78&gt;='Estimating population'!$E$6,'Data for charts'!A78&lt;='Estimating population'!$F$6),'Estimating population'!$D$6, IF(AND(A78&gt;='Estimating population'!$E$7,'Data for charts'!A78&lt;='Estimating population'!$F$7),'Estimating population'!$D$7, IF(AND(A78&gt;='Estimating population'!$E$8,'Data for charts'!A78&lt;='Estimating population'!$F$8),'Estimating population'!$D$8, IF(AND(A78&gt;='Estimating population'!$E$11,'Data for charts'!A78&lt;='Estimating population'!$F$11),'Estimating population'!$D$11,""))))))</f>
        <v/>
      </c>
      <c r="C78" s="2">
        <f>'Estimating population'!J81</f>
        <v>419328.80000000005</v>
      </c>
      <c r="D78" s="2">
        <f>$E81/5</f>
        <v>401200</v>
      </c>
      <c r="E78" s="2"/>
    </row>
    <row r="79" spans="1:5" x14ac:dyDescent="0.25">
      <c r="A79" s="2">
        <v>77</v>
      </c>
      <c r="B79" s="2" t="str">
        <f>IF(A79&lt;'Estimating population'!$E$5, "Not in school", IF(AND(A79&gt;='Estimating population'!$E$5,'Data for charts'!A79&lt;='Estimating population'!$F$5),'Estimating population'!$D$5, IF(AND(A79&gt;='Estimating population'!$E$6,'Data for charts'!A79&lt;='Estimating population'!$F$6),'Estimating population'!$D$6, IF(AND(A79&gt;='Estimating population'!$E$7,'Data for charts'!A79&lt;='Estimating population'!$F$7),'Estimating population'!$D$7, IF(AND(A79&gt;='Estimating population'!$E$8,'Data for charts'!A79&lt;='Estimating population'!$F$8),'Estimating population'!$D$8, IF(AND(A79&gt;='Estimating population'!$E$11,'Data for charts'!A79&lt;='Estimating population'!$F$11),'Estimating population'!$D$11,""))))))</f>
        <v/>
      </c>
      <c r="C79" s="2">
        <f>'Estimating population'!J82</f>
        <v>401520</v>
      </c>
      <c r="D79" s="2">
        <f>$E81/5</f>
        <v>401200</v>
      </c>
      <c r="E79" s="2"/>
    </row>
    <row r="80" spans="1:5" x14ac:dyDescent="0.25">
      <c r="A80" s="2">
        <v>78</v>
      </c>
      <c r="B80" s="2" t="str">
        <f>IF(A80&lt;'Estimating population'!$E$5, "Not in school", IF(AND(A80&gt;='Estimating population'!$E$5,'Data for charts'!A80&lt;='Estimating population'!$F$5),'Estimating population'!$D$5, IF(AND(A80&gt;='Estimating population'!$E$6,'Data for charts'!A80&lt;='Estimating population'!$F$6),'Estimating population'!$D$6, IF(AND(A80&gt;='Estimating population'!$E$7,'Data for charts'!A80&lt;='Estimating population'!$F$7),'Estimating population'!$D$7, IF(AND(A80&gt;='Estimating population'!$E$8,'Data for charts'!A80&lt;='Estimating population'!$F$8),'Estimating population'!$D$8, IF(AND(A80&gt;='Estimating population'!$E$11,'Data for charts'!A80&lt;='Estimating population'!$F$11),'Estimating population'!$D$11,""))))))</f>
        <v/>
      </c>
      <c r="C80" s="2">
        <f>'Estimating population'!J83</f>
        <v>383391.19999999995</v>
      </c>
      <c r="D80" s="2">
        <f>$E81/5</f>
        <v>401200</v>
      </c>
      <c r="E80" s="2"/>
    </row>
    <row r="81" spans="1:5" x14ac:dyDescent="0.25">
      <c r="A81" s="5">
        <v>79</v>
      </c>
      <c r="B81" s="2" t="str">
        <f>IF(A81&lt;'Estimating population'!$E$5, "Not in school", IF(AND(A81&gt;='Estimating population'!$E$5,'Data for charts'!A81&lt;='Estimating population'!$F$5),'Estimating population'!$D$5, IF(AND(A81&gt;='Estimating population'!$E$6,'Data for charts'!A81&lt;='Estimating population'!$F$6),'Estimating population'!$D$6, IF(AND(A81&gt;='Estimating population'!$E$7,'Data for charts'!A81&lt;='Estimating population'!$F$7),'Estimating population'!$D$7, IF(AND(A81&gt;='Estimating population'!$E$8,'Data for charts'!A81&lt;='Estimating population'!$F$8),'Estimating population'!$D$8, IF(AND(A81&gt;='Estimating population'!$E$11,'Data for charts'!A81&lt;='Estimating population'!$F$11),'Estimating population'!$D$11,""))))))</f>
        <v/>
      </c>
      <c r="C81" s="5">
        <f>'Estimating population'!J84</f>
        <v>364721.76</v>
      </c>
      <c r="D81" s="5">
        <f>$E81/5</f>
        <v>401200</v>
      </c>
      <c r="E81" s="5">
        <f>'Estimating population'!B20</f>
        <v>2006000</v>
      </c>
    </row>
    <row r="82" spans="1:5" x14ac:dyDescent="0.25">
      <c r="A82" s="2" t="s">
        <v>33</v>
      </c>
      <c r="B82" s="2" t="str">
        <f>IF(A82&lt;'Estimating population'!$E$5, "Not in school", IF(AND(A82&gt;='Estimating population'!$E$5,'Data for charts'!A82&lt;='Estimating population'!$F$5),'Estimating population'!$D$5, IF(AND(A82&gt;='Estimating population'!$E$6,'Data for charts'!A82&lt;='Estimating population'!$F$6),'Estimating population'!$D$6, IF(AND(A82&gt;='Estimating population'!$E$7,'Data for charts'!A82&lt;='Estimating population'!$F$7),'Estimating population'!$D$7, IF(AND(A82&gt;='Estimating population'!$E$8,'Data for charts'!A82&lt;='Estimating population'!$F$8),'Estimating population'!$D$8, IF(AND(A82&gt;='Estimating population'!$E$11,'Data for charts'!A82&lt;='Estimating population'!$F$11),'Estimating population'!$D$11,""))))))</f>
        <v/>
      </c>
      <c r="C82" s="2">
        <f>'Estimating population'!J85</f>
        <v>2890900</v>
      </c>
      <c r="D82" s="2"/>
      <c r="E82" s="2">
        <f>'Estimating population'!B21</f>
        <v>2890900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</vt:lpstr>
      <vt:lpstr>Estimating population</vt:lpstr>
      <vt:lpstr>Data for charts</vt:lpstr>
    </vt:vector>
  </TitlesOfParts>
  <Company>IIEP UNESCO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Gagnon</dc:creator>
  <cp:lastModifiedBy>Amélie Gagnon</cp:lastModifiedBy>
  <dcterms:created xsi:type="dcterms:W3CDTF">2018-04-18T13:41:02Z</dcterms:created>
  <dcterms:modified xsi:type="dcterms:W3CDTF">2020-12-11T14:41:39Z</dcterms:modified>
</cp:coreProperties>
</file>